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drawings/drawing4.xml" ContentType="application/vnd.openxmlformats-officedocument.drawing+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drawings/drawing5.xml" ContentType="application/vnd.openxmlformats-officedocument.drawing+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drawings/drawing6.xml" ContentType="application/vnd.openxmlformats-officedocument.drawing+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drawings/drawing7.xml" ContentType="application/vnd.openxmlformats-officedocument.drawing+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drawings/drawing8.xml" ContentType="application/vnd.openxmlformats-officedocument.drawing+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drawings/drawing9.xml" ContentType="application/vnd.openxmlformats-officedocument.drawing+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drawings/drawing10.xml" ContentType="application/vnd.openxmlformats-officedocument.drawing+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drawings/drawing11.xml" ContentType="application/vnd.openxmlformats-officedocument.drawing+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trlProps/ctrlProp1432.xml" ContentType="application/vnd.ms-excel.controlproperties+xml"/>
  <Override PartName="/xl/ctrlProps/ctrlProp1433.xml" ContentType="application/vnd.ms-excel.controlproperties+xml"/>
  <Override PartName="/xl/ctrlProps/ctrlProp1434.xml" ContentType="application/vnd.ms-excel.controlproperties+xml"/>
  <Override PartName="/xl/ctrlProps/ctrlProp1435.xml" ContentType="application/vnd.ms-excel.controlproperties+xml"/>
  <Override PartName="/xl/ctrlProps/ctrlProp1436.xml" ContentType="application/vnd.ms-excel.controlproperties+xml"/>
  <Override PartName="/xl/ctrlProps/ctrlProp1437.xml" ContentType="application/vnd.ms-excel.controlproperties+xml"/>
  <Override PartName="/xl/ctrlProps/ctrlProp1438.xml" ContentType="application/vnd.ms-excel.controlproperties+xml"/>
  <Override PartName="/xl/ctrlProps/ctrlProp1439.xml" ContentType="application/vnd.ms-excel.controlproperties+xml"/>
  <Override PartName="/xl/ctrlProps/ctrlProp1440.xml" ContentType="application/vnd.ms-excel.controlproperties+xml"/>
  <Override PartName="/xl/ctrlProps/ctrlProp1441.xml" ContentType="application/vnd.ms-excel.controlproperties+xml"/>
  <Override PartName="/xl/ctrlProps/ctrlProp1442.xml" ContentType="application/vnd.ms-excel.controlproperties+xml"/>
  <Override PartName="/xl/ctrlProps/ctrlProp1443.xml" ContentType="application/vnd.ms-excel.controlproperties+xml"/>
  <Override PartName="/xl/ctrlProps/ctrlProp1444.xml" ContentType="application/vnd.ms-excel.controlproperties+xml"/>
  <Override PartName="/xl/ctrlProps/ctrlProp1445.xml" ContentType="application/vnd.ms-excel.controlproperties+xml"/>
  <Override PartName="/xl/ctrlProps/ctrlProp1446.xml" ContentType="application/vnd.ms-excel.controlproperties+xml"/>
  <Override PartName="/xl/ctrlProps/ctrlProp1447.xml" ContentType="application/vnd.ms-excel.controlproperties+xml"/>
  <Override PartName="/xl/ctrlProps/ctrlProp1448.xml" ContentType="application/vnd.ms-excel.controlproperties+xml"/>
  <Override PartName="/xl/ctrlProps/ctrlProp1449.xml" ContentType="application/vnd.ms-excel.controlproperties+xml"/>
  <Override PartName="/xl/ctrlProps/ctrlProp1450.xml" ContentType="application/vnd.ms-excel.controlproperties+xml"/>
  <Override PartName="/xl/ctrlProps/ctrlProp1451.xml" ContentType="application/vnd.ms-excel.controlproperties+xml"/>
  <Override PartName="/xl/ctrlProps/ctrlProp1452.xml" ContentType="application/vnd.ms-excel.controlproperties+xml"/>
  <Override PartName="/xl/ctrlProps/ctrlProp1453.xml" ContentType="application/vnd.ms-excel.controlproperties+xml"/>
  <Override PartName="/xl/ctrlProps/ctrlProp1454.xml" ContentType="application/vnd.ms-excel.controlproperties+xml"/>
  <Override PartName="/xl/ctrlProps/ctrlProp1455.xml" ContentType="application/vnd.ms-excel.controlproperties+xml"/>
  <Override PartName="/xl/ctrlProps/ctrlProp1456.xml" ContentType="application/vnd.ms-excel.controlproperties+xml"/>
  <Override PartName="/xl/ctrlProps/ctrlProp1457.xml" ContentType="application/vnd.ms-excel.controlproperties+xml"/>
  <Override PartName="/xl/ctrlProps/ctrlProp1458.xml" ContentType="application/vnd.ms-excel.controlproperties+xml"/>
  <Override PartName="/xl/ctrlProps/ctrlProp1459.xml" ContentType="application/vnd.ms-excel.controlproperties+xml"/>
  <Override PartName="/xl/ctrlProps/ctrlProp1460.xml" ContentType="application/vnd.ms-excel.controlproperties+xml"/>
  <Override PartName="/xl/ctrlProps/ctrlProp1461.xml" ContentType="application/vnd.ms-excel.controlproperties+xml"/>
  <Override PartName="/xl/ctrlProps/ctrlProp1462.xml" ContentType="application/vnd.ms-excel.controlproperties+xml"/>
  <Override PartName="/xl/ctrlProps/ctrlProp1463.xml" ContentType="application/vnd.ms-excel.controlproperties+xml"/>
  <Override PartName="/xl/ctrlProps/ctrlProp1464.xml" ContentType="application/vnd.ms-excel.controlproperties+xml"/>
  <Override PartName="/xl/ctrlProps/ctrlProp1465.xml" ContentType="application/vnd.ms-excel.controlproperties+xml"/>
  <Override PartName="/xl/ctrlProps/ctrlProp1466.xml" ContentType="application/vnd.ms-excel.controlproperties+xml"/>
  <Override PartName="/xl/ctrlProps/ctrlProp1467.xml" ContentType="application/vnd.ms-excel.controlproperties+xml"/>
  <Override PartName="/xl/ctrlProps/ctrlProp1468.xml" ContentType="application/vnd.ms-excel.controlproperties+xml"/>
  <Override PartName="/xl/ctrlProps/ctrlProp1469.xml" ContentType="application/vnd.ms-excel.controlproperties+xml"/>
  <Override PartName="/xl/ctrlProps/ctrlProp1470.xml" ContentType="application/vnd.ms-excel.controlproperties+xml"/>
  <Override PartName="/xl/ctrlProps/ctrlProp1471.xml" ContentType="application/vnd.ms-excel.controlproperties+xml"/>
  <Override PartName="/xl/ctrlProps/ctrlProp1472.xml" ContentType="application/vnd.ms-excel.controlproperties+xml"/>
  <Override PartName="/xl/ctrlProps/ctrlProp147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updateLinks="never" codeName="ThisWorkbook" defaultThemeVersion="124226"/>
  <mc:AlternateContent xmlns:mc="http://schemas.openxmlformats.org/markup-compatibility/2006">
    <mc:Choice Requires="x15">
      <x15ac:absPath xmlns:x15ac="http://schemas.microsoft.com/office/spreadsheetml/2010/11/ac" url="https://usdagcc-my.sharepoint.com/personal/maribel_soberanis_usda_gov/Documents/Documents/Misc. Project/Final Menu Certification Worksheets/7 Day Lunch/"/>
    </mc:Choice>
  </mc:AlternateContent>
  <xr:revisionPtr revIDLastSave="113" documentId="8_{3C253952-3BF4-436A-8E71-7DCC49D41BEE}" xr6:coauthVersionLast="47" xr6:coauthVersionMax="47" xr10:uidLastSave="{AD0EE1E0-B092-464B-8BBE-ED316BFC7F1C}"/>
  <bookViews>
    <workbookView xWindow="-110" yWindow="-110" windowWidth="19420" windowHeight="10420" firstSheet="1" activeTab="3" xr2:uid="{00000000-000D-0000-FFFF-FFFF00000000}"/>
  </bookViews>
  <sheets>
    <sheet name="dropdowns" sheetId="2" state="hidden" r:id="rId1"/>
    <sheet name="Menu Worksheet Instructions" sheetId="32" r:id="rId2"/>
    <sheet name="SFA Notes" sheetId="44" r:id="rId3"/>
    <sheet name="All Meals" sheetId="1" r:id="rId4"/>
    <sheet name="Vegetable Subgroups" sheetId="10" state="hidden" r:id="rId5"/>
    <sheet name="Optional VegBar" sheetId="39" r:id="rId6"/>
    <sheet name="Day1" sheetId="3" r:id="rId7"/>
    <sheet name="Day2" sheetId="40" r:id="rId8"/>
    <sheet name="Day3" sheetId="41" r:id="rId9"/>
    <sheet name="Day4" sheetId="42" r:id="rId10"/>
    <sheet name="Day5" sheetId="48" r:id="rId11"/>
    <sheet name="Day6" sheetId="49" r:id="rId12"/>
    <sheet name="Day7" sheetId="50" r:id="rId13"/>
    <sheet name="Weekly Report" sheetId="8" r:id="rId14"/>
    <sheet name="Weekly Menu" sheetId="13" state="hidden" r:id="rId15"/>
    <sheet name="Monday (2)" sheetId="11" state="hidden" r:id="rId16"/>
    <sheet name="Nutrient Instructions" sheetId="38" r:id="rId17"/>
    <sheet name="Simplified Nutrient Assessment" sheetId="47" r:id="rId18"/>
  </sheets>
  <externalReferences>
    <externalReference r:id="rId19"/>
    <externalReference r:id="rId20"/>
    <externalReference r:id="rId21"/>
  </externalReferences>
  <definedNames>
    <definedName name="BEANS" localSheetId="17">'[1]Vegetable Subgroups'!$C$4:$C$50</definedName>
    <definedName name="BEANS">'Vegetable Subgroups'!$C$4:$C$50</definedName>
    <definedName name="beans1">'[2]Vegetable Subgroups'!$C$4:$C$50</definedName>
    <definedName name="Cups" localSheetId="17">[1]dropdowns!$A$1:$A$17</definedName>
    <definedName name="Cups">dropdowns!$A$1:$A$17</definedName>
    <definedName name="cups1" localSheetId="17">[3]dropdowns!$D$1:$D$25</definedName>
    <definedName name="cups1">dropdowns!$D$1:$D$25</definedName>
    <definedName name="grains">dropdowns!$F$1:$F$3</definedName>
    <definedName name="GREEN" localSheetId="17">'[1]Vegetable Subgroups'!$A$4:$A$50</definedName>
    <definedName name="GREEN">'Vegetable Subgroups'!$A$4:$A$50</definedName>
    <definedName name="math">dropdowns!$I$1:$I$5</definedName>
    <definedName name="meals" localSheetId="17">'[1]All Meals'!$C$12:$C$61</definedName>
    <definedName name="meals">'All Meals'!$C$12:$C$61</definedName>
    <definedName name="Milk">dropdowns!$C$1:$C$9</definedName>
    <definedName name="OTHER" localSheetId="17">'[1]Vegetable Subgroups'!$E$4:$E$50</definedName>
    <definedName name="OTHER">'Vegetable Subgroups'!$E$4:$E$50</definedName>
    <definedName name="_xlnm.Print_Area" localSheetId="16">'Nutrient Instructions'!$A$1:$A$126</definedName>
    <definedName name="RED" localSheetId="17">'[1]Vegetable Subgroups'!$B$4:$B$50</definedName>
    <definedName name="RED">'Vegetable Subgroups'!$B$4:$B$50</definedName>
    <definedName name="SIZES">dropdowns!$D$1:$D$25</definedName>
    <definedName name="STARCHY" localSheetId="17">'[1]Vegetable Subgroups'!$D$4:$D$50</definedName>
    <definedName name="STARCHY">'Vegetable Subgroups'!$D$4:$D$50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 i="8" l="1"/>
  <c r="V5" i="8"/>
  <c r="I5" i="8"/>
  <c r="Z5" i="50"/>
  <c r="H33" i="8"/>
  <c r="Z5" i="49"/>
  <c r="G33" i="8"/>
  <c r="Z5" i="48"/>
  <c r="F33" i="8"/>
  <c r="Z5" i="42"/>
  <c r="E33" i="8"/>
  <c r="Z5" i="41"/>
  <c r="Z5" i="40"/>
  <c r="C33" i="8"/>
  <c r="Z5" i="3"/>
  <c r="AT9" i="47"/>
  <c r="AT10" i="47"/>
  <c r="AT11" i="47"/>
  <c r="AT12" i="47"/>
  <c r="AT8" i="47"/>
  <c r="AU13" i="47"/>
  <c r="AL9" i="47"/>
  <c r="AL8" i="47"/>
  <c r="AM12" i="47"/>
  <c r="I11" i="8"/>
  <c r="I12" i="8"/>
  <c r="H17" i="8"/>
  <c r="B26" i="50"/>
  <c r="B25" i="50"/>
  <c r="O25" i="50"/>
  <c r="B24" i="50"/>
  <c r="K24" i="50"/>
  <c r="B23" i="50"/>
  <c r="E23" i="50"/>
  <c r="Q23" i="50"/>
  <c r="Y22" i="50"/>
  <c r="B22" i="50"/>
  <c r="G22" i="50"/>
  <c r="B21" i="50"/>
  <c r="AB20" i="50"/>
  <c r="B20" i="50"/>
  <c r="BE19" i="50"/>
  <c r="BB19" i="50"/>
  <c r="AV19" i="50"/>
  <c r="AY19" i="50"/>
  <c r="AP19" i="50"/>
  <c r="AS19" i="50"/>
  <c r="AJ19" i="50"/>
  <c r="AM19" i="50"/>
  <c r="AG19" i="50"/>
  <c r="AD19" i="50"/>
  <c r="B19" i="50"/>
  <c r="J19" i="50"/>
  <c r="BB18" i="50"/>
  <c r="BE18" i="50"/>
  <c r="AV18" i="50"/>
  <c r="AY18" i="50"/>
  <c r="AP18" i="50"/>
  <c r="AS18" i="50"/>
  <c r="AJ18" i="50"/>
  <c r="AM18" i="50"/>
  <c r="AD18" i="50"/>
  <c r="AG18" i="50"/>
  <c r="R18" i="50"/>
  <c r="B18" i="50"/>
  <c r="E18" i="50"/>
  <c r="O18" i="50"/>
  <c r="BB17" i="50"/>
  <c r="BE17" i="50"/>
  <c r="AV17" i="50"/>
  <c r="AY17" i="50"/>
  <c r="AP17" i="50"/>
  <c r="AS17" i="50"/>
  <c r="AJ17" i="50"/>
  <c r="AM17" i="50"/>
  <c r="AD17" i="50"/>
  <c r="AG17" i="50"/>
  <c r="X17" i="50"/>
  <c r="B17" i="50"/>
  <c r="BE16" i="50"/>
  <c r="BB16" i="50"/>
  <c r="AV16" i="50"/>
  <c r="AY16" i="50"/>
  <c r="AS16" i="50"/>
  <c r="AP16" i="50"/>
  <c r="AJ16" i="50"/>
  <c r="AM16" i="50"/>
  <c r="AG16" i="50"/>
  <c r="AD16" i="50"/>
  <c r="X16" i="50"/>
  <c r="B16" i="50"/>
  <c r="R16" i="50"/>
  <c r="BB15" i="50"/>
  <c r="BE15" i="50"/>
  <c r="AV15" i="50"/>
  <c r="AY15" i="50"/>
  <c r="AP15" i="50"/>
  <c r="AS15" i="50"/>
  <c r="AJ15" i="50"/>
  <c r="AM15" i="50"/>
  <c r="AD15" i="50"/>
  <c r="AG15" i="50"/>
  <c r="X15" i="50"/>
  <c r="B15" i="50"/>
  <c r="BB14" i="50"/>
  <c r="BE14" i="50"/>
  <c r="AV14" i="50"/>
  <c r="AY14" i="50"/>
  <c r="AS14" i="50"/>
  <c r="AP14" i="50"/>
  <c r="AJ14" i="50"/>
  <c r="AM14" i="50"/>
  <c r="AD14" i="50"/>
  <c r="AG14" i="50"/>
  <c r="X14" i="50"/>
  <c r="B14" i="50"/>
  <c r="O14" i="50"/>
  <c r="BB13" i="50"/>
  <c r="BE13" i="50"/>
  <c r="AV13" i="50"/>
  <c r="AY13" i="50"/>
  <c r="AP13" i="50"/>
  <c r="AS13" i="50"/>
  <c r="AJ13" i="50"/>
  <c r="AM13" i="50"/>
  <c r="AG13" i="50"/>
  <c r="AD13" i="50"/>
  <c r="X13" i="50"/>
  <c r="Y18" i="50"/>
  <c r="B13" i="50"/>
  <c r="BB12" i="50"/>
  <c r="BE12" i="50"/>
  <c r="AV12" i="50"/>
  <c r="AY12" i="50"/>
  <c r="AP12" i="50"/>
  <c r="AS12" i="50"/>
  <c r="AJ12" i="50"/>
  <c r="AM12" i="50"/>
  <c r="AG12" i="50"/>
  <c r="AD12" i="50"/>
  <c r="B12" i="50"/>
  <c r="H12" i="50"/>
  <c r="BB11" i="50"/>
  <c r="BE11" i="50"/>
  <c r="AV11" i="50"/>
  <c r="AY11" i="50"/>
  <c r="AP11" i="50"/>
  <c r="AS11" i="50"/>
  <c r="AJ11" i="50"/>
  <c r="AM11" i="50"/>
  <c r="AD11" i="50"/>
  <c r="AG11" i="50"/>
  <c r="B11" i="50"/>
  <c r="K11" i="50"/>
  <c r="BB10" i="50"/>
  <c r="BE10" i="50"/>
  <c r="AV10" i="50"/>
  <c r="AY10" i="50"/>
  <c r="AS10" i="50"/>
  <c r="AP10" i="50"/>
  <c r="AJ10" i="50"/>
  <c r="AM10" i="50"/>
  <c r="AD10" i="50"/>
  <c r="AG10" i="50"/>
  <c r="J10" i="50"/>
  <c r="B10" i="50"/>
  <c r="I10" i="50"/>
  <c r="AN9" i="50"/>
  <c r="AH9" i="50"/>
  <c r="AB9" i="50"/>
  <c r="Z9" i="50"/>
  <c r="H34" i="8"/>
  <c r="L9" i="50"/>
  <c r="B9" i="50"/>
  <c r="Q9" i="50"/>
  <c r="B8" i="50"/>
  <c r="L8" i="50"/>
  <c r="AY7" i="50"/>
  <c r="H16" i="8"/>
  <c r="AS7" i="50"/>
  <c r="H15" i="8"/>
  <c r="AM7" i="50"/>
  <c r="H14" i="8"/>
  <c r="AG7" i="50"/>
  <c r="H13" i="8"/>
  <c r="B7" i="50"/>
  <c r="P7" i="50"/>
  <c r="BE5" i="50"/>
  <c r="B26" i="49"/>
  <c r="M26" i="49"/>
  <c r="B25" i="49"/>
  <c r="R25" i="49"/>
  <c r="B24" i="49"/>
  <c r="L24" i="49"/>
  <c r="B23" i="49"/>
  <c r="Y22" i="49"/>
  <c r="B22" i="49"/>
  <c r="P22" i="49"/>
  <c r="B21" i="49"/>
  <c r="N21" i="49"/>
  <c r="L21" i="49"/>
  <c r="AB20" i="49"/>
  <c r="B20" i="49"/>
  <c r="BB19" i="49"/>
  <c r="BE19" i="49"/>
  <c r="AV19" i="49"/>
  <c r="AY19" i="49"/>
  <c r="AP19" i="49"/>
  <c r="AS19" i="49"/>
  <c r="AJ19" i="49"/>
  <c r="AM19" i="49"/>
  <c r="AD19" i="49"/>
  <c r="AG19" i="49"/>
  <c r="B19" i="49"/>
  <c r="BB18" i="49"/>
  <c r="BE18" i="49"/>
  <c r="AV18" i="49"/>
  <c r="AY18" i="49"/>
  <c r="AP18" i="49"/>
  <c r="AS18" i="49"/>
  <c r="AJ18" i="49"/>
  <c r="AM18" i="49"/>
  <c r="AD18" i="49"/>
  <c r="AG18" i="49"/>
  <c r="B18" i="49"/>
  <c r="F18" i="49"/>
  <c r="BB17" i="49"/>
  <c r="BE17" i="49"/>
  <c r="AV17" i="49"/>
  <c r="AY17" i="49"/>
  <c r="AP17" i="49"/>
  <c r="AS17" i="49"/>
  <c r="AJ17" i="49"/>
  <c r="AM17" i="49"/>
  <c r="AD17" i="49"/>
  <c r="AG17" i="49"/>
  <c r="X17" i="49"/>
  <c r="B17" i="49"/>
  <c r="P17" i="49"/>
  <c r="BB16" i="49"/>
  <c r="BE16" i="49"/>
  <c r="AV16" i="49"/>
  <c r="AY16" i="49"/>
  <c r="AP16" i="49"/>
  <c r="AS16" i="49"/>
  <c r="AJ16" i="49"/>
  <c r="AM16" i="49"/>
  <c r="AD16" i="49"/>
  <c r="AG16" i="49"/>
  <c r="X16" i="49"/>
  <c r="B16" i="49"/>
  <c r="N16" i="49"/>
  <c r="BB15" i="49"/>
  <c r="BE15" i="49"/>
  <c r="AV15" i="49"/>
  <c r="AY15" i="49"/>
  <c r="AP15" i="49"/>
  <c r="AS15" i="49"/>
  <c r="AJ15" i="49"/>
  <c r="AM15" i="49"/>
  <c r="AD15" i="49"/>
  <c r="AG15" i="49"/>
  <c r="X15" i="49"/>
  <c r="B15" i="49"/>
  <c r="BB14" i="49"/>
  <c r="BE14" i="49"/>
  <c r="AV14" i="49"/>
  <c r="AY14" i="49"/>
  <c r="AP14" i="49"/>
  <c r="AS14" i="49"/>
  <c r="AJ14" i="49"/>
  <c r="AM14" i="49"/>
  <c r="AD14" i="49"/>
  <c r="AG14" i="49"/>
  <c r="X14" i="49"/>
  <c r="Y18" i="49"/>
  <c r="B14" i="49"/>
  <c r="H14" i="49"/>
  <c r="BB13" i="49"/>
  <c r="BE13" i="49"/>
  <c r="AV13" i="49"/>
  <c r="AY13" i="49"/>
  <c r="AP13" i="49"/>
  <c r="AS13" i="49"/>
  <c r="AJ13" i="49"/>
  <c r="AM13" i="49"/>
  <c r="AD13" i="49"/>
  <c r="AG13" i="49"/>
  <c r="X13" i="49"/>
  <c r="B13" i="49"/>
  <c r="I13" i="49"/>
  <c r="BB12" i="49"/>
  <c r="BE12" i="49"/>
  <c r="AV12" i="49"/>
  <c r="AY12" i="49"/>
  <c r="AP12" i="49"/>
  <c r="AS12" i="49"/>
  <c r="AJ12" i="49"/>
  <c r="AM12" i="49"/>
  <c r="AD12" i="49"/>
  <c r="AG12" i="49"/>
  <c r="B12" i="49"/>
  <c r="M12" i="49"/>
  <c r="L12" i="49"/>
  <c r="BB11" i="49"/>
  <c r="BE11" i="49"/>
  <c r="AV11" i="49"/>
  <c r="AY11" i="49"/>
  <c r="AP11" i="49"/>
  <c r="AS11" i="49"/>
  <c r="AJ11" i="49"/>
  <c r="AM11" i="49"/>
  <c r="AD11" i="49"/>
  <c r="AG11" i="49"/>
  <c r="B11" i="49"/>
  <c r="H11" i="49"/>
  <c r="BB10" i="49"/>
  <c r="BE10" i="49"/>
  <c r="AV10" i="49"/>
  <c r="AY10" i="49"/>
  <c r="AP10" i="49"/>
  <c r="AS10" i="49"/>
  <c r="AJ10" i="49"/>
  <c r="AM10" i="49"/>
  <c r="AD10" i="49"/>
  <c r="AG10" i="49"/>
  <c r="B10" i="49"/>
  <c r="O10" i="49"/>
  <c r="R10" i="49"/>
  <c r="AN9" i="49"/>
  <c r="AH9" i="49"/>
  <c r="AB9" i="49"/>
  <c r="Z9" i="49"/>
  <c r="G34" i="8"/>
  <c r="B9" i="49"/>
  <c r="H9" i="49"/>
  <c r="B8" i="49"/>
  <c r="F8" i="49"/>
  <c r="AY7" i="49"/>
  <c r="G16" i="8"/>
  <c r="AS7" i="49"/>
  <c r="G15" i="8"/>
  <c r="AM7" i="49"/>
  <c r="G14" i="8"/>
  <c r="AG7" i="49"/>
  <c r="G13" i="8"/>
  <c r="B7" i="49"/>
  <c r="BE5" i="49"/>
  <c r="G17" i="8"/>
  <c r="B26" i="48"/>
  <c r="Q26" i="48"/>
  <c r="B25" i="48"/>
  <c r="O25" i="48"/>
  <c r="B24" i="48"/>
  <c r="B23" i="48"/>
  <c r="L23" i="48"/>
  <c r="Y22" i="48"/>
  <c r="B22" i="48"/>
  <c r="R22" i="48"/>
  <c r="P22" i="48"/>
  <c r="B21" i="48"/>
  <c r="E21" i="48"/>
  <c r="AB20" i="48"/>
  <c r="B20" i="48"/>
  <c r="O20" i="48"/>
  <c r="L20" i="48"/>
  <c r="N20" i="48"/>
  <c r="BB19" i="48"/>
  <c r="BE19" i="48"/>
  <c r="AV19" i="48"/>
  <c r="AY19" i="48"/>
  <c r="AP19" i="48"/>
  <c r="AS19" i="48"/>
  <c r="AJ19" i="48"/>
  <c r="AM19" i="48"/>
  <c r="AD19" i="48"/>
  <c r="AG19" i="48"/>
  <c r="B19" i="48"/>
  <c r="BB18" i="48"/>
  <c r="BE18" i="48"/>
  <c r="AV18" i="48"/>
  <c r="AY18" i="48"/>
  <c r="AS18" i="48"/>
  <c r="AP18" i="48"/>
  <c r="AJ18" i="48"/>
  <c r="AM18" i="48"/>
  <c r="AD18" i="48"/>
  <c r="AG18" i="48"/>
  <c r="B18" i="48"/>
  <c r="BB17" i="48"/>
  <c r="BE17" i="48"/>
  <c r="AV17" i="48"/>
  <c r="AY17" i="48"/>
  <c r="AP17" i="48"/>
  <c r="AS17" i="48"/>
  <c r="AJ17" i="48"/>
  <c r="AM17" i="48"/>
  <c r="AD17" i="48"/>
  <c r="AG17" i="48"/>
  <c r="X17" i="48"/>
  <c r="B17" i="48"/>
  <c r="BB16" i="48"/>
  <c r="BE16" i="48"/>
  <c r="AV16" i="48"/>
  <c r="AY16" i="48"/>
  <c r="AP16" i="48"/>
  <c r="AS16" i="48"/>
  <c r="AJ16" i="48"/>
  <c r="AM16" i="48"/>
  <c r="AD16" i="48"/>
  <c r="AG16" i="48"/>
  <c r="X16" i="48"/>
  <c r="B16" i="48"/>
  <c r="I16" i="48"/>
  <c r="BB15" i="48"/>
  <c r="BE15" i="48"/>
  <c r="AV15" i="48"/>
  <c r="AY15" i="48"/>
  <c r="AP15" i="48"/>
  <c r="AS15" i="48"/>
  <c r="AJ15" i="48"/>
  <c r="AM15" i="48"/>
  <c r="AD15" i="48"/>
  <c r="AG15" i="48"/>
  <c r="X15" i="48"/>
  <c r="B15" i="48"/>
  <c r="P15" i="48"/>
  <c r="BB14" i="48"/>
  <c r="BE14" i="48"/>
  <c r="AV14" i="48"/>
  <c r="AY14" i="48"/>
  <c r="AP14" i="48"/>
  <c r="AS14" i="48"/>
  <c r="AJ14" i="48"/>
  <c r="AM14" i="48"/>
  <c r="AD14" i="48"/>
  <c r="AG14" i="48"/>
  <c r="X14" i="48"/>
  <c r="B14" i="48"/>
  <c r="BB13" i="48"/>
  <c r="BE13" i="48"/>
  <c r="AV13" i="48"/>
  <c r="AY13" i="48"/>
  <c r="AP13" i="48"/>
  <c r="AS13" i="48"/>
  <c r="AJ13" i="48"/>
  <c r="AM13" i="48"/>
  <c r="AD13" i="48"/>
  <c r="AG13" i="48"/>
  <c r="X13" i="48"/>
  <c r="F13" i="48"/>
  <c r="B13" i="48"/>
  <c r="BB12" i="48"/>
  <c r="BE12" i="48"/>
  <c r="AV12" i="48"/>
  <c r="AY12" i="48"/>
  <c r="AP12" i="48"/>
  <c r="AS12" i="48"/>
  <c r="AJ12" i="48"/>
  <c r="AM12" i="48"/>
  <c r="AD12" i="48"/>
  <c r="AG12" i="48"/>
  <c r="B12" i="48"/>
  <c r="BB11" i="48"/>
  <c r="BE11" i="48"/>
  <c r="AV11" i="48"/>
  <c r="AY11" i="48"/>
  <c r="AP11" i="48"/>
  <c r="AS11" i="48"/>
  <c r="AJ11" i="48"/>
  <c r="AM11" i="48"/>
  <c r="AD11" i="48"/>
  <c r="AG11" i="48"/>
  <c r="B11" i="48"/>
  <c r="BB10" i="48"/>
  <c r="BE10" i="48"/>
  <c r="AV10" i="48"/>
  <c r="AY10" i="48"/>
  <c r="AP10" i="48"/>
  <c r="AS10" i="48"/>
  <c r="AJ10" i="48"/>
  <c r="AM10" i="48"/>
  <c r="AD10" i="48"/>
  <c r="AG10" i="48"/>
  <c r="F10" i="48"/>
  <c r="B10" i="48"/>
  <c r="R10" i="48"/>
  <c r="AN9" i="48"/>
  <c r="AH9" i="48"/>
  <c r="AB9" i="48"/>
  <c r="Z9" i="48"/>
  <c r="F34" i="8"/>
  <c r="B9" i="48"/>
  <c r="B8" i="48"/>
  <c r="AY7" i="48"/>
  <c r="F16" i="8"/>
  <c r="AS7" i="48"/>
  <c r="F15" i="8"/>
  <c r="AM7" i="48"/>
  <c r="F14" i="8"/>
  <c r="AG7" i="48"/>
  <c r="F13" i="8"/>
  <c r="B7" i="48"/>
  <c r="J7" i="48"/>
  <c r="BE5" i="48"/>
  <c r="F17" i="8"/>
  <c r="N56" i="47"/>
  <c r="N55" i="47"/>
  <c r="N54" i="47"/>
  <c r="N53" i="47"/>
  <c r="N52" i="47"/>
  <c r="N51" i="47"/>
  <c r="N50" i="47"/>
  <c r="N49" i="47"/>
  <c r="N48" i="47"/>
  <c r="N47" i="47"/>
  <c r="N46" i="47"/>
  <c r="N45" i="47"/>
  <c r="N44" i="47"/>
  <c r="N43" i="47"/>
  <c r="N42" i="47"/>
  <c r="N41" i="47"/>
  <c r="N40" i="47"/>
  <c r="N39" i="47"/>
  <c r="N38" i="47"/>
  <c r="N37" i="47"/>
  <c r="N36" i="47"/>
  <c r="N35" i="47"/>
  <c r="N34" i="47"/>
  <c r="N33" i="47"/>
  <c r="N32" i="47"/>
  <c r="N31" i="47"/>
  <c r="N30" i="47"/>
  <c r="N29" i="47"/>
  <c r="N28" i="47"/>
  <c r="N27" i="47"/>
  <c r="N26" i="47"/>
  <c r="N25" i="47"/>
  <c r="N24" i="47"/>
  <c r="N23" i="47"/>
  <c r="N22" i="47"/>
  <c r="N21" i="47"/>
  <c r="N20" i="47"/>
  <c r="N19" i="47"/>
  <c r="N18" i="47"/>
  <c r="N17" i="47"/>
  <c r="N16" i="47"/>
  <c r="F16" i="47"/>
  <c r="K16" i="47"/>
  <c r="K20" i="47"/>
  <c r="N15" i="47"/>
  <c r="N14" i="47"/>
  <c r="N13" i="47"/>
  <c r="N12" i="47"/>
  <c r="N11" i="47"/>
  <c r="N10" i="47"/>
  <c r="N9" i="47"/>
  <c r="N8" i="47"/>
  <c r="N7" i="47"/>
  <c r="L83" i="47"/>
  <c r="L80" i="47"/>
  <c r="L79" i="47"/>
  <c r="L78" i="47"/>
  <c r="L77" i="47"/>
  <c r="AB67" i="47"/>
  <c r="Z67" i="47"/>
  <c r="Y67" i="47"/>
  <c r="S67" i="47"/>
  <c r="E64" i="47"/>
  <c r="D64" i="47"/>
  <c r="C64" i="47"/>
  <c r="AE56" i="47"/>
  <c r="AD56" i="47"/>
  <c r="AC56" i="47"/>
  <c r="V56" i="47"/>
  <c r="U56" i="47"/>
  <c r="T56" i="47"/>
  <c r="E56" i="47"/>
  <c r="D56" i="47"/>
  <c r="C56" i="47"/>
  <c r="AE55" i="47"/>
  <c r="AD55" i="47"/>
  <c r="AC55" i="47"/>
  <c r="V55" i="47"/>
  <c r="U55" i="47"/>
  <c r="T55" i="47"/>
  <c r="AE54" i="47"/>
  <c r="AD54" i="47"/>
  <c r="AC54" i="47"/>
  <c r="V54" i="47"/>
  <c r="U54" i="47"/>
  <c r="T54" i="47"/>
  <c r="AE53" i="47"/>
  <c r="AD53" i="47"/>
  <c r="AC53" i="47"/>
  <c r="V53" i="47"/>
  <c r="U53" i="47"/>
  <c r="T53" i="47"/>
  <c r="AE52" i="47"/>
  <c r="AD52" i="47"/>
  <c r="AC52" i="47"/>
  <c r="V52" i="47"/>
  <c r="U52" i="47"/>
  <c r="T52" i="47"/>
  <c r="AE51" i="47"/>
  <c r="AD51" i="47"/>
  <c r="AC51" i="47"/>
  <c r="V51" i="47"/>
  <c r="U51" i="47"/>
  <c r="T51" i="47"/>
  <c r="AE50" i="47"/>
  <c r="AD50" i="47"/>
  <c r="AC50" i="47"/>
  <c r="V50" i="47"/>
  <c r="U50" i="47"/>
  <c r="T50" i="47"/>
  <c r="AE49" i="47"/>
  <c r="AD49" i="47"/>
  <c r="AC49" i="47"/>
  <c r="V49" i="47"/>
  <c r="U49" i="47"/>
  <c r="T49" i="47"/>
  <c r="AE48" i="47"/>
  <c r="AD48" i="47"/>
  <c r="AC48" i="47"/>
  <c r="V48" i="47"/>
  <c r="U48" i="47"/>
  <c r="T48" i="47"/>
  <c r="E48" i="47"/>
  <c r="D48" i="47"/>
  <c r="C48" i="47"/>
  <c r="AE47" i="47"/>
  <c r="AD47" i="47"/>
  <c r="AC47" i="47"/>
  <c r="V47" i="47"/>
  <c r="U47" i="47"/>
  <c r="T47" i="47"/>
  <c r="AE46" i="47"/>
  <c r="AD46" i="47"/>
  <c r="AC46" i="47"/>
  <c r="V46" i="47"/>
  <c r="U46" i="47"/>
  <c r="T46" i="47"/>
  <c r="AE45" i="47"/>
  <c r="AD45" i="47"/>
  <c r="AC45" i="47"/>
  <c r="V45" i="47"/>
  <c r="U45" i="47"/>
  <c r="T45" i="47"/>
  <c r="AE44" i="47"/>
  <c r="AD44" i="47"/>
  <c r="AC44" i="47"/>
  <c r="V44" i="47"/>
  <c r="U44" i="47"/>
  <c r="T44" i="47"/>
  <c r="AE43" i="47"/>
  <c r="AD43" i="47"/>
  <c r="AC43" i="47"/>
  <c r="V43" i="47"/>
  <c r="U43" i="47"/>
  <c r="T43" i="47"/>
  <c r="AE42" i="47"/>
  <c r="AD42" i="47"/>
  <c r="AC42" i="47"/>
  <c r="V42" i="47"/>
  <c r="U42" i="47"/>
  <c r="T42" i="47"/>
  <c r="AE41" i="47"/>
  <c r="AD41" i="47"/>
  <c r="AC41" i="47"/>
  <c r="V41" i="47"/>
  <c r="U41" i="47"/>
  <c r="T41" i="47"/>
  <c r="AE40" i="47"/>
  <c r="AD40" i="47"/>
  <c r="AC40" i="47"/>
  <c r="V40" i="47"/>
  <c r="U40" i="47"/>
  <c r="T40" i="47"/>
  <c r="H40" i="47"/>
  <c r="F40" i="47"/>
  <c r="E40" i="47"/>
  <c r="K34" i="47"/>
  <c r="L34" i="47"/>
  <c r="D40" i="47"/>
  <c r="C40" i="47"/>
  <c r="AE39" i="47"/>
  <c r="AD39" i="47"/>
  <c r="AC39" i="47"/>
  <c r="V39" i="47"/>
  <c r="U39" i="47"/>
  <c r="T39" i="47"/>
  <c r="AE38" i="47"/>
  <c r="AD38" i="47"/>
  <c r="AC38" i="47"/>
  <c r="V38" i="47"/>
  <c r="U38" i="47"/>
  <c r="T38" i="47"/>
  <c r="AE37" i="47"/>
  <c r="AD37" i="47"/>
  <c r="AC37" i="47"/>
  <c r="V37" i="47"/>
  <c r="U37" i="47"/>
  <c r="T37" i="47"/>
  <c r="AE36" i="47"/>
  <c r="AD36" i="47"/>
  <c r="AC36" i="47"/>
  <c r="V36" i="47"/>
  <c r="U36" i="47"/>
  <c r="T36" i="47"/>
  <c r="AE35" i="47"/>
  <c r="AD35" i="47"/>
  <c r="AC35" i="47"/>
  <c r="V35" i="47"/>
  <c r="U35" i="47"/>
  <c r="T35" i="47"/>
  <c r="AE34" i="47"/>
  <c r="AD34" i="47"/>
  <c r="AC34" i="47"/>
  <c r="V34" i="47"/>
  <c r="U34" i="47"/>
  <c r="T34" i="47"/>
  <c r="AE33" i="47"/>
  <c r="AD33" i="47"/>
  <c r="AC33" i="47"/>
  <c r="V33" i="47"/>
  <c r="U33" i="47"/>
  <c r="T33" i="47"/>
  <c r="AE32" i="47"/>
  <c r="AD32" i="47"/>
  <c r="AC32" i="47"/>
  <c r="V32" i="47"/>
  <c r="U32" i="47"/>
  <c r="T32" i="47"/>
  <c r="E32" i="47"/>
  <c r="D32" i="47"/>
  <c r="C32" i="47"/>
  <c r="AE31" i="47"/>
  <c r="AD31" i="47"/>
  <c r="AC31" i="47"/>
  <c r="V31" i="47"/>
  <c r="U31" i="47"/>
  <c r="T31" i="47"/>
  <c r="AE30" i="47"/>
  <c r="AD30" i="47"/>
  <c r="AC30" i="47"/>
  <c r="V30" i="47"/>
  <c r="U30" i="47"/>
  <c r="T30" i="47"/>
  <c r="AE29" i="47"/>
  <c r="AD29" i="47"/>
  <c r="AC29" i="47"/>
  <c r="V29" i="47"/>
  <c r="U29" i="47"/>
  <c r="T29" i="47"/>
  <c r="AE28" i="47"/>
  <c r="AD28" i="47"/>
  <c r="AC28" i="47"/>
  <c r="V28" i="47"/>
  <c r="U28" i="47"/>
  <c r="T28" i="47"/>
  <c r="AE27" i="47"/>
  <c r="AD27" i="47"/>
  <c r="AC27" i="47"/>
  <c r="V27" i="47"/>
  <c r="U27" i="47"/>
  <c r="T27" i="47"/>
  <c r="AE26" i="47"/>
  <c r="AD26" i="47"/>
  <c r="AC26" i="47"/>
  <c r="V26" i="47"/>
  <c r="U26" i="47"/>
  <c r="T26" i="47"/>
  <c r="AE25" i="47"/>
  <c r="AD25" i="47"/>
  <c r="AC25" i="47"/>
  <c r="V25" i="47"/>
  <c r="U25" i="47"/>
  <c r="T25" i="47"/>
  <c r="AE24" i="47"/>
  <c r="AD24" i="47"/>
  <c r="AC24" i="47"/>
  <c r="V24" i="47"/>
  <c r="U24" i="47"/>
  <c r="T24" i="47"/>
  <c r="AE23" i="47"/>
  <c r="AD23" i="47"/>
  <c r="AC23" i="47"/>
  <c r="V23" i="47"/>
  <c r="U23" i="47"/>
  <c r="T23" i="47"/>
  <c r="AE22" i="47"/>
  <c r="AD22" i="47"/>
  <c r="AC22" i="47"/>
  <c r="V22" i="47"/>
  <c r="U22" i="47"/>
  <c r="T22" i="47"/>
  <c r="E22" i="47"/>
  <c r="D22" i="47"/>
  <c r="C22" i="47"/>
  <c r="AE21" i="47"/>
  <c r="AD21" i="47"/>
  <c r="AC21" i="47"/>
  <c r="V21" i="47"/>
  <c r="U21" i="47"/>
  <c r="T21" i="47"/>
  <c r="AE20" i="47"/>
  <c r="AD20" i="47"/>
  <c r="AC20" i="47"/>
  <c r="V20" i="47"/>
  <c r="U20" i="47"/>
  <c r="T20" i="47"/>
  <c r="AM19" i="47"/>
  <c r="AE19" i="47"/>
  <c r="AD19" i="47"/>
  <c r="AC19" i="47"/>
  <c r="V19" i="47"/>
  <c r="U19" i="47"/>
  <c r="T19" i="47"/>
  <c r="AU18" i="47"/>
  <c r="AE18" i="47"/>
  <c r="AD18" i="47"/>
  <c r="AC18" i="47"/>
  <c r="V18" i="47"/>
  <c r="U18" i="47"/>
  <c r="T18" i="47"/>
  <c r="AE17" i="47"/>
  <c r="AD17" i="47"/>
  <c r="AC17" i="47"/>
  <c r="V17" i="47"/>
  <c r="U17" i="47"/>
  <c r="T17" i="47"/>
  <c r="AE16" i="47"/>
  <c r="AD16" i="47"/>
  <c r="AC16" i="47"/>
  <c r="V16" i="47"/>
  <c r="U16" i="47"/>
  <c r="T16" i="47"/>
  <c r="AE15" i="47"/>
  <c r="AA72" i="47"/>
  <c r="AB72" i="47"/>
  <c r="AD15" i="47"/>
  <c r="AC15" i="47"/>
  <c r="V15" i="47"/>
  <c r="U15" i="47"/>
  <c r="T15" i="47"/>
  <c r="AE14" i="47"/>
  <c r="AD14" i="47"/>
  <c r="Z70" i="47"/>
  <c r="Z72" i="47"/>
  <c r="AC14" i="47"/>
  <c r="V14" i="47"/>
  <c r="U14" i="47"/>
  <c r="T14" i="47"/>
  <c r="H14" i="47"/>
  <c r="E14" i="47"/>
  <c r="D14" i="47"/>
  <c r="C14" i="47"/>
  <c r="I14" i="47"/>
  <c r="K7" i="47" s="1"/>
  <c r="K11" i="47" s="1"/>
  <c r="K67" i="47" s="1"/>
  <c r="AE13" i="47"/>
  <c r="AD13" i="47"/>
  <c r="AC13" i="47"/>
  <c r="V13" i="47"/>
  <c r="U13" i="47"/>
  <c r="T13" i="47"/>
  <c r="AE12" i="47"/>
  <c r="AD12" i="47"/>
  <c r="AC12" i="47"/>
  <c r="V12" i="47"/>
  <c r="U12" i="47"/>
  <c r="T12" i="47"/>
  <c r="AE11" i="47"/>
  <c r="AD11" i="47"/>
  <c r="AC11" i="47"/>
  <c r="V11" i="47"/>
  <c r="U11" i="47"/>
  <c r="T11" i="47"/>
  <c r="AE10" i="47"/>
  <c r="AD10" i="47"/>
  <c r="AC10" i="47"/>
  <c r="V10" i="47"/>
  <c r="U10" i="47"/>
  <c r="T10" i="47"/>
  <c r="AE9" i="47"/>
  <c r="AD9" i="47"/>
  <c r="AC9" i="47"/>
  <c r="V9" i="47"/>
  <c r="U9" i="47"/>
  <c r="T9" i="47"/>
  <c r="AE8" i="47"/>
  <c r="AD8" i="47"/>
  <c r="AC8" i="47"/>
  <c r="V8" i="47"/>
  <c r="U8" i="47"/>
  <c r="T8" i="47"/>
  <c r="P70" i="47"/>
  <c r="P72" i="47"/>
  <c r="AJ16" i="39"/>
  <c r="AB20" i="40"/>
  <c r="AB20" i="41"/>
  <c r="AB20" i="42"/>
  <c r="AB20" i="3"/>
  <c r="Y22" i="3"/>
  <c r="Z17" i="1"/>
  <c r="B10" i="40"/>
  <c r="R10" i="40"/>
  <c r="B11" i="40"/>
  <c r="F11" i="40"/>
  <c r="B12" i="40"/>
  <c r="H12" i="40"/>
  <c r="B13" i="40"/>
  <c r="G13" i="40"/>
  <c r="B14" i="40"/>
  <c r="P14" i="40"/>
  <c r="B15" i="40"/>
  <c r="L15" i="40"/>
  <c r="B16" i="40"/>
  <c r="R16" i="40"/>
  <c r="B17" i="40"/>
  <c r="B18" i="40"/>
  <c r="B19" i="40"/>
  <c r="B20" i="40"/>
  <c r="F20" i="40"/>
  <c r="B21" i="40"/>
  <c r="B22" i="40"/>
  <c r="B23" i="40"/>
  <c r="B24" i="40"/>
  <c r="P24" i="40"/>
  <c r="B25" i="40"/>
  <c r="B26" i="40"/>
  <c r="O26" i="40"/>
  <c r="B10" i="41"/>
  <c r="B11" i="41"/>
  <c r="B12" i="41"/>
  <c r="B13" i="41"/>
  <c r="B14" i="41"/>
  <c r="L14" i="41"/>
  <c r="B15" i="41"/>
  <c r="M15" i="41"/>
  <c r="B16" i="41"/>
  <c r="G16" i="41"/>
  <c r="B17" i="41"/>
  <c r="L17" i="41"/>
  <c r="B18" i="41"/>
  <c r="B19" i="41"/>
  <c r="O19" i="41"/>
  <c r="B20" i="41"/>
  <c r="E20" i="41"/>
  <c r="B21" i="41"/>
  <c r="H21" i="41"/>
  <c r="B22" i="41"/>
  <c r="B23" i="41"/>
  <c r="B24" i="41"/>
  <c r="B25" i="41"/>
  <c r="J25" i="41"/>
  <c r="B26" i="41"/>
  <c r="B10" i="42"/>
  <c r="L10" i="42"/>
  <c r="B11" i="42"/>
  <c r="L11" i="42"/>
  <c r="B12" i="42"/>
  <c r="O12" i="42"/>
  <c r="B13" i="42"/>
  <c r="I13" i="42"/>
  <c r="B14" i="42"/>
  <c r="B15" i="42"/>
  <c r="G15" i="42"/>
  <c r="B16" i="42"/>
  <c r="O16" i="42"/>
  <c r="B17" i="42"/>
  <c r="B18" i="42"/>
  <c r="B19" i="42"/>
  <c r="P19" i="42"/>
  <c r="B20" i="42"/>
  <c r="B21" i="42"/>
  <c r="L21" i="42"/>
  <c r="B22" i="42"/>
  <c r="B23" i="42"/>
  <c r="K23" i="42"/>
  <c r="B24" i="42"/>
  <c r="B25" i="42"/>
  <c r="B26" i="42"/>
  <c r="B10" i="3"/>
  <c r="O10" i="3"/>
  <c r="B11" i="3"/>
  <c r="B12" i="3"/>
  <c r="I12" i="3"/>
  <c r="B13" i="3"/>
  <c r="B14" i="3"/>
  <c r="R14" i="3"/>
  <c r="B15" i="3"/>
  <c r="O15" i="3"/>
  <c r="B16" i="3"/>
  <c r="B17" i="3"/>
  <c r="H17" i="3"/>
  <c r="B18" i="3"/>
  <c r="O18" i="3"/>
  <c r="B19" i="3"/>
  <c r="B20" i="3"/>
  <c r="P20" i="3"/>
  <c r="B21" i="3"/>
  <c r="B22" i="3"/>
  <c r="B23" i="3"/>
  <c r="L23" i="3"/>
  <c r="B24" i="3"/>
  <c r="O24" i="3"/>
  <c r="B25" i="3"/>
  <c r="O25" i="3"/>
  <c r="B26" i="3"/>
  <c r="L26" i="3"/>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11" i="1"/>
  <c r="P62" i="1"/>
  <c r="J62" i="1"/>
  <c r="M62" i="1"/>
  <c r="AN9" i="41"/>
  <c r="AN9" i="42"/>
  <c r="AN9" i="40"/>
  <c r="AN9" i="3"/>
  <c r="N5" i="39"/>
  <c r="AI7" i="39"/>
  <c r="AI8" i="39"/>
  <c r="AJ11" i="39"/>
  <c r="AI9" i="39"/>
  <c r="AI10" i="39"/>
  <c r="AI6" i="39"/>
  <c r="Y8" i="1"/>
  <c r="Y9" i="1"/>
  <c r="Y10" i="1"/>
  <c r="Y11" i="1"/>
  <c r="Y22" i="42"/>
  <c r="BB19" i="42"/>
  <c r="BE19" i="42"/>
  <c r="AV19" i="42"/>
  <c r="AY19" i="42"/>
  <c r="AP19" i="42"/>
  <c r="AS19" i="42"/>
  <c r="AJ19" i="42"/>
  <c r="AM19" i="42"/>
  <c r="AD19" i="42"/>
  <c r="AG19" i="42"/>
  <c r="BB18" i="42"/>
  <c r="BE18" i="42"/>
  <c r="AV18" i="42"/>
  <c r="AY18" i="42"/>
  <c r="AP18" i="42"/>
  <c r="AS18" i="42"/>
  <c r="AJ18" i="42"/>
  <c r="AM18" i="42"/>
  <c r="AD18" i="42"/>
  <c r="AG18" i="42"/>
  <c r="BB17" i="42"/>
  <c r="BE17" i="42"/>
  <c r="AV17" i="42"/>
  <c r="AY17" i="42"/>
  <c r="AP17" i="42"/>
  <c r="AS17" i="42"/>
  <c r="AJ17" i="42"/>
  <c r="AM17" i="42"/>
  <c r="AD17" i="42"/>
  <c r="AG17" i="42"/>
  <c r="X17" i="42"/>
  <c r="BB16" i="42"/>
  <c r="BE16" i="42"/>
  <c r="AV16" i="42"/>
  <c r="AY16" i="42"/>
  <c r="AP16" i="42"/>
  <c r="AS16" i="42"/>
  <c r="AJ16" i="42"/>
  <c r="AM16" i="42"/>
  <c r="AD16" i="42"/>
  <c r="AG16" i="42"/>
  <c r="X16" i="42"/>
  <c r="BB15" i="42"/>
  <c r="BE15" i="42"/>
  <c r="AV15" i="42"/>
  <c r="AY15" i="42"/>
  <c r="AP15" i="42"/>
  <c r="AS15" i="42"/>
  <c r="AJ15" i="42"/>
  <c r="AM15" i="42"/>
  <c r="AD15" i="42"/>
  <c r="AG15" i="42"/>
  <c r="X15" i="42"/>
  <c r="BB14" i="42"/>
  <c r="BE14" i="42"/>
  <c r="AV14" i="42"/>
  <c r="AY14" i="42"/>
  <c r="AP14" i="42"/>
  <c r="AS14" i="42"/>
  <c r="AJ14" i="42"/>
  <c r="AM14" i="42"/>
  <c r="AD14" i="42"/>
  <c r="AG14" i="42"/>
  <c r="X14" i="42"/>
  <c r="Y18" i="42"/>
  <c r="BB13" i="42"/>
  <c r="BE13" i="42"/>
  <c r="AV13" i="42"/>
  <c r="AY13" i="42"/>
  <c r="AP13" i="42"/>
  <c r="AS13" i="42"/>
  <c r="AJ13" i="42"/>
  <c r="AM13" i="42"/>
  <c r="AD13" i="42"/>
  <c r="AG13" i="42"/>
  <c r="X13" i="42"/>
  <c r="BB12" i="42"/>
  <c r="BE12" i="42"/>
  <c r="AV12" i="42"/>
  <c r="AY12" i="42"/>
  <c r="AP12" i="42"/>
  <c r="AS12" i="42"/>
  <c r="AJ12" i="42"/>
  <c r="AM12" i="42"/>
  <c r="AD12" i="42"/>
  <c r="AG12" i="42"/>
  <c r="BB11" i="42"/>
  <c r="BE11" i="42"/>
  <c r="AV11" i="42"/>
  <c r="AY11" i="42"/>
  <c r="AP11" i="42"/>
  <c r="AS11" i="42"/>
  <c r="AJ11" i="42"/>
  <c r="AM11" i="42"/>
  <c r="AD11" i="42"/>
  <c r="AG11" i="42"/>
  <c r="BB10" i="42"/>
  <c r="BE10" i="42"/>
  <c r="AV10" i="42"/>
  <c r="AY10" i="42"/>
  <c r="AP10" i="42"/>
  <c r="AS10" i="42"/>
  <c r="AJ10" i="42"/>
  <c r="AM10" i="42"/>
  <c r="AD10" i="42"/>
  <c r="AG10" i="42"/>
  <c r="AH9" i="42"/>
  <c r="AB9" i="42"/>
  <c r="Z9" i="42"/>
  <c r="E34" i="8"/>
  <c r="B9" i="42"/>
  <c r="P9" i="42"/>
  <c r="B8" i="42"/>
  <c r="P8" i="42"/>
  <c r="AY7" i="42"/>
  <c r="E16" i="8"/>
  <c r="AS7" i="42"/>
  <c r="E15" i="8"/>
  <c r="AM7" i="42"/>
  <c r="E14" i="8"/>
  <c r="AG7" i="42"/>
  <c r="E13" i="8"/>
  <c r="B7" i="42"/>
  <c r="G7" i="42"/>
  <c r="H7" i="42"/>
  <c r="BE5" i="42"/>
  <c r="E17" i="8"/>
  <c r="Y22" i="41"/>
  <c r="BB19" i="41"/>
  <c r="BE19" i="41"/>
  <c r="AV19" i="41"/>
  <c r="AY19" i="41"/>
  <c r="AP19" i="41"/>
  <c r="AS19" i="41"/>
  <c r="AJ19" i="41"/>
  <c r="AM19" i="41"/>
  <c r="AD19" i="41"/>
  <c r="AG19" i="41"/>
  <c r="BB18" i="41"/>
  <c r="BE18" i="41"/>
  <c r="AV18" i="41"/>
  <c r="AY18" i="41"/>
  <c r="AP18" i="41"/>
  <c r="AS18" i="41"/>
  <c r="AJ18" i="41"/>
  <c r="AM18" i="41"/>
  <c r="AD18" i="41"/>
  <c r="AG18" i="41"/>
  <c r="BB17" i="41"/>
  <c r="BE17" i="41"/>
  <c r="AV17" i="41"/>
  <c r="AY17" i="41"/>
  <c r="AP17" i="41"/>
  <c r="AS17" i="41"/>
  <c r="AJ17" i="41"/>
  <c r="AM17" i="41"/>
  <c r="AD17" i="41"/>
  <c r="AG17" i="41"/>
  <c r="X17" i="41"/>
  <c r="BB16" i="41"/>
  <c r="BE16" i="41"/>
  <c r="AV16" i="41"/>
  <c r="AY16" i="41"/>
  <c r="AP16" i="41"/>
  <c r="AS16" i="41"/>
  <c r="AJ16" i="41"/>
  <c r="AM16" i="41"/>
  <c r="AD16" i="41"/>
  <c r="AG16" i="41"/>
  <c r="X16" i="41"/>
  <c r="BB15" i="41"/>
  <c r="BE15" i="41"/>
  <c r="AV15" i="41"/>
  <c r="AY15" i="41"/>
  <c r="AP15" i="41"/>
  <c r="AS15" i="41"/>
  <c r="AJ15" i="41"/>
  <c r="AM15" i="41"/>
  <c r="AD15" i="41"/>
  <c r="AG15" i="41"/>
  <c r="X15" i="41"/>
  <c r="BB14" i="41"/>
  <c r="BE14" i="41"/>
  <c r="AV14" i="41"/>
  <c r="AY14" i="41"/>
  <c r="AP14" i="41"/>
  <c r="AS14" i="41"/>
  <c r="AJ14" i="41"/>
  <c r="AM14" i="41"/>
  <c r="AD14" i="41"/>
  <c r="AG14" i="41"/>
  <c r="X14" i="41"/>
  <c r="BB13" i="41"/>
  <c r="BE13" i="41"/>
  <c r="AV13" i="41"/>
  <c r="AY13" i="41"/>
  <c r="AP13" i="41"/>
  <c r="AS13" i="41"/>
  <c r="AJ13" i="41"/>
  <c r="AM13" i="41"/>
  <c r="AD13" i="41"/>
  <c r="AG13" i="41"/>
  <c r="X13" i="41"/>
  <c r="Y18" i="41"/>
  <c r="BB12" i="41"/>
  <c r="BE12" i="41"/>
  <c r="AV12" i="41"/>
  <c r="AY12" i="41"/>
  <c r="AP12" i="41"/>
  <c r="AS12" i="41"/>
  <c r="AJ12" i="41"/>
  <c r="AM12" i="41"/>
  <c r="AD12" i="41"/>
  <c r="AG12" i="41"/>
  <c r="BB11" i="41"/>
  <c r="BE11" i="41"/>
  <c r="AV11" i="41"/>
  <c r="AY11" i="41"/>
  <c r="AP11" i="41"/>
  <c r="AS11" i="41"/>
  <c r="AJ11" i="41"/>
  <c r="AM11" i="41"/>
  <c r="AD11" i="41"/>
  <c r="AG11" i="41"/>
  <c r="BB10" i="41"/>
  <c r="BE10" i="41"/>
  <c r="AV10" i="41"/>
  <c r="AY10" i="41"/>
  <c r="AP10" i="41"/>
  <c r="AS10" i="41"/>
  <c r="AJ10" i="41"/>
  <c r="AM10" i="41"/>
  <c r="AD10" i="41"/>
  <c r="AG10" i="41"/>
  <c r="AH9" i="41"/>
  <c r="AB9" i="41"/>
  <c r="Z9" i="41"/>
  <c r="D34" i="8"/>
  <c r="B9" i="41"/>
  <c r="H9" i="41"/>
  <c r="B8" i="41"/>
  <c r="AY7" i="41"/>
  <c r="D16" i="8"/>
  <c r="AS7" i="41"/>
  <c r="D15" i="8"/>
  <c r="AM7" i="41"/>
  <c r="D14" i="8"/>
  <c r="AG7" i="41"/>
  <c r="D13" i="8"/>
  <c r="B7" i="41"/>
  <c r="BE5" i="41"/>
  <c r="D17" i="8"/>
  <c r="D33" i="8"/>
  <c r="Y22" i="40"/>
  <c r="BB19" i="40"/>
  <c r="BE19" i="40"/>
  <c r="AV19" i="40"/>
  <c r="AY19" i="40"/>
  <c r="AP19" i="40"/>
  <c r="AS19" i="40"/>
  <c r="AJ19" i="40"/>
  <c r="AM19" i="40"/>
  <c r="AD19" i="40"/>
  <c r="AG19" i="40"/>
  <c r="BB18" i="40"/>
  <c r="BE18" i="40"/>
  <c r="AV18" i="40"/>
  <c r="AY18" i="40"/>
  <c r="AP18" i="40"/>
  <c r="AS18" i="40"/>
  <c r="AJ18" i="40"/>
  <c r="AM18" i="40"/>
  <c r="AD18" i="40"/>
  <c r="AG18" i="40"/>
  <c r="BB17" i="40"/>
  <c r="BE17" i="40"/>
  <c r="AV17" i="40"/>
  <c r="AY17" i="40"/>
  <c r="AP17" i="40"/>
  <c r="AS17" i="40"/>
  <c r="AJ17" i="40"/>
  <c r="AM17" i="40"/>
  <c r="AD17" i="40"/>
  <c r="AG17" i="40"/>
  <c r="X17" i="40"/>
  <c r="BB16" i="40"/>
  <c r="BE16" i="40"/>
  <c r="AV16" i="40"/>
  <c r="AY16" i="40"/>
  <c r="AP16" i="40"/>
  <c r="AS16" i="40"/>
  <c r="AJ16" i="40"/>
  <c r="AM16" i="40"/>
  <c r="AD16" i="40"/>
  <c r="AG16" i="40"/>
  <c r="X16" i="40"/>
  <c r="BB15" i="40"/>
  <c r="BE15" i="40"/>
  <c r="AV15" i="40"/>
  <c r="AY15" i="40"/>
  <c r="AP15" i="40"/>
  <c r="AS15" i="40"/>
  <c r="AJ15" i="40"/>
  <c r="AM15" i="40"/>
  <c r="AD15" i="40"/>
  <c r="AG15" i="40"/>
  <c r="X15" i="40"/>
  <c r="BB14" i="40"/>
  <c r="BE14" i="40"/>
  <c r="AV14" i="40"/>
  <c r="AY14" i="40"/>
  <c r="AP14" i="40"/>
  <c r="AS14" i="40"/>
  <c r="AJ14" i="40"/>
  <c r="AM14" i="40"/>
  <c r="AD14" i="40"/>
  <c r="AG14" i="40"/>
  <c r="X14" i="40"/>
  <c r="BB13" i="40"/>
  <c r="BE13" i="40"/>
  <c r="AV13" i="40"/>
  <c r="AY13" i="40"/>
  <c r="AP13" i="40"/>
  <c r="AS13" i="40"/>
  <c r="AJ13" i="40"/>
  <c r="AM13" i="40"/>
  <c r="AD13" i="40"/>
  <c r="AG13" i="40"/>
  <c r="X13" i="40"/>
  <c r="Y18" i="40"/>
  <c r="BB12" i="40"/>
  <c r="BE12" i="40"/>
  <c r="AV12" i="40"/>
  <c r="AY12" i="40"/>
  <c r="AP12" i="40"/>
  <c r="AS12" i="40"/>
  <c r="AJ12" i="40"/>
  <c r="AM12" i="40"/>
  <c r="AD12" i="40"/>
  <c r="AG12" i="40"/>
  <c r="BB11" i="40"/>
  <c r="BE11" i="40"/>
  <c r="AV11" i="40"/>
  <c r="AY11" i="40"/>
  <c r="AP11" i="40"/>
  <c r="AS11" i="40"/>
  <c r="AJ11" i="40"/>
  <c r="AM11" i="40"/>
  <c r="AD11" i="40"/>
  <c r="AG11" i="40"/>
  <c r="BB10" i="40"/>
  <c r="BE10" i="40"/>
  <c r="AV10" i="40"/>
  <c r="AY10" i="40"/>
  <c r="AP10" i="40"/>
  <c r="AS10" i="40"/>
  <c r="AJ10" i="40"/>
  <c r="AM10" i="40"/>
  <c r="AD10" i="40"/>
  <c r="AG10" i="40"/>
  <c r="AH9" i="40"/>
  <c r="AB9" i="40"/>
  <c r="Z9" i="40"/>
  <c r="C34" i="8"/>
  <c r="B9" i="40"/>
  <c r="N9" i="40"/>
  <c r="B8" i="40"/>
  <c r="N8" i="40"/>
  <c r="AY7" i="40"/>
  <c r="C16" i="8"/>
  <c r="AS7" i="40"/>
  <c r="C15" i="8"/>
  <c r="AM7" i="40"/>
  <c r="C14" i="8"/>
  <c r="AG7" i="40"/>
  <c r="C13" i="8"/>
  <c r="B7" i="40"/>
  <c r="N7" i="40"/>
  <c r="O7" i="40"/>
  <c r="BE5" i="40"/>
  <c r="C17" i="8"/>
  <c r="B17" i="39"/>
  <c r="AB15" i="39"/>
  <c r="AE15" i="39"/>
  <c r="V15" i="39"/>
  <c r="Y15" i="39"/>
  <c r="P15" i="39"/>
  <c r="S15" i="39"/>
  <c r="J15" i="39"/>
  <c r="M15" i="39"/>
  <c r="D15" i="39"/>
  <c r="G15" i="39"/>
  <c r="AB14" i="39"/>
  <c r="AE14" i="39"/>
  <c r="V14" i="39"/>
  <c r="Y14" i="39"/>
  <c r="P14" i="39"/>
  <c r="S14" i="39"/>
  <c r="J14" i="39"/>
  <c r="M14" i="39"/>
  <c r="D14" i="39"/>
  <c r="G14" i="39"/>
  <c r="AB13" i="39"/>
  <c r="AE13" i="39"/>
  <c r="V13" i="39"/>
  <c r="Y13" i="39"/>
  <c r="P13" i="39"/>
  <c r="S13" i="39"/>
  <c r="J13" i="39"/>
  <c r="M13" i="39"/>
  <c r="D13" i="39"/>
  <c r="G13" i="39"/>
  <c r="AB12" i="39"/>
  <c r="AE12" i="39"/>
  <c r="V12" i="39"/>
  <c r="Y12" i="39"/>
  <c r="P12" i="39"/>
  <c r="S12" i="39"/>
  <c r="J12" i="39"/>
  <c r="M12" i="39"/>
  <c r="D12" i="39"/>
  <c r="G12" i="39"/>
  <c r="AB11" i="39"/>
  <c r="AE11" i="39"/>
  <c r="V11" i="39"/>
  <c r="Y11" i="39"/>
  <c r="P11" i="39"/>
  <c r="S11" i="39"/>
  <c r="J11" i="39"/>
  <c r="M11" i="39"/>
  <c r="D11" i="39"/>
  <c r="G11" i="39"/>
  <c r="AB10" i="39"/>
  <c r="AE10" i="39"/>
  <c r="V10" i="39"/>
  <c r="Y10" i="39"/>
  <c r="P10" i="39"/>
  <c r="S10" i="39"/>
  <c r="J10" i="39"/>
  <c r="M10" i="39"/>
  <c r="D10" i="39"/>
  <c r="G10" i="39"/>
  <c r="AB9" i="39"/>
  <c r="AE9" i="39"/>
  <c r="V9" i="39"/>
  <c r="Y9" i="39"/>
  <c r="P9" i="39"/>
  <c r="S9" i="39"/>
  <c r="J9" i="39"/>
  <c r="M9" i="39"/>
  <c r="D9" i="39"/>
  <c r="G9" i="39"/>
  <c r="AB8" i="39"/>
  <c r="AE8" i="39"/>
  <c r="V8" i="39"/>
  <c r="Y8" i="39"/>
  <c r="P8" i="39"/>
  <c r="S8" i="39"/>
  <c r="J8" i="39"/>
  <c r="M8" i="39"/>
  <c r="D8" i="39"/>
  <c r="G8" i="39"/>
  <c r="AB7" i="39"/>
  <c r="AE7" i="39"/>
  <c r="AE16" i="39"/>
  <c r="AC16" i="39"/>
  <c r="V7" i="39"/>
  <c r="Y7" i="39"/>
  <c r="Y16" i="39"/>
  <c r="W16" i="39"/>
  <c r="P7" i="39"/>
  <c r="S7" i="39"/>
  <c r="J7" i="39"/>
  <c r="M7" i="39"/>
  <c r="D7" i="39"/>
  <c r="G7" i="39"/>
  <c r="AB6" i="39"/>
  <c r="AE6" i="39"/>
  <c r="V6" i="39"/>
  <c r="Y6" i="39"/>
  <c r="P6" i="39"/>
  <c r="S6" i="39"/>
  <c r="J6" i="39"/>
  <c r="M6" i="39"/>
  <c r="M16" i="39"/>
  <c r="K16" i="39"/>
  <c r="D6" i="39"/>
  <c r="G6" i="39"/>
  <c r="H5" i="39"/>
  <c r="B5" i="39"/>
  <c r="AB9" i="3"/>
  <c r="AH9" i="3"/>
  <c r="J13" i="1"/>
  <c r="Y6" i="1"/>
  <c r="BE5" i="3"/>
  <c r="B17" i="8"/>
  <c r="AY7" i="3"/>
  <c r="B16" i="8"/>
  <c r="AS7" i="3"/>
  <c r="B15" i="8"/>
  <c r="AM7" i="3"/>
  <c r="B14" i="8"/>
  <c r="AG7" i="3"/>
  <c r="B13" i="8"/>
  <c r="X14" i="3"/>
  <c r="X15" i="3"/>
  <c r="X16" i="3"/>
  <c r="X17" i="3"/>
  <c r="X13" i="3"/>
  <c r="Z9" i="3"/>
  <c r="B34" i="8"/>
  <c r="B33" i="8"/>
  <c r="BB11" i="3"/>
  <c r="BE11" i="3"/>
  <c r="BB12" i="3"/>
  <c r="BE12" i="3"/>
  <c r="BB13" i="3"/>
  <c r="BE13" i="3"/>
  <c r="BB14" i="3"/>
  <c r="BE14" i="3"/>
  <c r="BB15" i="3"/>
  <c r="BE15" i="3"/>
  <c r="BB16" i="3"/>
  <c r="BE16" i="3"/>
  <c r="BB17" i="3"/>
  <c r="BE17" i="3"/>
  <c r="BB18" i="3"/>
  <c r="BE18" i="3"/>
  <c r="BB19" i="3"/>
  <c r="BE19" i="3"/>
  <c r="BB10" i="3"/>
  <c r="BE10" i="3"/>
  <c r="AV11" i="3"/>
  <c r="AY11" i="3"/>
  <c r="AV12" i="3"/>
  <c r="AY12" i="3"/>
  <c r="AV13" i="3"/>
  <c r="AY13" i="3"/>
  <c r="AV14" i="3"/>
  <c r="AY14" i="3"/>
  <c r="AV15" i="3"/>
  <c r="AY15" i="3"/>
  <c r="AV16" i="3"/>
  <c r="AY16" i="3"/>
  <c r="AV17" i="3"/>
  <c r="AY17" i="3"/>
  <c r="AV18" i="3"/>
  <c r="AY18" i="3"/>
  <c r="AV19" i="3"/>
  <c r="AY19" i="3"/>
  <c r="AV10" i="3"/>
  <c r="AY10" i="3"/>
  <c r="AP11" i="3"/>
  <c r="AS11" i="3"/>
  <c r="AP12" i="3"/>
  <c r="AS12" i="3"/>
  <c r="AP13" i="3"/>
  <c r="AS13" i="3"/>
  <c r="AP14" i="3"/>
  <c r="AS14" i="3"/>
  <c r="AP15" i="3"/>
  <c r="AS15" i="3"/>
  <c r="AP16" i="3"/>
  <c r="AS16" i="3"/>
  <c r="AP17" i="3"/>
  <c r="AS17" i="3"/>
  <c r="AP18" i="3"/>
  <c r="AS18" i="3"/>
  <c r="AP19" i="3"/>
  <c r="AS19" i="3"/>
  <c r="AP10" i="3"/>
  <c r="AS10" i="3"/>
  <c r="AJ11" i="3"/>
  <c r="AM11" i="3"/>
  <c r="AJ12" i="3"/>
  <c r="AM12" i="3"/>
  <c r="AJ13" i="3"/>
  <c r="AM13" i="3"/>
  <c r="AJ14" i="3"/>
  <c r="AM14" i="3"/>
  <c r="AJ15" i="3"/>
  <c r="AM15" i="3"/>
  <c r="AJ16" i="3"/>
  <c r="AM16" i="3"/>
  <c r="AJ17" i="3"/>
  <c r="AM17" i="3"/>
  <c r="AJ18" i="3"/>
  <c r="AM18" i="3"/>
  <c r="AJ19" i="3"/>
  <c r="AM19" i="3"/>
  <c r="AJ10" i="3"/>
  <c r="AM10" i="3"/>
  <c r="AD11" i="3"/>
  <c r="AG11" i="3"/>
  <c r="AD12" i="3"/>
  <c r="AG12" i="3"/>
  <c r="AD13" i="3"/>
  <c r="AG13" i="3"/>
  <c r="AD14" i="3"/>
  <c r="AG14" i="3"/>
  <c r="AD15" i="3"/>
  <c r="AG15" i="3"/>
  <c r="AD16" i="3"/>
  <c r="AG16" i="3"/>
  <c r="AD17" i="3"/>
  <c r="AG17" i="3"/>
  <c r="AD18" i="3"/>
  <c r="AG18" i="3"/>
  <c r="AD19" i="3"/>
  <c r="AG19" i="3"/>
  <c r="AD10" i="3"/>
  <c r="AG10" i="3"/>
  <c r="B8" i="3"/>
  <c r="E8" i="3"/>
  <c r="B9" i="3"/>
  <c r="J9" i="3"/>
  <c r="B7" i="3"/>
  <c r="Q7" i="3"/>
  <c r="R7" i="3"/>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11" i="1"/>
  <c r="Q26" i="11"/>
  <c r="R26" i="11"/>
  <c r="O26" i="11"/>
  <c r="P26" i="11"/>
  <c r="M26" i="11"/>
  <c r="N26" i="11"/>
  <c r="K26" i="11"/>
  <c r="L26" i="11"/>
  <c r="J26" i="11"/>
  <c r="C26" i="11"/>
  <c r="D26" i="11"/>
  <c r="Q25" i="11"/>
  <c r="R25" i="11"/>
  <c r="O25" i="11"/>
  <c r="P25" i="11"/>
  <c r="M25" i="11"/>
  <c r="N25" i="11"/>
  <c r="K25" i="11"/>
  <c r="L25" i="11"/>
  <c r="J25" i="11"/>
  <c r="C25" i="11"/>
  <c r="D25" i="11"/>
  <c r="Q24" i="11"/>
  <c r="R24" i="11"/>
  <c r="O24" i="11"/>
  <c r="P24" i="11"/>
  <c r="M24" i="11"/>
  <c r="N24" i="11"/>
  <c r="K24" i="11"/>
  <c r="L24" i="11"/>
  <c r="J24" i="11"/>
  <c r="C24" i="11"/>
  <c r="D24" i="11"/>
  <c r="Q23" i="11"/>
  <c r="R23" i="11"/>
  <c r="O23" i="11"/>
  <c r="P23" i="11"/>
  <c r="M23" i="11"/>
  <c r="N23" i="11"/>
  <c r="K23" i="11"/>
  <c r="L23" i="11"/>
  <c r="J23" i="11"/>
  <c r="C23" i="11"/>
  <c r="D23" i="11"/>
  <c r="Q22" i="11"/>
  <c r="R22" i="11"/>
  <c r="O22" i="11"/>
  <c r="P22" i="11"/>
  <c r="M22" i="11"/>
  <c r="N22" i="11"/>
  <c r="K22" i="11"/>
  <c r="L22" i="11"/>
  <c r="J22" i="11"/>
  <c r="C22" i="11"/>
  <c r="D22" i="11"/>
  <c r="Q21" i="11"/>
  <c r="R21" i="11"/>
  <c r="O21" i="11"/>
  <c r="P21" i="11"/>
  <c r="M21" i="11"/>
  <c r="N21" i="11"/>
  <c r="K21" i="11"/>
  <c r="L21" i="11"/>
  <c r="J21" i="11"/>
  <c r="C21" i="11"/>
  <c r="D21" i="11"/>
  <c r="Q20" i="11"/>
  <c r="R20" i="11"/>
  <c r="O20" i="11"/>
  <c r="P20" i="11"/>
  <c r="M20" i="11"/>
  <c r="N20" i="11"/>
  <c r="K20" i="11"/>
  <c r="L20" i="11"/>
  <c r="J20" i="11"/>
  <c r="C20" i="11"/>
  <c r="D20" i="11"/>
  <c r="Q19" i="11"/>
  <c r="R19" i="11"/>
  <c r="O19" i="11"/>
  <c r="P19" i="11"/>
  <c r="M19" i="11"/>
  <c r="N19" i="11"/>
  <c r="K19" i="11"/>
  <c r="L19" i="11"/>
  <c r="J19" i="11"/>
  <c r="C19" i="11"/>
  <c r="D19" i="11"/>
  <c r="Q18" i="11"/>
  <c r="R18" i="11"/>
  <c r="O18" i="11"/>
  <c r="P18" i="11"/>
  <c r="M18" i="11"/>
  <c r="N18" i="11"/>
  <c r="K18" i="11"/>
  <c r="L18" i="11"/>
  <c r="J18" i="11"/>
  <c r="C18" i="11"/>
  <c r="D18" i="11"/>
  <c r="Q17" i="11"/>
  <c r="R17" i="11"/>
  <c r="O17" i="11"/>
  <c r="P17" i="11"/>
  <c r="M17" i="11"/>
  <c r="N17" i="11"/>
  <c r="K17" i="11"/>
  <c r="L17" i="11"/>
  <c r="J17" i="11"/>
  <c r="C17" i="11"/>
  <c r="D17" i="11"/>
  <c r="Q16" i="11"/>
  <c r="R16" i="11"/>
  <c r="O16" i="11"/>
  <c r="P16" i="11"/>
  <c r="M16" i="11"/>
  <c r="N16" i="11"/>
  <c r="K16" i="11"/>
  <c r="L16" i="11"/>
  <c r="J16" i="11"/>
  <c r="C16" i="11"/>
  <c r="D16" i="11"/>
  <c r="Q15" i="11"/>
  <c r="R15" i="11"/>
  <c r="O15" i="11"/>
  <c r="P15" i="11"/>
  <c r="M15" i="11"/>
  <c r="N15" i="11"/>
  <c r="K15" i="11"/>
  <c r="L15" i="11"/>
  <c r="J15" i="11"/>
  <c r="C15" i="11"/>
  <c r="D15" i="11"/>
  <c r="AZ14" i="11"/>
  <c r="AU14" i="11"/>
  <c r="AP14" i="11"/>
  <c r="AK14" i="11"/>
  <c r="AF14" i="11"/>
  <c r="Q14" i="11"/>
  <c r="R14" i="11"/>
  <c r="O14" i="11"/>
  <c r="P14" i="11"/>
  <c r="M14" i="11"/>
  <c r="N14" i="11"/>
  <c r="K14" i="11"/>
  <c r="L14" i="11"/>
  <c r="J14" i="11"/>
  <c r="C14" i="11"/>
  <c r="D14" i="11"/>
  <c r="AZ13" i="11"/>
  <c r="AU13" i="11"/>
  <c r="AP13" i="11"/>
  <c r="AK13" i="11"/>
  <c r="AF13" i="11"/>
  <c r="Q13" i="11"/>
  <c r="R13" i="11"/>
  <c r="O13" i="11"/>
  <c r="P13" i="11"/>
  <c r="M13" i="11"/>
  <c r="N13" i="11"/>
  <c r="K13" i="11"/>
  <c r="L13" i="11"/>
  <c r="J13" i="11"/>
  <c r="C13" i="11"/>
  <c r="D13" i="11"/>
  <c r="AZ12" i="11"/>
  <c r="AU12" i="11"/>
  <c r="AP12" i="11"/>
  <c r="AK12" i="11"/>
  <c r="AF12" i="11"/>
  <c r="Q12" i="11"/>
  <c r="R12" i="11"/>
  <c r="O12" i="11"/>
  <c r="P12" i="11"/>
  <c r="M12" i="11"/>
  <c r="N12" i="11"/>
  <c r="K12" i="11"/>
  <c r="L12" i="11"/>
  <c r="J12" i="11"/>
  <c r="C12" i="11"/>
  <c r="D12" i="11"/>
  <c r="AZ11" i="11"/>
  <c r="AU11" i="11"/>
  <c r="AP11" i="11"/>
  <c r="AK11" i="11"/>
  <c r="AF11" i="11"/>
  <c r="Q11" i="11"/>
  <c r="R11" i="11"/>
  <c r="O11" i="11"/>
  <c r="P11" i="11"/>
  <c r="M11" i="11"/>
  <c r="N11" i="11"/>
  <c r="K11" i="11"/>
  <c r="L11" i="11"/>
  <c r="J11" i="11"/>
  <c r="C11" i="11"/>
  <c r="D11" i="11"/>
  <c r="AZ10" i="11"/>
  <c r="AU10" i="11"/>
  <c r="AP10" i="11"/>
  <c r="AK10" i="11"/>
  <c r="AF10" i="11"/>
  <c r="Q10" i="11"/>
  <c r="R10" i="11"/>
  <c r="O10" i="11"/>
  <c r="P10" i="11"/>
  <c r="M10" i="11"/>
  <c r="N10" i="11"/>
  <c r="K10" i="11"/>
  <c r="L10" i="11"/>
  <c r="J10" i="11"/>
  <c r="C10" i="11"/>
  <c r="D10" i="11"/>
  <c r="AZ9" i="11"/>
  <c r="AU9" i="11"/>
  <c r="AP9" i="11"/>
  <c r="AK9" i="11"/>
  <c r="AF9" i="11"/>
  <c r="Z9" i="11"/>
  <c r="Q9" i="11"/>
  <c r="R9" i="11"/>
  <c r="O9" i="11"/>
  <c r="P9" i="11"/>
  <c r="M9" i="11"/>
  <c r="N9" i="11"/>
  <c r="K9" i="11"/>
  <c r="L9" i="11"/>
  <c r="J9" i="11"/>
  <c r="C9" i="11"/>
  <c r="D9" i="11"/>
  <c r="AZ8" i="11"/>
  <c r="AU8" i="11"/>
  <c r="AP8" i="11"/>
  <c r="AK8" i="11"/>
  <c r="AF8" i="11"/>
  <c r="Z8" i="11"/>
  <c r="Q8" i="11"/>
  <c r="R8" i="11"/>
  <c r="O8" i="11"/>
  <c r="P8" i="11"/>
  <c r="M8" i="11"/>
  <c r="N8" i="11"/>
  <c r="K8" i="11"/>
  <c r="L8" i="11"/>
  <c r="J8" i="11"/>
  <c r="C8" i="11"/>
  <c r="D8" i="11"/>
  <c r="AZ7" i="11"/>
  <c r="AU7" i="11"/>
  <c r="AP7" i="11"/>
  <c r="AK7" i="11"/>
  <c r="AF7" i="11"/>
  <c r="Q7" i="11"/>
  <c r="R7" i="11"/>
  <c r="O7" i="11"/>
  <c r="P7" i="11"/>
  <c r="M7" i="11"/>
  <c r="N7" i="11"/>
  <c r="K7" i="11"/>
  <c r="L7" i="11"/>
  <c r="J7" i="11"/>
  <c r="C7" i="11"/>
  <c r="D7" i="11"/>
  <c r="AZ6" i="11"/>
  <c r="AU6" i="11"/>
  <c r="AP6" i="11"/>
  <c r="AK6" i="11"/>
  <c r="AF6" i="11"/>
  <c r="AZ5" i="11"/>
  <c r="AU5" i="11"/>
  <c r="AP5" i="11"/>
  <c r="AK5" i="11"/>
  <c r="AF5" i="11"/>
  <c r="Z5" i="1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11" i="1"/>
  <c r="J11" i="1"/>
  <c r="J14" i="1"/>
  <c r="J15" i="1"/>
  <c r="F8" i="47"/>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N14" i="40"/>
  <c r="I24" i="41"/>
  <c r="K8" i="41"/>
  <c r="N19" i="3"/>
  <c r="N21" i="40"/>
  <c r="E26" i="42"/>
  <c r="P10" i="3"/>
  <c r="M13" i="41"/>
  <c r="R25" i="3"/>
  <c r="E21" i="40"/>
  <c r="P15" i="3"/>
  <c r="Q21" i="40"/>
  <c r="I21" i="40"/>
  <c r="Q19" i="3"/>
  <c r="N20" i="3"/>
  <c r="I15" i="3"/>
  <c r="G25" i="3"/>
  <c r="E8" i="40"/>
  <c r="M25" i="3"/>
  <c r="N25" i="3"/>
  <c r="J10" i="42"/>
  <c r="E15" i="42"/>
  <c r="G24" i="41"/>
  <c r="M21" i="40"/>
  <c r="G21" i="40"/>
  <c r="Q23" i="40"/>
  <c r="P8" i="41"/>
  <c r="G8" i="41"/>
  <c r="Q8" i="41"/>
  <c r="M24" i="42"/>
  <c r="M14" i="41"/>
  <c r="Q25" i="3"/>
  <c r="P25" i="3"/>
  <c r="R14" i="41"/>
  <c r="M17" i="41"/>
  <c r="R8" i="41"/>
  <c r="J15" i="3"/>
  <c r="R23" i="3"/>
  <c r="M17" i="3"/>
  <c r="G17" i="3"/>
  <c r="P14" i="41"/>
  <c r="G21" i="42"/>
  <c r="I21" i="42"/>
  <c r="Q21" i="42"/>
  <c r="N9" i="42"/>
  <c r="K14" i="42"/>
  <c r="M12" i="42"/>
  <c r="P12" i="42"/>
  <c r="E12" i="42"/>
  <c r="E9" i="41"/>
  <c r="J9" i="42"/>
  <c r="E14" i="42"/>
  <c r="K14" i="3"/>
  <c r="P11" i="41"/>
  <c r="Q17" i="3"/>
  <c r="P21" i="40"/>
  <c r="R21" i="40"/>
  <c r="N12" i="41"/>
  <c r="M12" i="41"/>
  <c r="P13" i="42"/>
  <c r="P24" i="41"/>
  <c r="E24" i="41"/>
  <c r="N24" i="41"/>
  <c r="R18" i="41"/>
  <c r="I18" i="41"/>
  <c r="G7" i="41"/>
  <c r="M18" i="42"/>
  <c r="K18" i="42"/>
  <c r="Q18" i="42"/>
  <c r="P18" i="42"/>
  <c r="E18" i="42"/>
  <c r="M22" i="3"/>
  <c r="N10" i="3"/>
  <c r="K10" i="3"/>
  <c r="P26" i="3"/>
  <c r="E15" i="3"/>
  <c r="K15" i="3"/>
  <c r="R15" i="3"/>
  <c r="G15" i="3"/>
  <c r="I11" i="42"/>
  <c r="J11" i="42"/>
  <c r="G11" i="42"/>
  <c r="K11" i="42"/>
  <c r="P17" i="3"/>
  <c r="R17" i="3"/>
  <c r="E17" i="3"/>
  <c r="J17" i="3"/>
  <c r="R26" i="40"/>
  <c r="Q22" i="3"/>
  <c r="G22" i="3"/>
  <c r="K25" i="3"/>
  <c r="J25" i="3"/>
  <c r="E25" i="3"/>
  <c r="I25" i="3"/>
  <c r="J20" i="3"/>
  <c r="M23" i="40"/>
  <c r="K23" i="40"/>
  <c r="Q22" i="42"/>
  <c r="M22" i="42"/>
  <c r="E26" i="41"/>
  <c r="K15" i="42"/>
  <c r="J7" i="40"/>
  <c r="N14" i="42"/>
  <c r="N21" i="42"/>
  <c r="K21" i="42"/>
  <c r="E14" i="41"/>
  <c r="R22" i="42"/>
  <c r="G14" i="41"/>
  <c r="R15" i="42"/>
  <c r="K12" i="41"/>
  <c r="N17" i="3"/>
  <c r="K17" i="3"/>
  <c r="R24" i="41"/>
  <c r="R13" i="3"/>
  <c r="M14" i="42"/>
  <c r="R21" i="42"/>
  <c r="J21" i="42"/>
  <c r="E22" i="42"/>
  <c r="R14" i="42"/>
  <c r="I12" i="41"/>
  <c r="G25" i="42"/>
  <c r="J21" i="40"/>
  <c r="Q21" i="41"/>
  <c r="Q14" i="41"/>
  <c r="M10" i="3"/>
  <c r="P14" i="42"/>
  <c r="M21" i="42"/>
  <c r="P21" i="42"/>
  <c r="I10" i="3"/>
  <c r="P22" i="42"/>
  <c r="G22" i="42"/>
  <c r="I14" i="41"/>
  <c r="G12" i="41"/>
  <c r="Q12" i="41"/>
  <c r="N15" i="42"/>
  <c r="J14" i="41"/>
  <c r="N22" i="42"/>
  <c r="P12" i="41"/>
  <c r="E21" i="42"/>
  <c r="J22" i="42"/>
  <c r="J12" i="41"/>
  <c r="K14" i="41"/>
  <c r="I19" i="3"/>
  <c r="M13" i="49"/>
  <c r="M11" i="41"/>
  <c r="K12" i="40"/>
  <c r="G16" i="3"/>
  <c r="G18" i="41"/>
  <c r="H8" i="41"/>
  <c r="M18" i="41"/>
  <c r="K18" i="41"/>
  <c r="R26" i="41"/>
  <c r="J12" i="40"/>
  <c r="E12" i="40"/>
  <c r="M8" i="41"/>
  <c r="J25" i="42"/>
  <c r="J18" i="48"/>
  <c r="K14" i="49"/>
  <c r="N15" i="49"/>
  <c r="M15" i="49"/>
  <c r="E15" i="49"/>
  <c r="R10" i="41"/>
  <c r="N18" i="41"/>
  <c r="P18" i="41"/>
  <c r="Q10" i="41"/>
  <c r="J23" i="3"/>
  <c r="P25" i="49"/>
  <c r="H25" i="49"/>
  <c r="Q11" i="41"/>
  <c r="K26" i="41"/>
  <c r="J23" i="42"/>
  <c r="Q15" i="42"/>
  <c r="F15" i="42"/>
  <c r="J15" i="48"/>
  <c r="G19" i="49"/>
  <c r="E19" i="49"/>
  <c r="Q19" i="49"/>
  <c r="P24" i="49"/>
  <c r="H24" i="49"/>
  <c r="G24" i="49"/>
  <c r="N24" i="49"/>
  <c r="F24" i="49"/>
  <c r="R24" i="49"/>
  <c r="J24" i="49"/>
  <c r="I12" i="48"/>
  <c r="P12" i="48"/>
  <c r="H14" i="42"/>
  <c r="F14" i="42"/>
  <c r="Q8" i="49"/>
  <c r="I8" i="49"/>
  <c r="P8" i="49"/>
  <c r="H8" i="49"/>
  <c r="G8" i="49"/>
  <c r="K8" i="49"/>
  <c r="Q18" i="49"/>
  <c r="I18" i="49"/>
  <c r="P18" i="49"/>
  <c r="H18" i="49"/>
  <c r="G18" i="49"/>
  <c r="K18" i="49"/>
  <c r="H19" i="49"/>
  <c r="F22" i="49"/>
  <c r="M22" i="49"/>
  <c r="E22" i="49"/>
  <c r="Q22" i="49"/>
  <c r="F23" i="49"/>
  <c r="M23" i="49"/>
  <c r="Q23" i="49"/>
  <c r="E24" i="49"/>
  <c r="J19" i="41"/>
  <c r="P26" i="41"/>
  <c r="M26" i="41"/>
  <c r="Q18" i="41"/>
  <c r="Q26" i="41"/>
  <c r="J18" i="41"/>
  <c r="J26" i="41"/>
  <c r="I26" i="41"/>
  <c r="E18" i="41"/>
  <c r="I11" i="41"/>
  <c r="N8" i="41"/>
  <c r="P19" i="41"/>
  <c r="M24" i="41"/>
  <c r="F21" i="42"/>
  <c r="H21" i="42"/>
  <c r="F24" i="41"/>
  <c r="H13" i="48"/>
  <c r="G13" i="48"/>
  <c r="P13" i="48"/>
  <c r="E8" i="49"/>
  <c r="Q9" i="49"/>
  <c r="I9" i="49"/>
  <c r="R15" i="49"/>
  <c r="K17" i="49"/>
  <c r="R17" i="49"/>
  <c r="J17" i="49"/>
  <c r="Q17" i="49"/>
  <c r="I17" i="49"/>
  <c r="M17" i="49"/>
  <c r="E17" i="49"/>
  <c r="E18" i="49"/>
  <c r="H23" i="49"/>
  <c r="I24" i="49"/>
  <c r="J10" i="48"/>
  <c r="Q16" i="48"/>
  <c r="J20" i="48"/>
  <c r="R23" i="48"/>
  <c r="N26" i="48"/>
  <c r="H10" i="49"/>
  <c r="P10" i="49"/>
  <c r="G11" i="49"/>
  <c r="G16" i="49"/>
  <c r="H20" i="49"/>
  <c r="H21" i="49"/>
  <c r="P21" i="49"/>
  <c r="R12" i="42"/>
  <c r="Q10" i="48"/>
  <c r="R20" i="48"/>
  <c r="K16" i="49"/>
  <c r="E20" i="49"/>
  <c r="E21" i="49"/>
  <c r="M21" i="49"/>
  <c r="G10" i="48"/>
  <c r="G20" i="48"/>
  <c r="F10" i="49"/>
  <c r="E11" i="49"/>
  <c r="E16" i="49"/>
  <c r="F21" i="49"/>
  <c r="J26" i="49"/>
  <c r="G9" i="42"/>
  <c r="E9" i="48"/>
  <c r="Q11" i="40"/>
  <c r="K19" i="40"/>
  <c r="M20" i="3"/>
  <c r="E26" i="3"/>
  <c r="P11" i="3"/>
  <c r="J11" i="3"/>
  <c r="E17" i="40"/>
  <c r="I26" i="40"/>
  <c r="P11" i="40"/>
  <c r="E20" i="3"/>
  <c r="M7" i="40"/>
  <c r="G10" i="3"/>
  <c r="E26" i="40"/>
  <c r="I17" i="3"/>
  <c r="Q26" i="3"/>
  <c r="K13" i="40"/>
  <c r="E9" i="42"/>
  <c r="R9" i="42"/>
  <c r="M19" i="40"/>
  <c r="K24" i="3"/>
  <c r="F22" i="42"/>
  <c r="F19" i="41"/>
  <c r="I8" i="48"/>
  <c r="R9" i="48"/>
  <c r="M26" i="40"/>
  <c r="M9" i="3"/>
  <c r="Q9" i="42"/>
  <c r="M18" i="3"/>
  <c r="Q16" i="41"/>
  <c r="M25" i="40"/>
  <c r="R9" i="3"/>
  <c r="K12" i="42"/>
  <c r="I12" i="42"/>
  <c r="J12" i="42"/>
  <c r="K9" i="42"/>
  <c r="I26" i="3"/>
  <c r="J8" i="3"/>
  <c r="E7" i="40"/>
  <c r="F7" i="40"/>
  <c r="G26" i="42"/>
  <c r="N26" i="42"/>
  <c r="H24" i="40"/>
  <c r="N24" i="40"/>
  <c r="I24" i="40"/>
  <c r="F16" i="41"/>
  <c r="J17" i="48"/>
  <c r="I18" i="48"/>
  <c r="K18" i="48"/>
  <c r="G19" i="48"/>
  <c r="Q19" i="48"/>
  <c r="H24" i="48"/>
  <c r="G24" i="48"/>
  <c r="I20" i="3"/>
  <c r="Q20" i="3"/>
  <c r="G20" i="3"/>
  <c r="R20" i="3"/>
  <c r="G9" i="48"/>
  <c r="P19" i="40"/>
  <c r="M26" i="3"/>
  <c r="I24" i="3"/>
  <c r="F10" i="3"/>
  <c r="H10" i="3"/>
  <c r="H17" i="40"/>
  <c r="N11" i="40"/>
  <c r="J26" i="3"/>
  <c r="Q11" i="3"/>
  <c r="M9" i="42"/>
  <c r="Q12" i="42"/>
  <c r="I9" i="42"/>
  <c r="K17" i="41"/>
  <c r="J24" i="3"/>
  <c r="F18" i="3"/>
  <c r="R13" i="48"/>
  <c r="J13" i="48"/>
  <c r="Q13" i="48"/>
  <c r="M13" i="48"/>
  <c r="E13" i="48"/>
  <c r="Q14" i="48"/>
  <c r="P14" i="48"/>
  <c r="E18" i="48"/>
  <c r="G22" i="48"/>
  <c r="N22" i="48"/>
  <c r="F22" i="48"/>
  <c r="M22" i="48"/>
  <c r="E22" i="48"/>
  <c r="Q22" i="48"/>
  <c r="I22" i="48"/>
  <c r="G23" i="48"/>
  <c r="N23" i="48"/>
  <c r="F23" i="48"/>
  <c r="M23" i="48"/>
  <c r="E23" i="48"/>
  <c r="Q23" i="48"/>
  <c r="I23" i="48"/>
  <c r="E24" i="48"/>
  <c r="H9" i="3"/>
  <c r="G9" i="3"/>
  <c r="E9" i="3"/>
  <c r="G26" i="3"/>
  <c r="Q9" i="3"/>
  <c r="I11" i="3"/>
  <c r="K11" i="3"/>
  <c r="I11" i="40"/>
  <c r="Q18" i="3"/>
  <c r="R26" i="3"/>
  <c r="R11" i="3"/>
  <c r="R10" i="3"/>
  <c r="Q10" i="3"/>
  <c r="E10" i="3"/>
  <c r="K26" i="3"/>
  <c r="N16" i="41"/>
  <c r="M11" i="3"/>
  <c r="K9" i="3"/>
  <c r="G12" i="42"/>
  <c r="Q17" i="41"/>
  <c r="P24" i="3"/>
  <c r="M9" i="48"/>
  <c r="E15" i="48"/>
  <c r="F18" i="48"/>
  <c r="H22" i="48"/>
  <c r="H23" i="48"/>
  <c r="I24" i="48"/>
  <c r="H10" i="48"/>
  <c r="P10" i="48"/>
  <c r="F12" i="48"/>
  <c r="H20" i="48"/>
  <c r="P20" i="48"/>
  <c r="H21" i="48"/>
  <c r="F8" i="41"/>
  <c r="H15" i="42"/>
  <c r="R12" i="48"/>
  <c r="E10" i="48"/>
  <c r="E20" i="48"/>
  <c r="M20" i="48"/>
  <c r="I26" i="48"/>
  <c r="F20" i="48"/>
  <c r="E16" i="42"/>
  <c r="G22" i="40"/>
  <c r="I22" i="40"/>
  <c r="E15" i="40"/>
  <c r="K16" i="42"/>
  <c r="F16" i="3"/>
  <c r="N16" i="3"/>
  <c r="Q16" i="3"/>
  <c r="J16" i="3"/>
  <c r="H26" i="42"/>
  <c r="K26" i="42"/>
  <c r="H18" i="42"/>
  <c r="F18" i="42"/>
  <c r="R18" i="42"/>
  <c r="G18" i="42"/>
  <c r="N18" i="42"/>
  <c r="J18" i="42"/>
  <c r="H15" i="41"/>
  <c r="F15" i="41"/>
  <c r="E15" i="41"/>
  <c r="N22" i="40"/>
  <c r="N15" i="41"/>
  <c r="I18" i="42"/>
  <c r="N16" i="42"/>
  <c r="H15" i="3"/>
  <c r="F15" i="3"/>
  <c r="Q15" i="3"/>
  <c r="M15" i="3"/>
  <c r="N15" i="3"/>
  <c r="M17" i="42"/>
  <c r="F11" i="42"/>
  <c r="N11" i="42"/>
  <c r="M11" i="42"/>
  <c r="I40" i="47"/>
  <c r="H22" i="40"/>
  <c r="F24" i="42"/>
  <c r="F15" i="40"/>
  <c r="K15" i="40"/>
  <c r="Q15" i="40"/>
  <c r="Q21" i="3"/>
  <c r="N21" i="3"/>
  <c r="F22" i="40"/>
  <c r="G15" i="40"/>
  <c r="P22" i="40"/>
  <c r="R15" i="40"/>
  <c r="J15" i="40"/>
  <c r="E22" i="40"/>
  <c r="Q22" i="40"/>
  <c r="K22" i="40"/>
  <c r="R22" i="40"/>
  <c r="P16" i="42"/>
  <c r="M15" i="40"/>
  <c r="I17" i="41"/>
  <c r="H17" i="41"/>
  <c r="F17" i="41"/>
  <c r="R17" i="41"/>
  <c r="P17" i="41"/>
  <c r="G17" i="41"/>
  <c r="H26" i="40"/>
  <c r="F26" i="40"/>
  <c r="Q26" i="40"/>
  <c r="K21" i="3"/>
  <c r="J22" i="40"/>
  <c r="M22" i="40"/>
  <c r="G24" i="42"/>
  <c r="I16" i="42"/>
  <c r="H12" i="42"/>
  <c r="F12" i="42"/>
  <c r="F20" i="3"/>
  <c r="H20" i="3"/>
  <c r="K20" i="3"/>
  <c r="H12" i="41"/>
  <c r="F12" i="41"/>
  <c r="F18" i="41"/>
  <c r="F21" i="40"/>
  <c r="H18" i="41"/>
  <c r="H21" i="40"/>
  <c r="H25" i="3"/>
  <c r="F25" i="3"/>
  <c r="F26" i="3"/>
  <c r="H26" i="3"/>
  <c r="F22" i="3"/>
  <c r="F9" i="42"/>
  <c r="H9" i="42"/>
  <c r="H23" i="40"/>
  <c r="N14" i="41"/>
  <c r="F17" i="3"/>
  <c r="F9" i="3"/>
  <c r="F10" i="40"/>
  <c r="F14" i="41"/>
  <c r="F21" i="41"/>
  <c r="M20" i="50"/>
  <c r="E20" i="50"/>
  <c r="R20" i="50"/>
  <c r="Q20" i="50"/>
  <c r="I20" i="50"/>
  <c r="F20" i="50"/>
  <c r="N20" i="50"/>
  <c r="L20" i="50"/>
  <c r="K20" i="50"/>
  <c r="G20" i="50"/>
  <c r="P13" i="40"/>
  <c r="P20" i="50"/>
  <c r="O21" i="41"/>
  <c r="G21" i="41"/>
  <c r="M21" i="41"/>
  <c r="J21" i="41"/>
  <c r="I21" i="41"/>
  <c r="N21" i="41"/>
  <c r="P21" i="41"/>
  <c r="L25" i="40"/>
  <c r="F25" i="40"/>
  <c r="K25" i="40"/>
  <c r="R25" i="40"/>
  <c r="I25" i="40"/>
  <c r="J25" i="40"/>
  <c r="H25" i="40"/>
  <c r="Q17" i="40"/>
  <c r="F17" i="40"/>
  <c r="M17" i="40"/>
  <c r="O12" i="40"/>
  <c r="L12" i="40"/>
  <c r="G12" i="40"/>
  <c r="I12" i="40"/>
  <c r="P12" i="40"/>
  <c r="N12" i="40"/>
  <c r="M12" i="40"/>
  <c r="R12" i="40"/>
  <c r="Q12" i="40"/>
  <c r="F12" i="40"/>
  <c r="G18" i="40"/>
  <c r="O13" i="3"/>
  <c r="E13" i="3"/>
  <c r="N13" i="3"/>
  <c r="Q13" i="3"/>
  <c r="F13" i="3"/>
  <c r="O10" i="42"/>
  <c r="F10" i="42"/>
  <c r="R10" i="42"/>
  <c r="O13" i="40"/>
  <c r="H13" i="40"/>
  <c r="L13" i="40"/>
  <c r="N13" i="40"/>
  <c r="R13" i="40"/>
  <c r="I13" i="40"/>
  <c r="Q13" i="40"/>
  <c r="J13" i="40"/>
  <c r="M13" i="40"/>
  <c r="E13" i="40"/>
  <c r="J9" i="48"/>
  <c r="Q9" i="48"/>
  <c r="L24" i="48"/>
  <c r="N24" i="48"/>
  <c r="F24" i="48"/>
  <c r="J24" i="48"/>
  <c r="L16" i="41"/>
  <c r="O16" i="41"/>
  <c r="P16" i="41"/>
  <c r="E16" i="41"/>
  <c r="H16" i="41"/>
  <c r="M16" i="41"/>
  <c r="I16" i="41"/>
  <c r="K16" i="41"/>
  <c r="R16" i="41"/>
  <c r="F13" i="40"/>
  <c r="R18" i="40"/>
  <c r="J16" i="41"/>
  <c r="Q26" i="50"/>
  <c r="I26" i="50"/>
  <c r="G26" i="50"/>
  <c r="N26" i="50"/>
  <c r="F26" i="50"/>
  <c r="E26" i="50"/>
  <c r="P26" i="50"/>
  <c r="K26" i="50"/>
  <c r="H26" i="50"/>
  <c r="L26" i="50"/>
  <c r="R26" i="50"/>
  <c r="N7" i="49"/>
  <c r="E7" i="49"/>
  <c r="K7" i="49"/>
  <c r="L7" i="49"/>
  <c r="I7" i="49"/>
  <c r="Q7" i="49"/>
  <c r="N22" i="49"/>
  <c r="Q25" i="49"/>
  <c r="G26" i="41"/>
  <c r="J16" i="42"/>
  <c r="I23" i="42"/>
  <c r="O22" i="42"/>
  <c r="H22" i="42"/>
  <c r="O15" i="42"/>
  <c r="M15" i="42"/>
  <c r="L16" i="40"/>
  <c r="I16" i="40"/>
  <c r="O16" i="40"/>
  <c r="F8" i="48"/>
  <c r="J22" i="49"/>
  <c r="H16" i="42"/>
  <c r="F16" i="42"/>
  <c r="F23" i="42"/>
  <c r="H26" i="41"/>
  <c r="E23" i="42"/>
  <c r="R23" i="42"/>
  <c r="L8" i="41"/>
  <c r="J8" i="41"/>
  <c r="E8" i="41"/>
  <c r="I8" i="41"/>
  <c r="O11" i="3"/>
  <c r="L11" i="3"/>
  <c r="N11" i="3"/>
  <c r="G14" i="42"/>
  <c r="Q14" i="42"/>
  <c r="L14" i="42"/>
  <c r="L18" i="41"/>
  <c r="O18" i="41"/>
  <c r="O12" i="41"/>
  <c r="E12" i="41"/>
  <c r="R12" i="41"/>
  <c r="L12" i="41"/>
  <c r="P7" i="49"/>
  <c r="K10" i="49"/>
  <c r="I10" i="49"/>
  <c r="G10" i="49"/>
  <c r="E10" i="49"/>
  <c r="L10" i="49"/>
  <c r="Q10" i="49"/>
  <c r="M10" i="49"/>
  <c r="J10" i="49"/>
  <c r="K20" i="49"/>
  <c r="N20" i="49"/>
  <c r="O20" i="49"/>
  <c r="L22" i="42"/>
  <c r="L19" i="3"/>
  <c r="F19" i="3"/>
  <c r="M25" i="49"/>
  <c r="O25" i="49"/>
  <c r="G25" i="49"/>
  <c r="R21" i="50"/>
  <c r="Q21" i="50"/>
  <c r="L21" i="50"/>
  <c r="H21" i="50"/>
  <c r="J25" i="49"/>
  <c r="F25" i="49"/>
  <c r="N26" i="41"/>
  <c r="O17" i="3"/>
  <c r="L17" i="3"/>
  <c r="L10" i="3"/>
  <c r="J10" i="3"/>
  <c r="Q23" i="41"/>
  <c r="O17" i="41"/>
  <c r="O21" i="40"/>
  <c r="L21" i="40"/>
  <c r="K21" i="40"/>
  <c r="M7" i="48"/>
  <c r="R9" i="49"/>
  <c r="L9" i="49"/>
  <c r="M9" i="49"/>
  <c r="O9" i="49"/>
  <c r="O8" i="41"/>
  <c r="O23" i="42"/>
  <c r="L23" i="42"/>
  <c r="M23" i="42"/>
  <c r="N23" i="42"/>
  <c r="E8" i="48"/>
  <c r="O8" i="48"/>
  <c r="L22" i="49"/>
  <c r="K22" i="49"/>
  <c r="R22" i="49"/>
  <c r="G22" i="49"/>
  <c r="H22" i="49"/>
  <c r="O22" i="49"/>
  <c r="Q16" i="42"/>
  <c r="M16" i="42"/>
  <c r="G16" i="42"/>
  <c r="R16" i="42"/>
  <c r="I22" i="49"/>
  <c r="P23" i="42"/>
  <c r="G23" i="42"/>
  <c r="L22" i="3"/>
  <c r="O22" i="3"/>
  <c r="L16" i="3"/>
  <c r="N12" i="42"/>
  <c r="L12" i="42"/>
  <c r="I10" i="41"/>
  <c r="O14" i="40"/>
  <c r="L11" i="48"/>
  <c r="F9" i="49"/>
  <c r="L16" i="42"/>
  <c r="L9" i="40"/>
  <c r="F9" i="41"/>
  <c r="L9" i="41"/>
  <c r="N26" i="3"/>
  <c r="O21" i="3"/>
  <c r="L26" i="42"/>
  <c r="M10" i="48"/>
  <c r="P26" i="49"/>
  <c r="E26" i="49"/>
  <c r="K26" i="49"/>
  <c r="H26" i="49"/>
  <c r="L26" i="49"/>
  <c r="G26" i="49"/>
  <c r="O26" i="49"/>
  <c r="F26" i="49"/>
  <c r="L13" i="48"/>
  <c r="F15" i="50"/>
  <c r="R15" i="50"/>
  <c r="K15" i="50"/>
  <c r="I15" i="50"/>
  <c r="O15" i="41"/>
  <c r="L15" i="41"/>
  <c r="O12" i="49"/>
  <c r="J12" i="49"/>
  <c r="R12" i="49"/>
  <c r="H12" i="49"/>
  <c r="Q12" i="49"/>
  <c r="G12" i="49"/>
  <c r="P12" i="49"/>
  <c r="F12" i="49"/>
  <c r="L23" i="49"/>
  <c r="O23" i="49"/>
  <c r="K23" i="49"/>
  <c r="L12" i="48"/>
  <c r="L15" i="3"/>
  <c r="O20" i="3"/>
  <c r="L20" i="3"/>
  <c r="O18" i="42"/>
  <c r="L18" i="42"/>
  <c r="L24" i="41"/>
  <c r="O24" i="41"/>
  <c r="H14" i="41"/>
  <c r="O14" i="41"/>
  <c r="O8" i="49"/>
  <c r="J8" i="49"/>
  <c r="L8" i="49"/>
  <c r="R8" i="49"/>
  <c r="N8" i="49"/>
  <c r="L15" i="49"/>
  <c r="H15" i="49"/>
  <c r="K21" i="49"/>
  <c r="O21" i="49"/>
  <c r="Q21" i="49"/>
  <c r="J21" i="49"/>
  <c r="I21" i="49"/>
  <c r="K12" i="50"/>
  <c r="K13" i="50"/>
  <c r="Q13" i="50"/>
  <c r="G13" i="50"/>
  <c r="O13" i="50"/>
  <c r="I9" i="3"/>
  <c r="M9" i="41"/>
  <c r="Q7" i="40"/>
  <c r="R7" i="40"/>
  <c r="O11" i="42"/>
  <c r="K10" i="48"/>
  <c r="M8" i="49"/>
  <c r="F11" i="49"/>
  <c r="Q11" i="49"/>
  <c r="M11" i="49"/>
  <c r="P11" i="49"/>
  <c r="N11" i="49"/>
  <c r="K12" i="49"/>
  <c r="K15" i="49"/>
  <c r="R21" i="49"/>
  <c r="O24" i="49"/>
  <c r="M24" i="49"/>
  <c r="Q24" i="49"/>
  <c r="K24" i="49"/>
  <c r="Q26" i="49"/>
  <c r="L25" i="3"/>
  <c r="O26" i="3"/>
  <c r="O9" i="41"/>
  <c r="R26" i="48"/>
  <c r="L18" i="49"/>
  <c r="O16" i="48"/>
  <c r="O17" i="49"/>
  <c r="P9" i="50"/>
  <c r="H9" i="50"/>
  <c r="M9" i="50"/>
  <c r="J23" i="48"/>
  <c r="E26" i="48"/>
  <c r="F17" i="49"/>
  <c r="J18" i="49"/>
  <c r="L17" i="49"/>
  <c r="E9" i="50"/>
  <c r="N9" i="50"/>
  <c r="M10" i="50"/>
  <c r="E10" i="50"/>
  <c r="N10" i="50"/>
  <c r="N19" i="50"/>
  <c r="P23" i="48"/>
  <c r="G17" i="49"/>
  <c r="K19" i="49"/>
  <c r="L16" i="48"/>
  <c r="O23" i="48"/>
  <c r="O14" i="49"/>
  <c r="P8" i="50"/>
  <c r="H8" i="50"/>
  <c r="M8" i="50"/>
  <c r="F9" i="50"/>
  <c r="O9" i="50"/>
  <c r="F10" i="50"/>
  <c r="O10" i="50"/>
  <c r="N18" i="48"/>
  <c r="R16" i="49"/>
  <c r="F8" i="50"/>
  <c r="O8" i="50"/>
  <c r="I9" i="50"/>
  <c r="R9" i="50"/>
  <c r="H10" i="50"/>
  <c r="Q10" i="50"/>
  <c r="R17" i="50"/>
  <c r="O17" i="50"/>
  <c r="L14" i="50"/>
  <c r="L18" i="50"/>
  <c r="L25" i="50"/>
  <c r="K23" i="50"/>
  <c r="L24" i="50"/>
  <c r="E25" i="50"/>
  <c r="M25" i="50"/>
  <c r="L23" i="50"/>
  <c r="E24" i="50"/>
  <c r="M24" i="50"/>
  <c r="F25" i="50"/>
  <c r="N25" i="50"/>
  <c r="H14" i="50"/>
  <c r="H18" i="50"/>
  <c r="F23" i="50"/>
  <c r="G24" i="50"/>
  <c r="H25" i="50"/>
  <c r="S16" i="39"/>
  <c r="Q16" i="39"/>
  <c r="O17" i="42"/>
  <c r="K17" i="42"/>
  <c r="H17" i="42"/>
  <c r="J17" i="42"/>
  <c r="M23" i="41"/>
  <c r="E23" i="41"/>
  <c r="K23" i="41"/>
  <c r="L23" i="41"/>
  <c r="I13" i="41"/>
  <c r="J13" i="41"/>
  <c r="N13" i="41"/>
  <c r="E10" i="41"/>
  <c r="P10" i="41"/>
  <c r="M10" i="41"/>
  <c r="J10" i="41"/>
  <c r="M18" i="40"/>
  <c r="K18" i="40"/>
  <c r="N18" i="40"/>
  <c r="J18" i="40"/>
  <c r="P9" i="48"/>
  <c r="L9" i="48"/>
  <c r="K9" i="48"/>
  <c r="J11" i="48"/>
  <c r="P11" i="48"/>
  <c r="Q11" i="48"/>
  <c r="L19" i="48"/>
  <c r="K19" i="48"/>
  <c r="F19" i="48"/>
  <c r="I19" i="48"/>
  <c r="J19" i="48"/>
  <c r="L8" i="3"/>
  <c r="O9" i="40"/>
  <c r="E11" i="48"/>
  <c r="O23" i="41"/>
  <c r="H18" i="40"/>
  <c r="O9" i="48"/>
  <c r="I18" i="40"/>
  <c r="L18" i="40"/>
  <c r="F23" i="41"/>
  <c r="R17" i="42"/>
  <c r="H9" i="48"/>
  <c r="Q8" i="3"/>
  <c r="P23" i="41"/>
  <c r="P8" i="3"/>
  <c r="K15" i="48"/>
  <c r="N17" i="42"/>
  <c r="Q14" i="3"/>
  <c r="N19" i="41"/>
  <c r="H10" i="41"/>
  <c r="M19" i="41"/>
  <c r="R19" i="41"/>
  <c r="K13" i="41"/>
  <c r="O19" i="3"/>
  <c r="J19" i="3"/>
  <c r="P19" i="3"/>
  <c r="K19" i="3"/>
  <c r="L13" i="3"/>
  <c r="J13" i="3"/>
  <c r="P13" i="3"/>
  <c r="I13" i="3"/>
  <c r="M26" i="42"/>
  <c r="I26" i="42"/>
  <c r="F26" i="42"/>
  <c r="O23" i="40"/>
  <c r="G23" i="40"/>
  <c r="R23" i="40"/>
  <c r="I23" i="40"/>
  <c r="N23" i="40"/>
  <c r="F23" i="40"/>
  <c r="R11" i="48"/>
  <c r="Y18" i="48"/>
  <c r="K8" i="3"/>
  <c r="I8" i="3"/>
  <c r="R8" i="3"/>
  <c r="F8" i="3"/>
  <c r="J9" i="40"/>
  <c r="H9" i="40"/>
  <c r="I9" i="40"/>
  <c r="L14" i="3"/>
  <c r="M14" i="3"/>
  <c r="P14" i="3"/>
  <c r="P24" i="42"/>
  <c r="R24" i="42"/>
  <c r="Q24" i="42"/>
  <c r="O15" i="48"/>
  <c r="L15" i="48"/>
  <c r="N15" i="48"/>
  <c r="Q15" i="48"/>
  <c r="R21" i="48"/>
  <c r="G21" i="48"/>
  <c r="K21" i="48"/>
  <c r="N21" i="48"/>
  <c r="M21" i="48"/>
  <c r="F21" i="48"/>
  <c r="J14" i="49"/>
  <c r="M14" i="49"/>
  <c r="Q14" i="49"/>
  <c r="G14" i="49"/>
  <c r="N14" i="49"/>
  <c r="L17" i="50"/>
  <c r="G17" i="50"/>
  <c r="M17" i="50"/>
  <c r="E17" i="50"/>
  <c r="I17" i="50"/>
  <c r="Q17" i="50"/>
  <c r="F17" i="50"/>
  <c r="L19" i="41"/>
  <c r="O14" i="3"/>
  <c r="K11" i="48"/>
  <c r="N10" i="41"/>
  <c r="N23" i="41"/>
  <c r="H8" i="3"/>
  <c r="H24" i="42"/>
  <c r="M15" i="48"/>
  <c r="F9" i="48"/>
  <c r="E19" i="48"/>
  <c r="E17" i="48"/>
  <c r="M11" i="48"/>
  <c r="G10" i="41"/>
  <c r="Q19" i="41"/>
  <c r="E17" i="42"/>
  <c r="Q9" i="40"/>
  <c r="J14" i="3"/>
  <c r="P22" i="3"/>
  <c r="I22" i="3"/>
  <c r="H22" i="3"/>
  <c r="H16" i="3"/>
  <c r="M16" i="3"/>
  <c r="R16" i="3"/>
  <c r="N20" i="40"/>
  <c r="L17" i="40"/>
  <c r="J17" i="40"/>
  <c r="R17" i="40"/>
  <c r="N17" i="40"/>
  <c r="F14" i="48"/>
  <c r="J14" i="48"/>
  <c r="N14" i="48"/>
  <c r="L14" i="48"/>
  <c r="R14" i="48"/>
  <c r="I14" i="48"/>
  <c r="K14" i="48"/>
  <c r="L18" i="48"/>
  <c r="O18" i="48"/>
  <c r="Q18" i="48"/>
  <c r="G18" i="48"/>
  <c r="J21" i="48"/>
  <c r="O26" i="48"/>
  <c r="G26" i="48"/>
  <c r="P26" i="48"/>
  <c r="L26" i="48"/>
  <c r="K26" i="48"/>
  <c r="E14" i="49"/>
  <c r="P16" i="49"/>
  <c r="H16" i="49"/>
  <c r="M16" i="49"/>
  <c r="L16" i="49"/>
  <c r="I16" i="49"/>
  <c r="Q16" i="49"/>
  <c r="O19" i="49"/>
  <c r="L19" i="49"/>
  <c r="P19" i="49"/>
  <c r="R19" i="49"/>
  <c r="F19" i="49"/>
  <c r="I19" i="49"/>
  <c r="G20" i="49"/>
  <c r="F20" i="49"/>
  <c r="Q20" i="49"/>
  <c r="L20" i="49"/>
  <c r="O19" i="48"/>
  <c r="R11" i="50"/>
  <c r="N11" i="50"/>
  <c r="I11" i="50"/>
  <c r="E11" i="50"/>
  <c r="O11" i="50"/>
  <c r="H11" i="50"/>
  <c r="L11" i="50"/>
  <c r="Q11" i="50"/>
  <c r="J11" i="50"/>
  <c r="M11" i="50"/>
  <c r="E13" i="50"/>
  <c r="L13" i="50"/>
  <c r="Q15" i="50"/>
  <c r="E15" i="50"/>
  <c r="L15" i="50"/>
  <c r="H17" i="50"/>
  <c r="G21" i="50"/>
  <c r="M21" i="50"/>
  <c r="J21" i="50"/>
  <c r="N21" i="50"/>
  <c r="N17" i="50"/>
  <c r="H26" i="48"/>
  <c r="F26" i="48"/>
  <c r="O24" i="42"/>
  <c r="O15" i="50"/>
  <c r="P13" i="50"/>
  <c r="J13" i="50"/>
  <c r="O8" i="3"/>
  <c r="M15" i="50"/>
  <c r="N15" i="50"/>
  <c r="O26" i="42"/>
  <c r="L23" i="40"/>
  <c r="G11" i="48"/>
  <c r="N11" i="48"/>
  <c r="L10" i="41"/>
  <c r="O16" i="3"/>
  <c r="P9" i="49"/>
  <c r="E9" i="49"/>
  <c r="J23" i="41"/>
  <c r="P21" i="50"/>
  <c r="K21" i="50"/>
  <c r="I20" i="49"/>
  <c r="F21" i="50"/>
  <c r="R19" i="3"/>
  <c r="K13" i="3"/>
  <c r="H13" i="3"/>
  <c r="E18" i="40"/>
  <c r="O18" i="40"/>
  <c r="K17" i="40"/>
  <c r="O17" i="40"/>
  <c r="F14" i="3"/>
  <c r="H23" i="41"/>
  <c r="K9" i="40"/>
  <c r="I24" i="42"/>
  <c r="P9" i="40"/>
  <c r="N24" i="42"/>
  <c r="E24" i="42"/>
  <c r="F17" i="42"/>
  <c r="R26" i="42"/>
  <c r="P16" i="3"/>
  <c r="E16" i="3"/>
  <c r="G9" i="40"/>
  <c r="G17" i="48"/>
  <c r="F15" i="48"/>
  <c r="Q18" i="40"/>
  <c r="G14" i="48"/>
  <c r="I9" i="48"/>
  <c r="M19" i="48"/>
  <c r="H18" i="48"/>
  <c r="M17" i="48"/>
  <c r="I17" i="40"/>
  <c r="H11" i="48"/>
  <c r="K9" i="49"/>
  <c r="G17" i="42"/>
  <c r="M19" i="49"/>
  <c r="H15" i="48"/>
  <c r="G14" i="3"/>
  <c r="K19" i="41"/>
  <c r="P19" i="48"/>
  <c r="G19" i="41"/>
  <c r="P14" i="49"/>
  <c r="J26" i="42"/>
  <c r="J23" i="40"/>
  <c r="R9" i="40"/>
  <c r="K22" i="3"/>
  <c r="N14" i="3"/>
  <c r="E22" i="3"/>
  <c r="R13" i="41"/>
  <c r="E19" i="3"/>
  <c r="P13" i="41"/>
  <c r="Q13" i="41"/>
  <c r="H21" i="3"/>
  <c r="R21" i="3"/>
  <c r="O12" i="3"/>
  <c r="E12" i="3"/>
  <c r="N12" i="3"/>
  <c r="K25" i="42"/>
  <c r="L20" i="42"/>
  <c r="Q17" i="42"/>
  <c r="P11" i="42"/>
  <c r="R11" i="42"/>
  <c r="N25" i="41"/>
  <c r="H19" i="41"/>
  <c r="H13" i="41"/>
  <c r="G25" i="40"/>
  <c r="E25" i="40"/>
  <c r="N25" i="40"/>
  <c r="P25" i="40"/>
  <c r="H16" i="40"/>
  <c r="M16" i="40"/>
  <c r="N16" i="40"/>
  <c r="F16" i="40"/>
  <c r="O12" i="48"/>
  <c r="G12" i="48"/>
  <c r="H12" i="48"/>
  <c r="J12" i="48"/>
  <c r="K12" i="48"/>
  <c r="E14" i="48"/>
  <c r="M18" i="48"/>
  <c r="Q21" i="48"/>
  <c r="M24" i="48"/>
  <c r="Q24" i="48"/>
  <c r="R24" i="48"/>
  <c r="J26" i="48"/>
  <c r="J7" i="49"/>
  <c r="M7" i="49"/>
  <c r="F7" i="49"/>
  <c r="R14" i="49"/>
  <c r="P15" i="49"/>
  <c r="F15" i="49"/>
  <c r="I15" i="49"/>
  <c r="F16" i="49"/>
  <c r="R20" i="49"/>
  <c r="R23" i="49"/>
  <c r="G23" i="49"/>
  <c r="E23" i="49"/>
  <c r="I25" i="49"/>
  <c r="E25" i="49"/>
  <c r="L25" i="49"/>
  <c r="L14" i="49"/>
  <c r="L8" i="40"/>
  <c r="O25" i="42"/>
  <c r="O14" i="48"/>
  <c r="F11" i="50"/>
  <c r="P11" i="50"/>
  <c r="M13" i="50"/>
  <c r="G15" i="50"/>
  <c r="K17" i="50"/>
  <c r="O19" i="50"/>
  <c r="N24" i="50"/>
  <c r="H24" i="50"/>
  <c r="R24" i="50"/>
  <c r="J24" i="50"/>
  <c r="O24" i="50"/>
  <c r="I24" i="50"/>
  <c r="Q24" i="50"/>
  <c r="J17" i="50"/>
  <c r="I21" i="48"/>
  <c r="L12" i="3"/>
  <c r="I13" i="50"/>
  <c r="E11" i="42"/>
  <c r="F13" i="50"/>
  <c r="H13" i="50"/>
  <c r="R13" i="50"/>
  <c r="O15" i="49"/>
  <c r="J23" i="49"/>
  <c r="H15" i="50"/>
  <c r="J15" i="50"/>
  <c r="O19" i="42"/>
  <c r="I11" i="48"/>
  <c r="O11" i="48"/>
  <c r="O10" i="41"/>
  <c r="N22" i="3"/>
  <c r="J9" i="49"/>
  <c r="N9" i="49"/>
  <c r="R7" i="49"/>
  <c r="R23" i="41"/>
  <c r="O21" i="50"/>
  <c r="I21" i="50"/>
  <c r="E21" i="50"/>
  <c r="N25" i="49"/>
  <c r="J20" i="49"/>
  <c r="M19" i="3"/>
  <c r="E16" i="40"/>
  <c r="L15" i="42"/>
  <c r="G7" i="49"/>
  <c r="H7" i="49"/>
  <c r="O7" i="49"/>
  <c r="K24" i="48"/>
  <c r="O24" i="48"/>
  <c r="N9" i="48"/>
  <c r="M13" i="3"/>
  <c r="G13" i="3"/>
  <c r="F18" i="40"/>
  <c r="P17" i="40"/>
  <c r="G17" i="40"/>
  <c r="O25" i="40"/>
  <c r="Q25" i="40"/>
  <c r="F13" i="41"/>
  <c r="H20" i="42"/>
  <c r="H14" i="3"/>
  <c r="F10" i="41"/>
  <c r="M9" i="40"/>
  <c r="J24" i="42"/>
  <c r="K24" i="42"/>
  <c r="F21" i="3"/>
  <c r="H11" i="42"/>
  <c r="P26" i="42"/>
  <c r="K16" i="3"/>
  <c r="I16" i="3"/>
  <c r="F9" i="40"/>
  <c r="P21" i="48"/>
  <c r="N12" i="48"/>
  <c r="I15" i="48"/>
  <c r="G15" i="48"/>
  <c r="H19" i="48"/>
  <c r="H14" i="48"/>
  <c r="G8" i="3"/>
  <c r="K11" i="40"/>
  <c r="P24" i="48"/>
  <c r="N19" i="48"/>
  <c r="P18" i="48"/>
  <c r="Q26" i="42"/>
  <c r="N8" i="3"/>
  <c r="I23" i="41"/>
  <c r="G23" i="41"/>
  <c r="F11" i="48"/>
  <c r="M20" i="49"/>
  <c r="H19" i="3"/>
  <c r="P20" i="49"/>
  <c r="J19" i="49"/>
  <c r="G9" i="49"/>
  <c r="P17" i="48"/>
  <c r="Q12" i="48"/>
  <c r="P12" i="3"/>
  <c r="E19" i="41"/>
  <c r="I17" i="42"/>
  <c r="I23" i="49"/>
  <c r="N23" i="49"/>
  <c r="E12" i="48"/>
  <c r="M12" i="48"/>
  <c r="N19" i="49"/>
  <c r="R15" i="48"/>
  <c r="J22" i="3"/>
  <c r="K25" i="49"/>
  <c r="R19" i="48"/>
  <c r="Q15" i="49"/>
  <c r="G15" i="49"/>
  <c r="I14" i="49"/>
  <c r="I19" i="41"/>
  <c r="G19" i="3"/>
  <c r="I15" i="42"/>
  <c r="J15" i="42"/>
  <c r="P15" i="42"/>
  <c r="P23" i="40"/>
  <c r="K16" i="40"/>
  <c r="Q11" i="42"/>
  <c r="P17" i="42"/>
  <c r="R22" i="3"/>
  <c r="I14" i="3"/>
  <c r="P18" i="40"/>
  <c r="G8" i="40"/>
  <c r="G12" i="3"/>
  <c r="E23" i="40"/>
  <c r="G25" i="41"/>
  <c r="K10" i="41"/>
  <c r="R12" i="3"/>
  <c r="G13" i="41"/>
  <c r="E13" i="41"/>
  <c r="E14" i="3"/>
  <c r="M8" i="3"/>
  <c r="O9" i="3"/>
  <c r="P9" i="3"/>
  <c r="N9" i="3"/>
  <c r="E9" i="40"/>
  <c r="L18" i="3"/>
  <c r="N18" i="3"/>
  <c r="I18" i="3"/>
  <c r="K18" i="3"/>
  <c r="G18" i="3"/>
  <c r="E11" i="3"/>
  <c r="G11" i="3"/>
  <c r="H11" i="3"/>
  <c r="F11" i="3"/>
  <c r="L24" i="42"/>
  <c r="K22" i="42"/>
  <c r="I22" i="42"/>
  <c r="L17" i="42"/>
  <c r="I14" i="42"/>
  <c r="J14" i="42"/>
  <c r="O14" i="42"/>
  <c r="H10" i="42"/>
  <c r="P10" i="42"/>
  <c r="M10" i="42"/>
  <c r="J24" i="41"/>
  <c r="K24" i="41"/>
  <c r="Q24" i="41"/>
  <c r="H24" i="41"/>
  <c r="E21" i="41"/>
  <c r="R21" i="41"/>
  <c r="K21" i="41"/>
  <c r="L21" i="41"/>
  <c r="N17" i="41"/>
  <c r="E17" i="41"/>
  <c r="J17" i="41"/>
  <c r="P15" i="41"/>
  <c r="K15" i="41"/>
  <c r="O13" i="41"/>
  <c r="G11" i="41"/>
  <c r="F11" i="41"/>
  <c r="O15" i="40"/>
  <c r="P15" i="40"/>
  <c r="I15" i="40"/>
  <c r="H15" i="40"/>
  <c r="N15" i="40"/>
  <c r="O13" i="48"/>
  <c r="N13" i="48"/>
  <c r="K13" i="48"/>
  <c r="I13" i="48"/>
  <c r="M14" i="48"/>
  <c r="R18" i="48"/>
  <c r="O21" i="48"/>
  <c r="M26" i="48"/>
  <c r="F14" i="49"/>
  <c r="J15" i="49"/>
  <c r="J16" i="49"/>
  <c r="P23" i="49"/>
  <c r="L21" i="48"/>
  <c r="L13" i="41"/>
  <c r="L9" i="3"/>
  <c r="R8" i="50"/>
  <c r="K8" i="50"/>
  <c r="E8" i="50"/>
  <c r="Q8" i="50"/>
  <c r="I8" i="50"/>
  <c r="J8" i="50"/>
  <c r="G11" i="50"/>
  <c r="N13" i="50"/>
  <c r="P15" i="50"/>
  <c r="P16" i="50"/>
  <c r="K16" i="50"/>
  <c r="G16" i="50"/>
  <c r="L16" i="50"/>
  <c r="N16" i="50"/>
  <c r="H16" i="50"/>
  <c r="M16" i="50"/>
  <c r="E16" i="50"/>
  <c r="O16" i="50"/>
  <c r="P17" i="50"/>
  <c r="J20" i="50"/>
  <c r="O20" i="50"/>
  <c r="H20" i="50"/>
  <c r="F24" i="50"/>
  <c r="O26" i="50"/>
  <c r="M26" i="50"/>
  <c r="J26" i="50"/>
  <c r="L26" i="40"/>
  <c r="K26" i="40"/>
  <c r="L22" i="48"/>
  <c r="O22" i="48"/>
  <c r="J22" i="48"/>
  <c r="J9" i="50"/>
  <c r="K9" i="50"/>
  <c r="R25" i="50"/>
  <c r="J25" i="50"/>
  <c r="P25" i="50"/>
  <c r="K25" i="50"/>
  <c r="Q25" i="50"/>
  <c r="R11" i="49"/>
  <c r="L11" i="49"/>
  <c r="R23" i="50"/>
  <c r="M23" i="50"/>
  <c r="G23" i="50"/>
  <c r="J23" i="50"/>
  <c r="I14" i="50"/>
  <c r="I18" i="50"/>
  <c r="I13" i="8"/>
  <c r="I14" i="8"/>
  <c r="I15" i="8"/>
  <c r="I17" i="8"/>
  <c r="K17" i="8"/>
  <c r="L21" i="47"/>
  <c r="L7" i="40"/>
  <c r="K10" i="50"/>
  <c r="M24" i="3"/>
  <c r="J18" i="3"/>
  <c r="H23" i="42"/>
  <c r="R18" i="3"/>
  <c r="R9" i="41"/>
  <c r="E10" i="42"/>
  <c r="E18" i="3"/>
  <c r="G24" i="3"/>
  <c r="I11" i="49"/>
  <c r="G16" i="40"/>
  <c r="Q15" i="41"/>
  <c r="K9" i="41"/>
  <c r="J24" i="40"/>
  <c r="M12" i="3"/>
  <c r="Q23" i="42"/>
  <c r="Q10" i="42"/>
  <c r="J11" i="49"/>
  <c r="M18" i="49"/>
  <c r="I26" i="49"/>
  <c r="G10" i="50"/>
  <c r="H18" i="3"/>
  <c r="P18" i="3"/>
  <c r="G24" i="40"/>
  <c r="J16" i="40"/>
  <c r="I15" i="41"/>
  <c r="K24" i="40"/>
  <c r="I9" i="41"/>
  <c r="N10" i="42"/>
  <c r="Q24" i="40"/>
  <c r="J12" i="3"/>
  <c r="K10" i="42"/>
  <c r="H7" i="40"/>
  <c r="L9" i="42"/>
  <c r="G10" i="42"/>
  <c r="F24" i="40"/>
  <c r="F24" i="3"/>
  <c r="R15" i="41"/>
  <c r="H12" i="3"/>
  <c r="R24" i="3"/>
  <c r="Q16" i="40"/>
  <c r="G15" i="41"/>
  <c r="G9" i="41"/>
  <c r="M24" i="40"/>
  <c r="E24" i="40"/>
  <c r="I10" i="42"/>
  <c r="K12" i="3"/>
  <c r="N17" i="49"/>
  <c r="N18" i="49"/>
  <c r="L10" i="50"/>
  <c r="E14" i="50"/>
  <c r="H24" i="3"/>
  <c r="J15" i="41"/>
  <c r="K11" i="49"/>
  <c r="F12" i="3"/>
  <c r="Q24" i="3"/>
  <c r="N9" i="41"/>
  <c r="Q9" i="41"/>
  <c r="R24" i="40"/>
  <c r="P16" i="40"/>
  <c r="R18" i="49"/>
  <c r="R14" i="50"/>
  <c r="P9" i="41"/>
  <c r="Q12" i="3"/>
  <c r="N24" i="3"/>
  <c r="H17" i="49"/>
  <c r="R10" i="50"/>
  <c r="E24" i="3"/>
  <c r="J9" i="41"/>
  <c r="L24" i="3"/>
  <c r="N8" i="50"/>
  <c r="K13" i="8"/>
  <c r="L13" i="47"/>
  <c r="L7" i="47"/>
  <c r="L11" i="47" s="1"/>
  <c r="L67" i="47" s="1"/>
  <c r="I7" i="41"/>
  <c r="Q7" i="41"/>
  <c r="R7" i="41"/>
  <c r="E7" i="41"/>
  <c r="F7" i="41"/>
  <c r="H7" i="41"/>
  <c r="M7" i="41"/>
  <c r="M7" i="3"/>
  <c r="Y18" i="3"/>
  <c r="M8" i="48"/>
  <c r="R8" i="48"/>
  <c r="K8" i="48"/>
  <c r="P8" i="48"/>
  <c r="G8" i="48"/>
  <c r="J8" i="48"/>
  <c r="H8" i="48"/>
  <c r="L8" i="48"/>
  <c r="N8" i="48"/>
  <c r="Q8" i="48"/>
  <c r="R17" i="48"/>
  <c r="K17" i="48"/>
  <c r="H17" i="48"/>
  <c r="I17" i="48"/>
  <c r="F17" i="48"/>
  <c r="Q17" i="48"/>
  <c r="O17" i="48"/>
  <c r="L17" i="48"/>
  <c r="N17" i="48"/>
  <c r="P7" i="41"/>
  <c r="G16" i="39"/>
  <c r="E16" i="39"/>
  <c r="K15" i="8"/>
  <c r="K7" i="41"/>
  <c r="L7" i="41"/>
  <c r="I16" i="8"/>
  <c r="J7" i="41"/>
  <c r="K14" i="8"/>
  <c r="I21" i="3"/>
  <c r="J21" i="3"/>
  <c r="L21" i="3"/>
  <c r="P21" i="3"/>
  <c r="E21" i="3"/>
  <c r="M21" i="3"/>
  <c r="G21" i="3"/>
  <c r="O11" i="41"/>
  <c r="K11" i="41"/>
  <c r="R11" i="41"/>
  <c r="E11" i="41"/>
  <c r="H11" i="41"/>
  <c r="J11" i="41"/>
  <c r="L11" i="41"/>
  <c r="N11" i="41"/>
  <c r="G20" i="40"/>
  <c r="G7" i="3"/>
  <c r="H7" i="3"/>
  <c r="K7" i="3"/>
  <c r="E7" i="3"/>
  <c r="F7" i="3"/>
  <c r="P7" i="3"/>
  <c r="I7" i="3"/>
  <c r="N7" i="3"/>
  <c r="O7" i="3"/>
  <c r="J7" i="3"/>
  <c r="N7" i="41"/>
  <c r="O7" i="41"/>
  <c r="M25" i="42"/>
  <c r="I25" i="42"/>
  <c r="P25" i="42"/>
  <c r="Q25" i="42"/>
  <c r="H25" i="42"/>
  <c r="F25" i="42"/>
  <c r="E25" i="42"/>
  <c r="R25" i="42"/>
  <c r="L25" i="42"/>
  <c r="N25" i="42"/>
  <c r="O20" i="42"/>
  <c r="K20" i="42"/>
  <c r="I20" i="42"/>
  <c r="E20" i="42"/>
  <c r="M20" i="42"/>
  <c r="F20" i="42"/>
  <c r="Q20" i="42"/>
  <c r="G20" i="42"/>
  <c r="R20" i="42"/>
  <c r="P20" i="42"/>
  <c r="N20" i="42"/>
  <c r="J20" i="42"/>
  <c r="H13" i="42"/>
  <c r="L22" i="41"/>
  <c r="H22" i="41"/>
  <c r="O22" i="41"/>
  <c r="K22" i="41"/>
  <c r="F22" i="41"/>
  <c r="Q22" i="41"/>
  <c r="E22" i="41"/>
  <c r="I22" i="41"/>
  <c r="M22" i="41"/>
  <c r="N22" i="41"/>
  <c r="J22" i="41"/>
  <c r="P22" i="41"/>
  <c r="G22" i="41"/>
  <c r="R22" i="41"/>
  <c r="L19" i="40"/>
  <c r="O19" i="40"/>
  <c r="E19" i="40"/>
  <c r="G19" i="40"/>
  <c r="I19" i="40"/>
  <c r="F19" i="40"/>
  <c r="N19" i="40"/>
  <c r="Q19" i="40"/>
  <c r="R19" i="40"/>
  <c r="J19" i="40"/>
  <c r="H19" i="40"/>
  <c r="M8" i="40"/>
  <c r="J26" i="40"/>
  <c r="P26" i="40"/>
  <c r="R72" i="47"/>
  <c r="S72" i="47"/>
  <c r="G11" i="40"/>
  <c r="F8" i="40"/>
  <c r="M11" i="40"/>
  <c r="O24" i="40"/>
  <c r="L24" i="40"/>
  <c r="Q70" i="47"/>
  <c r="Q72" i="47"/>
  <c r="J11" i="40"/>
  <c r="J8" i="40"/>
  <c r="P8" i="40"/>
  <c r="R11" i="40"/>
  <c r="R8" i="40"/>
  <c r="H8" i="40"/>
  <c r="L26" i="41"/>
  <c r="O26" i="41"/>
  <c r="F26" i="41"/>
  <c r="Q8" i="40"/>
  <c r="E11" i="40"/>
  <c r="K8" i="40"/>
  <c r="O11" i="40"/>
  <c r="H11" i="40"/>
  <c r="I8" i="40"/>
  <c r="Z11" i="1"/>
  <c r="O22" i="40"/>
  <c r="L22" i="40"/>
  <c r="Y70" i="47"/>
  <c r="Y72" i="47"/>
  <c r="O8" i="40"/>
  <c r="N19" i="42"/>
  <c r="L11" i="40"/>
  <c r="G26" i="40"/>
  <c r="N26" i="40"/>
  <c r="O16" i="49"/>
  <c r="O9" i="42"/>
  <c r="Q14" i="50"/>
  <c r="Q18" i="50"/>
  <c r="N23" i="50"/>
  <c r="O10" i="48"/>
  <c r="I10" i="48"/>
  <c r="O11" i="49"/>
  <c r="N12" i="49"/>
  <c r="O18" i="49"/>
  <c r="F14" i="50"/>
  <c r="F16" i="50"/>
  <c r="F18" i="50"/>
  <c r="N10" i="48"/>
  <c r="I20" i="48"/>
  <c r="G21" i="49"/>
  <c r="G14" i="50"/>
  <c r="I16" i="50"/>
  <c r="G18" i="50"/>
  <c r="H23" i="50"/>
  <c r="K20" i="48"/>
  <c r="N10" i="49"/>
  <c r="G9" i="50"/>
  <c r="J14" i="50"/>
  <c r="J16" i="50"/>
  <c r="J18" i="50"/>
  <c r="O22" i="50"/>
  <c r="I23" i="50"/>
  <c r="G25" i="50"/>
  <c r="Q20" i="48"/>
  <c r="K14" i="50"/>
  <c r="Q16" i="50"/>
  <c r="K18" i="50"/>
  <c r="O23" i="50"/>
  <c r="I25" i="50"/>
  <c r="K23" i="48"/>
  <c r="G8" i="50"/>
  <c r="P14" i="50"/>
  <c r="M14" i="50"/>
  <c r="P18" i="50"/>
  <c r="M18" i="50"/>
  <c r="P23" i="50"/>
  <c r="N14" i="50"/>
  <c r="N18" i="50"/>
  <c r="K72" i="47"/>
  <c r="K16" i="8"/>
  <c r="L16" i="47"/>
  <c r="L20" i="47"/>
  <c r="L12" i="50"/>
  <c r="E22" i="50"/>
  <c r="L19" i="42"/>
  <c r="F13" i="42"/>
  <c r="E13" i="42"/>
  <c r="I20" i="40"/>
  <c r="L13" i="49"/>
  <c r="P13" i="49"/>
  <c r="U12" i="8"/>
  <c r="H22" i="50"/>
  <c r="I19" i="50"/>
  <c r="R25" i="48"/>
  <c r="E8" i="42"/>
  <c r="H19" i="50"/>
  <c r="M19" i="50"/>
  <c r="E19" i="50"/>
  <c r="R19" i="50"/>
  <c r="L25" i="48"/>
  <c r="Q12" i="50"/>
  <c r="F14" i="40"/>
  <c r="F23" i="3"/>
  <c r="J19" i="42"/>
  <c r="M10" i="40"/>
  <c r="P10" i="40"/>
  <c r="N13" i="49"/>
  <c r="G20" i="41"/>
  <c r="D25" i="8"/>
  <c r="Q25" i="41"/>
  <c r="K14" i="40"/>
  <c r="Q14" i="40"/>
  <c r="E23" i="3"/>
  <c r="B20" i="8"/>
  <c r="L20" i="41"/>
  <c r="K16" i="48"/>
  <c r="R12" i="50"/>
  <c r="Q22" i="50"/>
  <c r="P22" i="50"/>
  <c r="M13" i="42"/>
  <c r="K20" i="40"/>
  <c r="J22" i="50"/>
  <c r="H13" i="49"/>
  <c r="I25" i="41"/>
  <c r="R19" i="42"/>
  <c r="O20" i="40"/>
  <c r="G19" i="50"/>
  <c r="H25" i="41"/>
  <c r="J8" i="42"/>
  <c r="P20" i="40"/>
  <c r="F19" i="50"/>
  <c r="F25" i="48"/>
  <c r="J12" i="50"/>
  <c r="E14" i="40"/>
  <c r="F20" i="41"/>
  <c r="M25" i="48"/>
  <c r="G13" i="49"/>
  <c r="G24" i="8"/>
  <c r="N23" i="3"/>
  <c r="B10" i="8"/>
  <c r="E13" i="49"/>
  <c r="G10" i="40"/>
  <c r="R20" i="41"/>
  <c r="M14" i="40"/>
  <c r="O23" i="3"/>
  <c r="F19" i="42"/>
  <c r="O20" i="41"/>
  <c r="O10" i="40"/>
  <c r="P16" i="48"/>
  <c r="K22" i="48"/>
  <c r="N25" i="48"/>
  <c r="O13" i="49"/>
  <c r="N26" i="49"/>
  <c r="P10" i="50"/>
  <c r="M12" i="50"/>
  <c r="R22" i="50"/>
  <c r="P24" i="50"/>
  <c r="R13" i="42"/>
  <c r="Q20" i="40"/>
  <c r="K22" i="50"/>
  <c r="Q13" i="49"/>
  <c r="G32" i="8"/>
  <c r="P25" i="48"/>
  <c r="N22" i="50"/>
  <c r="Q8" i="42"/>
  <c r="R25" i="41"/>
  <c r="Q19" i="42"/>
  <c r="L20" i="40"/>
  <c r="I19" i="42"/>
  <c r="G19" i="42"/>
  <c r="O8" i="42"/>
  <c r="F12" i="50"/>
  <c r="I10" i="40"/>
  <c r="K25" i="48"/>
  <c r="Q10" i="40"/>
  <c r="J10" i="40"/>
  <c r="H16" i="48"/>
  <c r="I23" i="3"/>
  <c r="M25" i="41"/>
  <c r="J13" i="49"/>
  <c r="G27" i="8"/>
  <c r="K20" i="41"/>
  <c r="M20" i="41"/>
  <c r="K10" i="40"/>
  <c r="Q6" i="8"/>
  <c r="J14" i="40"/>
  <c r="E16" i="48"/>
  <c r="E12" i="49"/>
  <c r="G21" i="8"/>
  <c r="L19" i="50"/>
  <c r="N12" i="50"/>
  <c r="Q13" i="42"/>
  <c r="R20" i="40"/>
  <c r="M22" i="50"/>
  <c r="I22" i="50"/>
  <c r="J25" i="48"/>
  <c r="P25" i="41"/>
  <c r="F8" i="42"/>
  <c r="L25" i="41"/>
  <c r="G8" i="42"/>
  <c r="K19" i="42"/>
  <c r="M19" i="42"/>
  <c r="R8" i="42"/>
  <c r="O12" i="50"/>
  <c r="E10" i="40"/>
  <c r="H25" i="48"/>
  <c r="P23" i="3"/>
  <c r="P12" i="8"/>
  <c r="R13" i="49"/>
  <c r="R14" i="40"/>
  <c r="J20" i="41"/>
  <c r="D27" i="8"/>
  <c r="J16" i="48"/>
  <c r="H19" i="42"/>
  <c r="E19" i="42"/>
  <c r="O13" i="42"/>
  <c r="M20" i="40"/>
  <c r="G25" i="48"/>
  <c r="K19" i="50"/>
  <c r="O25" i="41"/>
  <c r="K8" i="42"/>
  <c r="F22" i="50"/>
  <c r="L22" i="50"/>
  <c r="R16" i="48"/>
  <c r="I12" i="50"/>
  <c r="G12" i="50"/>
  <c r="K25" i="41"/>
  <c r="H10" i="40"/>
  <c r="H14" i="40"/>
  <c r="M23" i="3"/>
  <c r="P7" i="8"/>
  <c r="E25" i="41"/>
  <c r="D21" i="8"/>
  <c r="M16" i="48"/>
  <c r="Q23" i="3"/>
  <c r="K23" i="3"/>
  <c r="P6" i="8"/>
  <c r="K13" i="49"/>
  <c r="G5" i="8"/>
  <c r="Q20" i="41"/>
  <c r="I14" i="40"/>
  <c r="G14" i="40"/>
  <c r="P20" i="41"/>
  <c r="R12" i="8"/>
  <c r="O21" i="42"/>
  <c r="L10" i="48"/>
  <c r="I12" i="49"/>
  <c r="E12" i="50"/>
  <c r="E20" i="40"/>
  <c r="I25" i="48"/>
  <c r="G16" i="48"/>
  <c r="Q25" i="48"/>
  <c r="F25" i="41"/>
  <c r="N8" i="42"/>
  <c r="H20" i="40"/>
  <c r="I8" i="42"/>
  <c r="J13" i="42"/>
  <c r="L8" i="42"/>
  <c r="P19" i="50"/>
  <c r="P12" i="50"/>
  <c r="L13" i="42"/>
  <c r="L10" i="40"/>
  <c r="H8" i="42"/>
  <c r="H23" i="3"/>
  <c r="F16" i="48"/>
  <c r="G23" i="3"/>
  <c r="B24" i="8"/>
  <c r="F13" i="49"/>
  <c r="N10" i="40"/>
  <c r="Q11" i="8"/>
  <c r="I20" i="41"/>
  <c r="R26" i="49"/>
  <c r="N13" i="42"/>
  <c r="K13" i="42"/>
  <c r="J20" i="40"/>
  <c r="N16" i="48"/>
  <c r="E25" i="48"/>
  <c r="G13" i="42"/>
  <c r="M8" i="42"/>
  <c r="Q19" i="50"/>
  <c r="L14" i="40"/>
  <c r="H20" i="41"/>
  <c r="N20" i="41"/>
  <c r="D10" i="8"/>
  <c r="I7" i="40"/>
  <c r="G7" i="40"/>
  <c r="K7" i="40"/>
  <c r="P7" i="40"/>
  <c r="P7" i="42"/>
  <c r="S12" i="8"/>
  <c r="L7" i="42"/>
  <c r="N7" i="42"/>
  <c r="J7" i="42"/>
  <c r="Q7" i="42"/>
  <c r="R7" i="42"/>
  <c r="I7" i="42"/>
  <c r="E7" i="42"/>
  <c r="F7" i="42"/>
  <c r="M7" i="42"/>
  <c r="K7" i="42"/>
  <c r="O7" i="42"/>
  <c r="I7" i="48"/>
  <c r="G7" i="48"/>
  <c r="H7" i="48"/>
  <c r="N7" i="48"/>
  <c r="O7" i="48"/>
  <c r="Q7" i="48"/>
  <c r="R7" i="48"/>
  <c r="K7" i="48"/>
  <c r="L7" i="48"/>
  <c r="P7" i="48"/>
  <c r="E7" i="48"/>
  <c r="F7" i="48"/>
  <c r="L7" i="50"/>
  <c r="I7" i="50"/>
  <c r="M7" i="50"/>
  <c r="J7" i="50"/>
  <c r="N7" i="50"/>
  <c r="O7" i="50"/>
  <c r="R7" i="50"/>
  <c r="K7" i="50"/>
  <c r="V6" i="8"/>
  <c r="F7" i="50"/>
  <c r="E7" i="50"/>
  <c r="G7" i="50"/>
  <c r="H7" i="50"/>
  <c r="Q7" i="50"/>
  <c r="B27" i="8"/>
  <c r="B21" i="8"/>
  <c r="U7" i="8"/>
  <c r="D5" i="8"/>
  <c r="P11" i="8"/>
  <c r="B32" i="8"/>
  <c r="L7" i="3"/>
  <c r="C5" i="8"/>
  <c r="V12" i="8"/>
  <c r="H20" i="8"/>
  <c r="E10" i="8"/>
  <c r="V11" i="8"/>
  <c r="R7" i="8"/>
  <c r="T6" i="8"/>
  <c r="G25" i="8"/>
  <c r="U6" i="8"/>
  <c r="D32" i="8"/>
  <c r="C10" i="8"/>
  <c r="T12" i="8"/>
  <c r="G20" i="8"/>
  <c r="C27" i="8"/>
  <c r="U11" i="8"/>
  <c r="B25" i="8"/>
  <c r="S11" i="8"/>
  <c r="D20" i="8"/>
  <c r="H32" i="8"/>
  <c r="V7" i="8"/>
  <c r="F24" i="8"/>
  <c r="E27" i="8"/>
  <c r="E25" i="8"/>
  <c r="C21" i="8"/>
  <c r="F5" i="8"/>
  <c r="Q12" i="8"/>
  <c r="R11" i="8"/>
  <c r="B5" i="8"/>
  <c r="H21" i="8"/>
  <c r="C25" i="8"/>
  <c r="T7" i="8"/>
  <c r="R6" i="8"/>
  <c r="H25" i="8"/>
  <c r="E28" i="8"/>
  <c r="T11" i="8"/>
  <c r="C20" i="8"/>
  <c r="E5" i="8"/>
  <c r="G10" i="8"/>
  <c r="S7" i="8"/>
  <c r="F27" i="8"/>
  <c r="H5" i="8"/>
  <c r="Q7" i="8"/>
  <c r="C32" i="8"/>
  <c r="C28" i="8"/>
  <c r="E24" i="8"/>
  <c r="E32" i="8"/>
  <c r="F32" i="8"/>
  <c r="H10" i="8"/>
  <c r="S6" i="8"/>
  <c r="D24" i="8"/>
  <c r="H24" i="8"/>
  <c r="F10" i="8"/>
  <c r="H27" i="8"/>
  <c r="C24" i="8"/>
  <c r="E20" i="8"/>
  <c r="E21" i="8"/>
  <c r="F25" i="8"/>
  <c r="F21" i="8"/>
  <c r="F20" i="8"/>
  <c r="W12" i="8"/>
  <c r="R10" i="8"/>
  <c r="W7" i="8"/>
  <c r="R5" i="8"/>
  <c r="W6" i="8"/>
  <c r="P5" i="8"/>
  <c r="I21" i="8"/>
  <c r="K21" i="8"/>
  <c r="I20" i="8"/>
  <c r="K20" i="8"/>
  <c r="W11" i="8"/>
  <c r="P10" i="8"/>
  <c r="T10" i="8"/>
  <c r="I32" i="8"/>
  <c r="K32" i="8"/>
  <c r="I28" i="8"/>
  <c r="K28" i="8"/>
  <c r="I25" i="8"/>
  <c r="K25" i="8"/>
  <c r="J8" i="47"/>
  <c r="I26" i="8"/>
  <c r="K26" i="8"/>
  <c r="I10" i="8"/>
  <c r="J26" i="47"/>
  <c r="J34" i="47"/>
  <c r="K36" i="47"/>
  <c r="K38" i="47"/>
  <c r="K71" i="47"/>
  <c r="I24" i="8"/>
  <c r="K24" i="8"/>
  <c r="T5" i="8"/>
  <c r="K10" i="8"/>
  <c r="J58" i="47"/>
  <c r="K61" i="47"/>
  <c r="K64" i="47"/>
  <c r="J16" i="47"/>
  <c r="J42" i="47"/>
  <c r="J50" i="47"/>
  <c r="K50" i="47"/>
  <c r="L50" i="47"/>
  <c r="K26" i="47"/>
  <c r="L26" i="47"/>
  <c r="L28" i="47"/>
  <c r="L30" i="47"/>
  <c r="K5" i="8"/>
  <c r="K28" i="47"/>
  <c r="K30" i="47"/>
  <c r="L36" i="47"/>
  <c r="L38" i="47"/>
  <c r="L52" i="47"/>
  <c r="L54" i="47"/>
  <c r="K52" i="47"/>
  <c r="K54" i="47"/>
  <c r="K58" i="47"/>
  <c r="L58" i="47"/>
  <c r="L61" i="47"/>
  <c r="L64" i="47"/>
  <c r="K42" i="47"/>
  <c r="L42" i="47"/>
  <c r="K44" i="47"/>
  <c r="K46" i="47"/>
  <c r="L44" i="47"/>
  <c r="L46" i="47"/>
  <c r="K69" i="47"/>
  <c r="L84" i="47" l="1"/>
  <c r="K70" i="47" s="1"/>
  <c r="Q65" i="47" s="1"/>
  <c r="X64" i="47" s="1"/>
  <c r="Q61" i="47"/>
  <c r="X60" i="47" s="1"/>
  <c r="Q63" i="47" l="1"/>
  <c r="X62" i="47" s="1"/>
</calcChain>
</file>

<file path=xl/sharedStrings.xml><?xml version="1.0" encoding="utf-8"?>
<sst xmlns="http://schemas.openxmlformats.org/spreadsheetml/2006/main" count="1719" uniqueCount="874">
  <si>
    <t>Total offerings</t>
  </si>
  <si>
    <t>+</t>
  </si>
  <si>
    <t>Total oz equivalents</t>
  </si>
  <si>
    <t>-</t>
  </si>
  <si>
    <t>*</t>
  </si>
  <si>
    <t>/</t>
  </si>
  <si>
    <t>Simplified Directions for Lunch Menu worksheet</t>
  </si>
  <si>
    <t>Materials needed:</t>
  </si>
  <si>
    <t>REMEMBER TO PERIODICALLY SAVE THE WORKSHEET AS IT IS BEING COMPLETED!!!!</t>
  </si>
  <si>
    <t>1 week menu (7 days)</t>
  </si>
  <si>
    <t>Portion sizes for all reimbursable menu items</t>
  </si>
  <si>
    <t>Contribution information for each menu item (CN Label, USDA Food Fact Sheet)</t>
  </si>
  <si>
    <t>Standardized Recipes</t>
  </si>
  <si>
    <t xml:space="preserve">Production Records  </t>
  </si>
  <si>
    <t>Click here for Team Nutrition resources like the Food Buying Guide</t>
  </si>
  <si>
    <t>Click here to go to the Food Buying Guide Calculator</t>
  </si>
  <si>
    <t xml:space="preserve">Complete a Menu worksheet for the grade groups (K-5, K-8, 6-8, and 9-12) as appropriate. Separate Menu worksheets have been developed for breakfast and lunch. </t>
  </si>
  <si>
    <t>This Excel file has13 tabs including the Simplified Nutrient Assessment (and two instruction pages).
 The name of each tab is located at the bottom of the workbook.</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</si>
  <si>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</si>
  <si>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</si>
  <si>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</si>
  <si>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Some vegetables and fruits do not credit on a volume as served basis (e.g. 1 cup credits as 1 cup)</t>
  </si>
  <si>
    <t>Tomato paste - refer to manufacturing information</t>
  </si>
  <si>
    <t>Dried fruit- twice the volume as served (1/2 cup credits as 1 cup)</t>
  </si>
  <si>
    <t>Raw leafy greens- half the volume as served (2 cups credits as 1 cup)</t>
  </si>
  <si>
    <t xml:space="preserve">Conversion must be made first, and CREDITABLE amounts entered into the menu worksheet. </t>
  </si>
  <si>
    <t>Example: if a salad with 2 cups of romaine lettuce is offered, “1” cup of vegetable (dark green) must be entered.</t>
  </si>
  <si>
    <t>SFA Notes</t>
  </si>
  <si>
    <t>This tab is for SFAs to provide notes and any additional information the State agency may instruct to include</t>
  </si>
  <si>
    <t>Entering Meals into the “All Meals” Spreadsheet (column 1)</t>
  </si>
  <si>
    <t xml:space="preserve">Column 1:  “Meal Name.” </t>
  </si>
  <si>
    <t xml:space="preserve">***IMPORTANT: For purposes of Menu worksheet, SFAs must list reimbursable meals offered on the menu. 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</si>
  <si>
    <t xml:space="preserve"> To simplify the menu entry process, type the name of the complete reimbursable meal by main dish name only.</t>
  </si>
  <si>
    <t>To assist the State Agency reviewer, enter the name of the main dish to match the menu submitted for certification.
 (e.g. if vegetable pizza is called “Garden Power Flatbread,” insert “Garden Power Flatbread” into the menu worksheet).</t>
  </si>
  <si>
    <t xml:space="preserve">Once the meal name for Meal #1 has been entered, the meal components and corresponding serving sizes must be entered. </t>
  </si>
  <si>
    <t>ALL unique reimbursable meals offered over the course of the entire week must be entered.  If a cheese pizza is available every day, enter it once.</t>
  </si>
  <si>
    <t>Each row should contain one meal until all meals offered over the week are entered</t>
  </si>
  <si>
    <t xml:space="preserve">Columns 2 through 6: Component Data Entry </t>
  </si>
  <si>
    <t xml:space="preserve">Each food component column lists the appropriate unit of measure (e.g. ounce equivalent for grains, cup for fruit). </t>
  </si>
  <si>
    <t>Each component is color coded (e.g. Fruit and Fruit juice are purple). This color scheme is consistent throughout.</t>
  </si>
  <si>
    <t>Total fruit, fruit juice, vegetable and vegetable juice columns include a dropdown menu. Clicking on the gray box with the black downward arrow opens a list of serving sizes.</t>
  </si>
  <si>
    <t xml:space="preserve">Total grains, whole grain-rich grains, grain based desserts, meat/meat alternates and milk do not have dropdown menus, the user will need to enter in the appropriate food quantities within the blank cells. </t>
  </si>
  <si>
    <t>***Do NOT enter text (such as “4 oz”) in these cells. Attempts to do so will result in an error message.</t>
  </si>
  <si>
    <t>To assist in calculations there is an optional fraction calculator as well as a decimal to fraction converter to the left of the component entry section in the "All Meals" tab</t>
  </si>
  <si>
    <t>Meat/Meat Alternate (column 2)</t>
  </si>
  <si>
    <t xml:space="preserve">Meat/Meat Alternate (oz equivalent): Enter the amount of meat/meat alternates offered in the main dish and/or side dishes. </t>
  </si>
  <si>
    <t>Type in a value in ounce equivalents (to the nearest quarter ounce, or 0.25 ounce equivalents). Do NOT enter text (such as “4 oz”) in these cells. Attempts to do so will result in an error message</t>
  </si>
  <si>
    <t>Grains (columns 3, 3a, &amp; 3b)</t>
  </si>
  <si>
    <t>SFAs must use ounce equivalents for all grains (based on 16 gram creditable grain)</t>
  </si>
  <si>
    <t>Column 3: Total Grains including whole grain-rich and desserts (oz equivalent): Enter the total number of ounce equivalents/servings of grains in the reimbursable meal.</t>
  </si>
  <si>
    <t xml:space="preserve">Consider grains in the main dish (bun, breading, pasta), side dishes (e.g. rice, breadstick), and any other additional grains available to the student such as sliced bread and/or desserts. </t>
  </si>
  <si>
    <t xml:space="preserve">All grains both whole grain-rich and non whole grain-rich should be added together in this cell. </t>
  </si>
  <si>
    <t>Unlike the vegetable component, all grains in the meal MUST be included in the “Total grains” column (e.g. “extra” bread offered at the end of the serving line or rolls offered on the salad bar).</t>
  </si>
  <si>
    <t xml:space="preserve">All grains are measured in ounce equivalents and may be credited in quarter ounce equivalents. </t>
  </si>
  <si>
    <t>Do NOT enter text (such as “4 oz”) in these cells. Attempts to do so will result in an error message.</t>
  </si>
  <si>
    <t>Column 3a: Whole grain-rich Only (oz equivalent): Enter the quantity of whole grain-rich grain contained in the meal. If the food item is not whole grain-rich, either leave the cell blank or type in a zero (“0”).</t>
  </si>
  <si>
    <t xml:space="preserve">Example:  The SFA serves a pizza with crust that is 2 oz equivalent of grains.  If the grains are deemed whole grain-rich, the SFA would enter “2” in the whole grain-rich box.  </t>
  </si>
  <si>
    <r>
      <rPr>
        <b/>
        <sz val="12"/>
        <color indexed="8"/>
        <rFont val="Times New Roman"/>
        <family val="1"/>
      </rPr>
      <t xml:space="preserve">Column 3b: Grain Based Desserts (oz equivalents): </t>
    </r>
    <r>
      <rPr>
        <sz val="12"/>
        <color indexed="8"/>
        <rFont val="Times New Roman"/>
        <family val="1"/>
      </rPr>
      <t xml:space="preserve">Enter the quantity of grain based desserts offered in the meal. </t>
    </r>
  </si>
  <si>
    <t xml:space="preserve">Ensure all three columns related to Grains are entered in ounce equivalents (e.g. a 0.75 oz eq cookie) and NOT in servings (e.g. 1 serving of dessert). If grain based desserts are not offered, either leave the cell blank or type in a zero (“0”). </t>
  </si>
  <si>
    <t>Fruit (columns 4 &amp; 4a)</t>
  </si>
  <si>
    <r>
      <t xml:space="preserve">Column 4: Total Fruit including juice (cups): </t>
    </r>
    <r>
      <rPr>
        <sz val="12"/>
        <color indexed="8"/>
        <rFont val="Times New Roman"/>
        <family val="1"/>
      </rPr>
      <t xml:space="preserve">Using the drop down menu, select the quantity of fruit offered with the reimbursable meal. Options range from 1/8 cup (smallest creditable amount) to 2 cups. </t>
    </r>
  </si>
  <si>
    <t>Total fruit includes both whole fruit and fruit juice.</t>
  </si>
  <si>
    <t xml:space="preserve">***IMPORTANT  scroll up or down through the options until “1” is highlighted.  The “enter” key must be pressed before moving to the next column. </t>
  </si>
  <si>
    <r>
      <rPr>
        <b/>
        <sz val="12"/>
        <color indexed="8"/>
        <rFont val="Times New Roman"/>
        <family val="1"/>
      </rPr>
      <t>Column 4a: Fruit Juice Only (cups):</t>
    </r>
    <r>
      <rPr>
        <sz val="12"/>
        <color indexed="8"/>
        <rFont val="Times New Roman"/>
        <family val="1"/>
      </rPr>
      <t xml:space="preserve"> If juice is part of the reimbursable meal, it will be reported in this column.  Juice is also included in the “Total Fruit including juice (cups) column,” however, the two boxes will NOT be added together. Select the portion size of juice. If juice is not offered with the reimbursable meal, leave the dropdown box blank. </t>
    </r>
  </si>
  <si>
    <t>Vegetables (columns 5 &amp; 5a)</t>
  </si>
  <si>
    <r>
      <rPr>
        <b/>
        <sz val="12"/>
        <color indexed="8"/>
        <rFont val="Times New Roman"/>
        <family val="1"/>
      </rPr>
      <t>Column 5: Vegetables (cups):</t>
    </r>
    <r>
      <rPr>
        <sz val="12"/>
        <color indexed="8"/>
        <rFont val="Times New Roman"/>
        <family val="1"/>
      </rPr>
      <t xml:space="preserve"> Include only vegetables offered that will be credited toward the reimbursable meal. Do not consider subgroups here just enter minimum amount of vegetables associated with this meal.</t>
    </r>
  </si>
  <si>
    <t xml:space="preserve">If several vegetable choices are offered, enter the minimum that the child is instructed to take. </t>
  </si>
  <si>
    <t>In the dropdown box, options range from 1/8 cup (the smallest creditable amount) to 2 cups. If more than 2 cups of vegetables are offered in this single meal, report 2 cups.</t>
  </si>
  <si>
    <r>
      <rPr>
        <b/>
        <sz val="12"/>
        <color indexed="8"/>
        <rFont val="Times New Roman"/>
        <family val="1"/>
      </rPr>
      <t>Column 5a: Vegetable Juice Only (cups):</t>
    </r>
    <r>
      <rPr>
        <sz val="12"/>
        <color indexed="8"/>
        <rFont val="Times New Roman"/>
        <family val="1"/>
      </rPr>
      <t xml:space="preserve"> If juice is part of the reimbursable meal, it will be reported in this column.  Juice is also included in the “Total Vegetable including juice (cups) column,” however, the two boxes will NOT be added together. Select the portion size of juice. If juice is not offered with the reimbursable meal, leave the dropdown box blank. </t>
    </r>
  </si>
  <si>
    <t>Milk (column 6)</t>
  </si>
  <si>
    <r>
      <rPr>
        <b/>
        <sz val="12"/>
        <color indexed="8"/>
        <rFont val="Times New Roman"/>
        <family val="1"/>
      </rPr>
      <t>Column 6: Milk (cups):</t>
    </r>
    <r>
      <rPr>
        <sz val="12"/>
        <color indexed="8"/>
        <rFont val="Times New Roman"/>
        <family val="1"/>
      </rPr>
      <t xml:space="preserve"> Enter the amount of milk offered. Milk is measured in cups and may be credited in 1/8 cup increments. </t>
    </r>
  </si>
  <si>
    <t>Optional Weekly Vegetable Tab (Optional VegBar)</t>
  </si>
  <si>
    <t xml:space="preserve">This tab is OPTIONAL depending on the weekly menu offerings.  This tab is for menus that offer the same vegetables in the same quantities at least two days a week. </t>
  </si>
  <si>
    <t>Vegetables entered in this tab must be accessible to all students.</t>
  </si>
  <si>
    <t>The vegetable subgroups offered on salad/vegetable/garden bars may be entered here to reduce the burden of entering the SAME information for multiple days.</t>
  </si>
  <si>
    <t>Each vegetable and the quantity (cups) offered must be selected under the appropriate subgroup. If the vegetable offered is not listed then select the "unspecified" entry for the appropriate subgroup. The name of the vegetable offered must be typed in the appropriate subgroup columns located below the selection section.</t>
  </si>
  <si>
    <t xml:space="preserve">The quantity of each vegetable offered must be the planned serving size per student. </t>
  </si>
  <si>
    <t>NOTE:  The worksheet allows for one vegetable bar to be recorded in the Optional VegBar tab. If  a  vegetable bar that differs by day is offered, all offerings and quantities for each vegetable subgroup must be entered by subgroup on the day that vegetable bar was offered.</t>
  </si>
  <si>
    <t>Selecting Meals and Vegetables for each day of the week</t>
  </si>
  <si>
    <r>
      <rPr>
        <b/>
        <sz val="12"/>
        <color indexed="8"/>
        <rFont val="Times New Roman"/>
        <family val="1"/>
      </rPr>
      <t>Step 1:</t>
    </r>
    <r>
      <rPr>
        <sz val="12"/>
        <color indexed="8"/>
        <rFont val="Times New Roman"/>
        <family val="1"/>
      </rPr>
      <t xml:space="preserve"> Using the dropdown boxes in the “Reimbursable Meal” column, select the meal offered for each day(one meal per box). Only select the meals served on that day. </t>
    </r>
  </si>
  <si>
    <t xml:space="preserve">Do NOT account for multiple serving lines. List all meals available to a child each day.  </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</si>
  <si>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</si>
  <si>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</si>
  <si>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t>Weekly requirement assessment is done in the "Weekly Report" tab.</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</si>
  <si>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</si>
  <si>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There are 5 types of milk listed. Click the small checkbox to the right of each type of milk offered each day. Depending on varieties selected, the last column in this section will turn green (Yes) or red (No).</t>
  </si>
  <si>
    <r>
      <rPr>
        <b/>
        <sz val="12"/>
        <color indexed="8"/>
        <rFont val="Times New Roman"/>
        <family val="1"/>
      </rPr>
      <t>Step 3: Vegetable Subgroups:</t>
    </r>
    <r>
      <rPr>
        <sz val="12"/>
        <color indexed="8"/>
        <rFont val="Times New Roman"/>
        <family val="1"/>
      </rPr>
      <t xml:space="preserve"> Report the specific vegetables offered in the daily menu. Scroll to the right until the “Vegetable Subgroup Tracker” table is in view. </t>
    </r>
  </si>
  <si>
    <t xml:space="preserve">If the vegetables offered for each day include ALL vegetables entered in the Optional VegBar tab then select the check box under the Vegetable Subgroup Data Entry section. If different vegetables were offered or vegetables IN ADDITION to ALL vegetables entered in the Optional VegBar tab then proceed with the instructions below. NOTE:  The worksheet allows for one vegetable bar to be recorded in the Optional VegBar tab. If  a  vegetable bar that differs by day is offered, all offerings and quantities for each vegetable subgroup must be entered by subgroup on the day that vegetable bar was offered.
</t>
  </si>
  <si>
    <t>Beginning with “Dark Green,” use dropdown boxes to select dark green vegetables offered in ANY of the meals offered that day. 
Leave this column blank if dark green vegetables are not offered.</t>
  </si>
  <si>
    <t>For each dark green vegetable selected, the appropriate quantity provided each day must also be selected. In the second green column, use the dropdown box to select the correct amount of cups.</t>
  </si>
  <si>
    <t xml:space="preserve">If the same dark green vegetable is offered in different food items on a day (e.g. 1 cup romaine in a chef salad, ½ cup romaine in a side salad), do NOT combine amounts. </t>
  </si>
  <si>
    <t>Once all types and quantities of dark green vegetables offered on each day are selected, locate the first row, labeled “Largest amount of dark green vegetables to select"</t>
  </si>
  <si>
    <t xml:space="preserve">This is to enter the  quantity of dark green vegetables available to a single child. </t>
  </si>
  <si>
    <t xml:space="preserve">For example, if two different main dishes are offered, such as a spinach pizza and a broccoli casserole, the amounts of spinach and broccoli would NOT be added together as the student cannot take both of those food items. This would also apply if more than one side dish with dark green vegetables is offered and students are instructed to take one choice. </t>
  </si>
  <si>
    <t xml:space="preserve"> It is very important the total amount is accurate. The “largest amount” information will help determine the weekly subgroup offerings and if the requirements are met.</t>
  </si>
  <si>
    <t xml:space="preserve"> Once dark green vegetables have been entered, the same process must be repeated for each of the other four subgroups.</t>
  </si>
  <si>
    <t xml:space="preserve"> If the vegetable offered is not listed then select the "unspecified" entry for the appropriate subgroup. The name of the vegetable offered must be typed in the appropriate subgroup columns located below the selection section.</t>
  </si>
  <si>
    <t>To assist in calculations there is an optional fraction calculator as well as a decimal to fraction converter under the "Milk Type" box.</t>
  </si>
  <si>
    <t>Once all vegetable subgroups are entered for one day, select the next day tab and repeat the above steps.</t>
  </si>
  <si>
    <t>Weekly Report</t>
  </si>
  <si>
    <t xml:space="preserve">Click on the “Weekly Report” tab. </t>
  </si>
  <si>
    <t>There are columns for Days 1-7, a Weekly Total, the Weekly Requirement, and a Weekly Requirement Check.</t>
  </si>
  <si>
    <t xml:space="preserve">On the left side of the sheet, in rows, are the food components. </t>
  </si>
  <si>
    <t>The weekly requirement check, similar to the daily requirement check, shows up as green (Yes) if the menu offered at least the minimum fruit requirement. Red (No) indicates if less than the requirement was offered.</t>
  </si>
  <si>
    <t>For fruit and vegetables, there is also a weekly juice check to ensure no more than half of the weekly fruit offering is in the form of juice.</t>
  </si>
  <si>
    <t>For vegetables, amounts of each subgroup offered each day are shown.</t>
  </si>
  <si>
    <t xml:space="preserve">For grains, shows the daily minimum and maximum grain offered each day. These are added to report the total weekly minimum and maximum grains offered. </t>
  </si>
  <si>
    <t xml:space="preserve">There is also a third row that calculates the amount (in oz eq) of grain based desserts offered. </t>
  </si>
  <si>
    <t>The fourth and final row for grains calculates the amount of whole grain-rich grains offered, and the percentage of wholegrain-rich grains offered over the course of the week.</t>
  </si>
  <si>
    <t>The weekly meat/meat alternate and milk offerings are calculated and compared to the requirements.</t>
  </si>
  <si>
    <t>There is a section to the right of the requirement checks for SFAs and State agencies to provide comments.</t>
  </si>
  <si>
    <t>The menu worksheet portion of the Certification Tool is complete. For the 8 cent certification, the SFA must submit a nutrient analysis or the Simplified Nutrient Assessment. SFAs completing the Simplified Nutrient Assessment can click on the link below or go to the "Nutrient Instructions" tab to complete the Assessment.</t>
  </si>
  <si>
    <t>Click here to go to the Nutrient Instructions Tab</t>
  </si>
  <si>
    <t>Click here to go to the Simplified Nutrient Assessment</t>
  </si>
  <si>
    <t>SFA Certification Worksheet Notes
Lunch, Grades K-8</t>
  </si>
  <si>
    <t xml:space="preserve">Meal Pattern
Reimbursable Lunches
Grades K-8
</t>
  </si>
  <si>
    <t>SFA Name:</t>
  </si>
  <si>
    <r>
      <rPr>
        <b/>
        <sz val="12"/>
        <color indexed="8"/>
        <rFont val="Calibri"/>
        <family val="2"/>
      </rPr>
      <t xml:space="preserve">Enter each reimbursable lunch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</si>
  <si>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OPTIONAL Tools to Assist in Fraction and Decimal Calculations</t>
  </si>
  <si>
    <t>Click here to go the Food Buying Guide Calculator</t>
  </si>
  <si>
    <t>Click here to go the Instructions</t>
  </si>
  <si>
    <t>Click here to the Weekly Report</t>
  </si>
  <si>
    <r>
      <t xml:space="preserve">
Fraction Calculator: 
</t>
    </r>
    <r>
      <rPr>
        <sz val="11"/>
        <color theme="1"/>
        <rFont val="Calibri"/>
        <family val="2"/>
        <scheme val="minor"/>
      </rPr>
      <t>Use this calculator to add the number of cups.</t>
    </r>
  </si>
  <si>
    <t>3a</t>
  </si>
  <si>
    <t>3b</t>
  </si>
  <si>
    <t>4a</t>
  </si>
  <si>
    <t>5a</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</si>
  <si>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</si>
  <si>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t>Meat/Meat Alternate 
(oz equivalents)</t>
  </si>
  <si>
    <r>
      <t>Grains
(oz equivalents)</t>
    </r>
    <r>
      <rPr>
        <b/>
        <sz val="12"/>
        <color indexed="8"/>
        <rFont val="Calibri"/>
        <family val="2"/>
      </rPr>
      <t xml:space="preserve">
</t>
    </r>
  </si>
  <si>
    <r>
      <t>Fruit (cups)
**</t>
    </r>
    <r>
      <rPr>
        <sz val="11"/>
        <color theme="1"/>
        <rFont val="Calibri"/>
        <family val="2"/>
        <scheme val="minor"/>
      </rPr>
      <t>NOTE: Enter the CREDITABLE amount of dried fruit</t>
    </r>
  </si>
  <si>
    <t>Vegetables
(cups)</t>
  </si>
  <si>
    <t>Fluid Milk
(cups)</t>
  </si>
  <si>
    <t>Enter the total meat/meat alternate ounces offered with this meal</t>
  </si>
  <si>
    <t xml:space="preserve"> Enter the total grains ounce equivalents including whole grain rich and desserts offered with this meal</t>
  </si>
  <si>
    <t>Of the grains offered with this meal, enter the number of ounce equivalents that are whole grain rich</t>
  </si>
  <si>
    <t>Of the grains offered with this meal enter number of ounce equivalents that are grain based desserts</t>
  </si>
  <si>
    <t>Select the number of cups of fruit including fruit juice offered with this meal</t>
  </si>
  <si>
    <t>F_i</t>
  </si>
  <si>
    <t>F_num</t>
  </si>
  <si>
    <t>ONLY select the cups of fruit juice</t>
  </si>
  <si>
    <t>J_i</t>
  </si>
  <si>
    <t>J_num</t>
  </si>
  <si>
    <t>Select the number of cups of vegetables including vegetable juice offered with this meal</t>
  </si>
  <si>
    <t>V_i</t>
  </si>
  <si>
    <t>V_num</t>
  </si>
  <si>
    <t>ONLY select the cups of vegetable juice</t>
  </si>
  <si>
    <t>jv_i</t>
  </si>
  <si>
    <t>jv_num</t>
  </si>
  <si>
    <t>Enter the number of cups of fluid milk offered with this meal</t>
  </si>
  <si>
    <t>Example: Chicken nuggets w/ roll and honey sauce</t>
  </si>
  <si>
    <t>Decimal/Fraction Converter
(Rounded down to the nearest 1/8)</t>
  </si>
  <si>
    <t>Enter the decimal you wish to convert to a fraction in the box:</t>
  </si>
  <si>
    <t>The decimal entered above has been converted to the following fraction:</t>
  </si>
  <si>
    <t>Vegetable Subgroups 
Lunch, Grades 9-12</t>
  </si>
  <si>
    <t>Classify each vegetable offered during the week in a creditable amount in the appropriate subgroup column. You may inlcude vegetables offered as part of an entrée in creditable amounts. Some of the commonly offered vegetables in each subgroup are entered below.
Type any additional vegetables offered during the week in the empty rows in each subgroup column.</t>
  </si>
  <si>
    <r>
      <rPr>
        <b/>
        <sz val="12"/>
        <color indexed="57"/>
        <rFont val="Calibri"/>
        <family val="2"/>
      </rPr>
      <t>DARK GREEN vegetables offered during the week</t>
    </r>
    <r>
      <rPr>
        <b/>
        <sz val="12"/>
        <color indexed="8"/>
        <rFont val="Calibri"/>
        <family val="2"/>
      </rPr>
      <t xml:space="preserve"> </t>
    </r>
  </si>
  <si>
    <t>RED/ORANGE vegetables offered during the week</t>
  </si>
  <si>
    <t>BEANS/PEAS (Legumes) offered during the week</t>
  </si>
  <si>
    <t>STARCHY vegetables offered during the week</t>
  </si>
  <si>
    <r>
      <t>OTHER
 (</t>
    </r>
    <r>
      <rPr>
        <b/>
        <i/>
        <sz val="12"/>
        <color indexed="56"/>
        <rFont val="Calibri"/>
        <family val="2"/>
      </rPr>
      <t>any other type of vegetable</t>
    </r>
    <r>
      <rPr>
        <b/>
        <sz val="12"/>
        <color indexed="56"/>
        <rFont val="Calibri"/>
        <family val="2"/>
      </rPr>
      <t>)
offered during the week</t>
    </r>
  </si>
  <si>
    <t>Arugula lettuce</t>
  </si>
  <si>
    <t xml:space="preserve">Carrot juice </t>
  </si>
  <si>
    <t xml:space="preserve">Black beans </t>
  </si>
  <si>
    <t>Corn</t>
  </si>
  <si>
    <t xml:space="preserve">Artichokes </t>
  </si>
  <si>
    <t>Bok choy</t>
  </si>
  <si>
    <t>Carrots</t>
  </si>
  <si>
    <t xml:space="preserve">Chickpeas </t>
  </si>
  <si>
    <t>Fresh Cow/field/blackeye/pigeon (peas)</t>
  </si>
  <si>
    <t>Asparagus</t>
  </si>
  <si>
    <t>Boston or bibb lettuce</t>
  </si>
  <si>
    <t>Chili pepper, hot</t>
  </si>
  <si>
    <t xml:space="preserve">Kidney beans </t>
  </si>
  <si>
    <t>Green peas, immature</t>
  </si>
  <si>
    <t xml:space="preserve">Avocado </t>
  </si>
  <si>
    <t>Broccoli</t>
  </si>
  <si>
    <t xml:space="preserve">Peppers, red, sweet, bell </t>
  </si>
  <si>
    <t xml:space="preserve">Lentils </t>
  </si>
  <si>
    <t>Jicama</t>
  </si>
  <si>
    <t>Bamboo Shoots</t>
  </si>
  <si>
    <t>Chard</t>
  </si>
  <si>
    <t>Pumpkin</t>
  </si>
  <si>
    <t>Lima beans, mature</t>
  </si>
  <si>
    <t xml:space="preserve">Lima beans, immature </t>
  </si>
  <si>
    <t>Beans, green/snap/yellow</t>
  </si>
  <si>
    <t>Cilantro</t>
  </si>
  <si>
    <t xml:space="preserve">Squash, winter </t>
  </si>
  <si>
    <t>Pinto beans</t>
  </si>
  <si>
    <t>Parsnips</t>
  </si>
  <si>
    <t>Beets</t>
  </si>
  <si>
    <t>Collard greens</t>
  </si>
  <si>
    <t>Sweet potatoes</t>
  </si>
  <si>
    <t>Refried beans</t>
  </si>
  <si>
    <t xml:space="preserve">Plantains </t>
  </si>
  <si>
    <t xml:space="preserve">Brussels sprouts </t>
  </si>
  <si>
    <t>Grape leaves</t>
  </si>
  <si>
    <t xml:space="preserve">Tomato juice </t>
  </si>
  <si>
    <t>Soybeans</t>
  </si>
  <si>
    <t>Potatoes</t>
  </si>
  <si>
    <t>Cabbage, green/red</t>
  </si>
  <si>
    <t>Kale</t>
  </si>
  <si>
    <t>Tomato paste</t>
  </si>
  <si>
    <t xml:space="preserve">Split peas </t>
  </si>
  <si>
    <t>Water chestnuts</t>
  </si>
  <si>
    <t>Cactus (nopales)</t>
  </si>
  <si>
    <t>Mustard greens</t>
  </si>
  <si>
    <t>Tomato sauce</t>
  </si>
  <si>
    <t>White beans</t>
  </si>
  <si>
    <t>Starchy unspecified</t>
  </si>
  <si>
    <t xml:space="preserve">Cauliflower/broccoflower </t>
  </si>
  <si>
    <t>Romaine</t>
  </si>
  <si>
    <t>Tomatoes</t>
  </si>
  <si>
    <t>Beans/peas unspecified</t>
  </si>
  <si>
    <t>Celery</t>
  </si>
  <si>
    <t>Seaweed</t>
  </si>
  <si>
    <t>Red/orange unspecified</t>
  </si>
  <si>
    <t>Chili pepper, hot, green</t>
  </si>
  <si>
    <t>Spinach</t>
  </si>
  <si>
    <t>Chives</t>
  </si>
  <si>
    <t>Turnip greens</t>
  </si>
  <si>
    <t xml:space="preserve">Cucumber </t>
  </si>
  <si>
    <t>Watercress</t>
  </si>
  <si>
    <t>Eggplant</t>
  </si>
  <si>
    <t>Dark green unspecified</t>
  </si>
  <si>
    <t>Garlic</t>
  </si>
  <si>
    <t>Kohlrabi/celeriac/Fennel</t>
  </si>
  <si>
    <t>Lettuce, iceberg</t>
  </si>
  <si>
    <t>Mung bean/alfalfa sprouts</t>
  </si>
  <si>
    <t>Mushrooms</t>
  </si>
  <si>
    <t>Okra</t>
  </si>
  <si>
    <t>Olives</t>
  </si>
  <si>
    <t>Onions/leeks</t>
  </si>
  <si>
    <t>Peppers, green, sweet, bell</t>
  </si>
  <si>
    <t>Pickles</t>
  </si>
  <si>
    <t>Radishes</t>
  </si>
  <si>
    <t>Snowpeas</t>
  </si>
  <si>
    <t>Squash, Summer/yellow/spaghetti/chayote</t>
  </si>
  <si>
    <t>Tomatillos</t>
  </si>
  <si>
    <t>Turnips/rutabagas</t>
  </si>
  <si>
    <t>Zucchini</t>
  </si>
  <si>
    <t>**Extra dark green used as other**</t>
  </si>
  <si>
    <t>**Extra red/orange used as other**</t>
  </si>
  <si>
    <t>**Extra beans/peas used as other**</t>
  </si>
  <si>
    <t>Other unspecified</t>
  </si>
  <si>
    <t>OPTIONAL Weekly Vegetable Bar Data Entry
Grades K-8</t>
  </si>
  <si>
    <t>Click here for help categorizing vegetables</t>
  </si>
  <si>
    <r>
      <rPr>
        <b/>
        <sz val="14"/>
        <color indexed="56"/>
        <rFont val="Calibri"/>
        <family val="2"/>
      </rPr>
      <t xml:space="preserve">Use this tab ONLY if there is a vegetable bar offered for the week with the SAME vegetable subgroup offerings multiple times over the week.  
The vegetable bar must be accessible to ALL students for the days in which it is offered.
</t>
    </r>
    <r>
      <rPr>
        <b/>
        <sz val="12"/>
        <color indexed="8"/>
        <rFont val="Calibri"/>
        <family val="2"/>
      </rPr>
      <t xml:space="preserve">Select the name and quantity of each vegetable offered on the vegetable bar in the appropriate subgroup. The quantity is the planned offering amount (serving size) for each student. </t>
    </r>
  </si>
  <si>
    <t>Go to Instructions</t>
  </si>
  <si>
    <t xml:space="preserve">DARK GREEN vegetables offered  </t>
  </si>
  <si>
    <t>Quantity (cups)</t>
  </si>
  <si>
    <t xml:space="preserve">Red/Orange vegetables offered  </t>
  </si>
  <si>
    <t xml:space="preserve">Beans/Peas (legumes) offered  </t>
  </si>
  <si>
    <t xml:space="preserve">Starchy vegetables offered  </t>
  </si>
  <si>
    <t xml:space="preserve">Other vegetables offered  </t>
  </si>
  <si>
    <t>G_T</t>
  </si>
  <si>
    <t>G_I</t>
  </si>
  <si>
    <t>G_num</t>
  </si>
  <si>
    <t>R_T</t>
  </si>
  <si>
    <t>R_i</t>
  </si>
  <si>
    <t>r_num</t>
  </si>
  <si>
    <t>B_t</t>
  </si>
  <si>
    <t>B_i</t>
  </si>
  <si>
    <t>B_num</t>
  </si>
  <si>
    <t>S_T</t>
  </si>
  <si>
    <t>s_i</t>
  </si>
  <si>
    <t>s_num</t>
  </si>
  <si>
    <t>O_T</t>
  </si>
  <si>
    <t>o_i</t>
  </si>
  <si>
    <t>O_num</t>
  </si>
  <si>
    <t>Sum of Dark Green Offerings:</t>
  </si>
  <si>
    <t>Sum of Red/Orange Offerings:</t>
  </si>
  <si>
    <t>Sum of Beans/Peas (legumes) Offerings:</t>
  </si>
  <si>
    <t>Sum of Starchy Offerings:</t>
  </si>
  <si>
    <t>Sum of Other Offerings:</t>
  </si>
  <si>
    <t>Unspecified Dark Green Vegetables</t>
  </si>
  <si>
    <t>Unspecified Red/Orange Vegetables</t>
  </si>
  <si>
    <t>Unspecified Beans/Peas</t>
  </si>
  <si>
    <t>Unspecified Starchy Vegetables</t>
  </si>
  <si>
    <t>Unspecified Other Vegetables</t>
  </si>
  <si>
    <t xml:space="preserve"> Day1 Daily Lunch Requirement Check
Grades K-8</t>
  </si>
  <si>
    <t>Scroll to the right to enter vegetable subgroup information</t>
  </si>
  <si>
    <t>Vegetable Subgroup Data Entry
Grades K-8</t>
  </si>
  <si>
    <r>
      <t xml:space="preserve">The daily worksheet will perform daily requirement checks for the reimbursable meals offered each day. Requirements met are flagged "Yes" and the cell turns </t>
    </r>
    <r>
      <rPr>
        <b/>
        <i/>
        <sz val="12"/>
        <color indexed="17"/>
        <rFont val="Calibri"/>
        <family val="2"/>
      </rPr>
      <t>green</t>
    </r>
    <r>
      <rPr>
        <b/>
        <i/>
        <sz val="12"/>
        <color indexed="8"/>
        <rFont val="Calibri"/>
        <family val="2"/>
      </rPr>
      <t xml:space="preserve">. Requirements NOT met are flagged "No" and the cell turns </t>
    </r>
    <r>
      <rPr>
        <b/>
        <i/>
        <sz val="12"/>
        <color indexed="10"/>
        <rFont val="Calibri"/>
        <family val="2"/>
      </rPr>
      <t>red</t>
    </r>
    <r>
      <rPr>
        <b/>
        <i/>
        <sz val="12"/>
        <color indexed="8"/>
        <rFont val="Calibri"/>
        <family val="2"/>
      </rPr>
      <t xml:space="preserve">. 
</t>
    </r>
    <r>
      <rPr>
        <sz val="12"/>
        <color indexed="8"/>
        <rFont val="Calibri"/>
        <family val="2"/>
      </rPr>
      <t xml:space="preserve">NOTE: The top row is frozen to display the column headers as the daily meals are entered.
</t>
    </r>
    <r>
      <rPr>
        <i/>
        <sz val="12"/>
        <color indexed="10"/>
        <rFont val="Calibri"/>
        <family val="2"/>
      </rPr>
      <t xml:space="preserve">Grains, whole grain rich, and meat/meat alternate oz equivalents are rounded down to the nearest quarter ounce.
</t>
    </r>
    <r>
      <rPr>
        <b/>
        <sz val="12"/>
        <color indexed="56"/>
        <rFont val="Calibri"/>
        <family val="2"/>
      </rPr>
      <t>Once you are finished selecting the meals offered each day, make sure to scroll to the right to enter milk type and vegetable subgroup information.</t>
    </r>
  </si>
  <si>
    <t>Go to Weekly Report</t>
  </si>
  <si>
    <t xml:space="preserve">Creditable Amount of Each Vegetable Subgroup Offered on Day1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</si>
  <si>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Click here for help categorizing vegetables
</t>
  </si>
  <si>
    <t>Day1</t>
  </si>
  <si>
    <t>Check this box if you offered the weekly vegetable bar on Day1 with NO CHANGES:</t>
  </si>
  <si>
    <r>
      <t xml:space="preserve">1.  </t>
    </r>
    <r>
      <rPr>
        <b/>
        <sz val="14"/>
        <rFont val="Calibri"/>
        <family val="2"/>
      </rPr>
      <t>Meal Name</t>
    </r>
    <r>
      <rPr>
        <b/>
        <sz val="11"/>
        <rFont val="Calibri"/>
        <family val="2"/>
      </rPr>
      <t xml:space="preserve">
</t>
    </r>
    <r>
      <rPr>
        <sz val="11"/>
        <rFont val="Calibri"/>
        <family val="2"/>
      </rPr>
      <t>Select the reimbursable lunches offered for the day</t>
    </r>
    <r>
      <rPr>
        <b/>
        <sz val="11"/>
        <rFont val="Calibri"/>
        <family val="2"/>
      </rPr>
      <t xml:space="preserve">
</t>
    </r>
    <r>
      <rPr>
        <i/>
        <sz val="11"/>
        <rFont val="Calibri"/>
        <family val="2"/>
      </rPr>
      <t>Note: You may not delete lines, if you want to clear a meal select the first blank in the drop down list</t>
    </r>
  </si>
  <si>
    <t>2.  Meat/Meat Alternate (M/MA)</t>
  </si>
  <si>
    <t>3. Grains</t>
  </si>
  <si>
    <t>4. Fruit</t>
  </si>
  <si>
    <t>5. Vegetables</t>
  </si>
  <si>
    <t>6. Milk</t>
  </si>
  <si>
    <t>Milk Type
Check the type of milk below if it is offered to students on Day1.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</si>
  <si>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Day1 that differs from the weekly offerings, all offerings and quantities for each vegetable subgroup must be selected in the section below.</t>
  </si>
  <si>
    <t>M/MA
oz equivalents</t>
  </si>
  <si>
    <t>Daily M/MA Requirement Check
1 oz equivalents</t>
  </si>
  <si>
    <t xml:space="preserve">a. Grains
 oz equivalents
</t>
  </si>
  <si>
    <t>Daily Grain Requirement Check
1 oz equivalents</t>
  </si>
  <si>
    <t xml:space="preserve">b. Whole Grain Rich
 oz equivalents
 </t>
  </si>
  <si>
    <t xml:space="preserve">c. Grain Based Dessert
 oz equivalents
 </t>
  </si>
  <si>
    <t>a. Fruit
cups</t>
  </si>
  <si>
    <t>Daily Fruit Requirement Check
1/2 cup</t>
  </si>
  <si>
    <t>b. Fruit Juice 
cups</t>
  </si>
  <si>
    <t>a. Vegetables
 cups</t>
  </si>
  <si>
    <t>Daily Vegetable Requirement Check
3/4 cup</t>
  </si>
  <si>
    <t>b. Vegetable Juice 
cups</t>
  </si>
  <si>
    <t>Milk
cups</t>
  </si>
  <si>
    <t>Daily Milk Requirement Check
1 cup</t>
  </si>
  <si>
    <t>Skim/fat-free, unflavored</t>
  </si>
  <si>
    <t>DARK GREEN vegetables offered on Day1</t>
  </si>
  <si>
    <t>Red/Orange vegetables offered on Day1</t>
  </si>
  <si>
    <t>Beans/Peas (legumes) offered on Day1</t>
  </si>
  <si>
    <t>Starchy vegetables offered on Day1</t>
  </si>
  <si>
    <t>Other vegetables offered on Day1</t>
  </si>
  <si>
    <t>Skim/fat-free, flavored</t>
  </si>
  <si>
    <t>Low-fat (1% or less), unflavored</t>
  </si>
  <si>
    <t>Largest amount of dark green vegetables to select on Day1</t>
  </si>
  <si>
    <t>Largest amount of red/orange vegetables to select on Day1</t>
  </si>
  <si>
    <t>Largest amount of beans/peas to select on Day1</t>
  </si>
  <si>
    <t>Largest amount of starchy vegetables to select on Day1</t>
  </si>
  <si>
    <t>Largest amount of other vegetables to select on Day1</t>
  </si>
  <si>
    <t>Low-fat (1% or less), flavored</t>
  </si>
  <si>
    <t>Reduced fat (2% fat) or whole, unflavored and flavored</t>
  </si>
  <si>
    <r>
      <t xml:space="preserve">Fraction Calculator: 
</t>
    </r>
    <r>
      <rPr>
        <sz val="11"/>
        <color theme="1"/>
        <rFont val="Calibri"/>
        <family val="2"/>
        <scheme val="minor"/>
      </rPr>
      <t>Use this calculator to add the number of cups.</t>
    </r>
  </si>
  <si>
    <t xml:space="preserve"> Day2 Daily Lunch Requirement Check
Grades K-8</t>
  </si>
  <si>
    <t xml:space="preserve">Creditable Amount of Each Vegetable Subgroup Offered on Day2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</si>
  <si>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Day2</t>
  </si>
  <si>
    <t>Check this box if you offered the weekly vegetable bar on Day2 with NO CHANGES:</t>
  </si>
  <si>
    <t>Milk Type
Check the type of milk below if it is offered to students on Day2.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</si>
  <si>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Day2 that differs from the weekly offerings, all offerings and quantities for each vegetable subgroup must be selected in the section below.</t>
  </si>
  <si>
    <t xml:space="preserve">a. Grains
 oz equivalents
 </t>
  </si>
  <si>
    <t>DARK GREEN vegetables offered on Day2</t>
  </si>
  <si>
    <t>Red/Orange vegetables offered on Day2</t>
  </si>
  <si>
    <t>Beans/Peas (legumes) offered on Day2</t>
  </si>
  <si>
    <t>Starchy vegetables offered on Day2</t>
  </si>
  <si>
    <t>Other vegetables offered on Day2</t>
  </si>
  <si>
    <t>Largest amount of dark green vegetables to select on Day2</t>
  </si>
  <si>
    <t>Largest amount of red/orange vegetables to select on Day2</t>
  </si>
  <si>
    <t>Largest amount of beans/peas to select on Day2</t>
  </si>
  <si>
    <t>Largest amount of starchy vegetables to select on Day2</t>
  </si>
  <si>
    <t>Largest amount of other vegetables to select on Day2</t>
  </si>
  <si>
    <t xml:space="preserve"> Day3 Daily Lunch Requirement Check
Grades K-8</t>
  </si>
  <si>
    <t xml:space="preserve">Creditable Amount of Each Vegetable Subgroup Offered on Day3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</si>
  <si>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Day3</t>
  </si>
  <si>
    <t>Check this box if you offered the weekly vegetable bar on Day3 with NO CHANGES:</t>
  </si>
  <si>
    <t>Milk Type
Check the type of milk below if it is offered to students on Day3.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</si>
  <si>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Day3 that differs from the weekly offerings, all offerings and quantities for each vegetable subgroup must be selected in the section below.</t>
  </si>
  <si>
    <t>DARK GREEN vegetables offered on Day3</t>
  </si>
  <si>
    <t>Red/Orange vegetables offered on Day3</t>
  </si>
  <si>
    <t>Beans/Peas (legumes) offered on Day3</t>
  </si>
  <si>
    <t>Starchy vegetables offered on Day3</t>
  </si>
  <si>
    <t>Other vegetables offered on Day3</t>
  </si>
  <si>
    <t>Largest amount of dark green vegetables to select on Day3</t>
  </si>
  <si>
    <t>Largest amount of red/orange vegetables to select on Day3</t>
  </si>
  <si>
    <t>Largest amount of beans/peas to select on Day3</t>
  </si>
  <si>
    <t>Largest amount of starchy vegetables to select on Day3</t>
  </si>
  <si>
    <t>Largest amount of other vegetables to select on Day3</t>
  </si>
  <si>
    <t xml:space="preserve"> Day4 Daily Lunch Requirement Check
Grades K-8</t>
  </si>
  <si>
    <t xml:space="preserve">Creditable Amount of Each Vegetable Subgroup Offered on Day4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</si>
  <si>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Day4</t>
  </si>
  <si>
    <t>Check this box if you offered the weekly vegetable bar on Day4 with NO CHANGES:</t>
  </si>
  <si>
    <t>Milk Type
Check the type of milk below if it is offered to students on Day4.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</si>
  <si>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Day4 that differs from the weekly offerings, all offerings and quantities for each vegetable subgroup must be selected in the section below.</t>
  </si>
  <si>
    <t>b. Whole Grain Rich
 oz equivalents</t>
  </si>
  <si>
    <t>DARK GREEN vegetables offered on Day4</t>
  </si>
  <si>
    <t>Red/Orange vegetables offered on Day4</t>
  </si>
  <si>
    <t>Beans/Peas (legumes) offered on Day4</t>
  </si>
  <si>
    <t>Starchy vegetables offered on Day4</t>
  </si>
  <si>
    <t>Other vegetables offered on Day4</t>
  </si>
  <si>
    <t>Largest amount of dark green vegetables to select on Day4</t>
  </si>
  <si>
    <t>Largest amount of red/orange vegetables to select on Day4</t>
  </si>
  <si>
    <t>Largest amount of beans/peas to select on Day4</t>
  </si>
  <si>
    <t>Largest amount of starchy vegetables to select on Day4</t>
  </si>
  <si>
    <t>Largest amount of other vegetables to select on Day4</t>
  </si>
  <si>
    <t xml:space="preserve"> Day5 Daily Lunch Requirement Check
Grades K-8</t>
  </si>
  <si>
    <t xml:space="preserve">Creditable Amount of Each Vegetable Subgroup Offered on Day5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</si>
  <si>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Day5</t>
  </si>
  <si>
    <t>Check this box if you offered the weekly vegetable bar on Day5 with NO CHANGES:</t>
  </si>
  <si>
    <t>Milk Type
Check the type of milk below if it is offered to students on Day5.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</si>
  <si>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Day5 that differs from the weekly offerings, all offerings and quantities for each vegetable subgroup must be selected in the section below.</t>
  </si>
  <si>
    <t>DARK GREEN vegetables offered on Day5</t>
  </si>
  <si>
    <t>Red/Orange vegetables offered on Day5</t>
  </si>
  <si>
    <t>Beans/Peas (legumes) offered on Day5</t>
  </si>
  <si>
    <t>Starchy vegetables offered on Day5</t>
  </si>
  <si>
    <t>Other vegetables offered on Day5</t>
  </si>
  <si>
    <t>Largest amount of dark green vegetables to select on Day5</t>
  </si>
  <si>
    <t>Largest amount of red/orange vegetables to select on Day5</t>
  </si>
  <si>
    <t>Largest amount of beans/peas to select on Day5</t>
  </si>
  <si>
    <t>Largest amount of starchy vegetables to select on Day5</t>
  </si>
  <si>
    <t>Largest amount of other vegetables to select on Day5</t>
  </si>
  <si>
    <t xml:space="preserve"> Day6 Daily Lunch Requirement Check
Grades K-8</t>
  </si>
  <si>
    <t xml:space="preserve">Creditable Amount of Each Vegetable Subgroup Offered on Day6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</si>
  <si>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Day6</t>
  </si>
  <si>
    <t>Check this box if you offered the weekly vegetable bar on Day6 with NO CHANGES:</t>
  </si>
  <si>
    <t>Milk Type
Check the type of milk below if it is offered to students on Day6.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</si>
  <si>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Day6 that differs from the weekly offerings, all offerings and quantities for each vegetable subgroup must be selected in the section below.</t>
  </si>
  <si>
    <t>DARK GREEN vegetables offered on Day6</t>
  </si>
  <si>
    <t>Red/Orange vegetables offered on Day6</t>
  </si>
  <si>
    <t>Beans/Peas (legumes) offered on Day6</t>
  </si>
  <si>
    <t>Starchy vegetables offered on Day6</t>
  </si>
  <si>
    <t>Other vegetables offered on Day6</t>
  </si>
  <si>
    <t>Largest amount of dark green vegetables to select on Day6</t>
  </si>
  <si>
    <t>Largest amount of red/orange vegetables to select on Day6</t>
  </si>
  <si>
    <t>Largest amount of beans/peas to select on Day6</t>
  </si>
  <si>
    <t>Largest amount of starchy vegetables to select on Day6</t>
  </si>
  <si>
    <t>Largest amount of other vegetables to select on Day6</t>
  </si>
  <si>
    <t>Day7</t>
  </si>
  <si>
    <t xml:space="preserve"> Day7 Daily Lunch Requirement Check
Grades K-8</t>
  </si>
  <si>
    <t xml:space="preserve">Creditable Amount of Each Vegetable Subgroup Offered on Day7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</si>
  <si>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Check this box if you offered the weekly vegetable bar on Day7 with NO CHANGES:</t>
  </si>
  <si>
    <t>Milk Type
Check the type of milk below if it is offered to students on Day7.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</si>
  <si>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Day7 that differs from the weekly offerings, all offerings and quantities for each vegetable subgroup must be selected in the section below.</t>
  </si>
  <si>
    <t>DARK GREEN vegetables offered on Day7</t>
  </si>
  <si>
    <t>Red/Orange vegetables offered on Day7</t>
  </si>
  <si>
    <t>Beans/Peas (legumes) offered on Day7</t>
  </si>
  <si>
    <t>Starchy vegetables offered on Day7</t>
  </si>
  <si>
    <t>Other vegetables offered on Day7</t>
  </si>
  <si>
    <t>Largest amount of dark green vegetables to select on Day7</t>
  </si>
  <si>
    <t>Largest amount of red/orange vegetables to select on Day7</t>
  </si>
  <si>
    <t>Largest amount of beans/peas to select on Day7</t>
  </si>
  <si>
    <t>Largest amount of starchy vegetables to select on Day7</t>
  </si>
  <si>
    <t>Largest amount of other vegetables to select on Day7</t>
  </si>
  <si>
    <t>Weekly Report
Lunch, Grades K-8</t>
  </si>
  <si>
    <t>Day2 Vegetable Subgroup Data Entry
Grades 6-8</t>
  </si>
  <si>
    <t>Cells shaded this color means the daily minimum for the component is NOT met</t>
  </si>
  <si>
    <t>Go to instructions</t>
  </si>
  <si>
    <t>Weekly Total</t>
  </si>
  <si>
    <t>Weekly Requirement (cups)</t>
  </si>
  <si>
    <t>Weekly Requirement Check</t>
  </si>
  <si>
    <t xml:space="preserve">Weekly Fruit Juice Limit Check
(no more than half of total fruit)
</t>
  </si>
  <si>
    <t>Total Weekly Fruit</t>
  </si>
  <si>
    <t>Total Weekly Fruit Juice</t>
  </si>
  <si>
    <t>Percent of total weekly fruit that is juice</t>
  </si>
  <si>
    <t>Weekly requirement check</t>
  </si>
  <si>
    <t>Minimum Fruit (cups)</t>
  </si>
  <si>
    <t>Fruit</t>
  </si>
  <si>
    <t>Juice</t>
  </si>
  <si>
    <t xml:space="preserve">Weekly Vegetable Juice Limit Check
(no more than half of total vegetables)
</t>
  </si>
  <si>
    <t>Total Weekly Vegetables</t>
  </si>
  <si>
    <t>Total Weekly Vegetable Juice</t>
  </si>
  <si>
    <t>Percent of total weekly vegetables that is juice</t>
  </si>
  <si>
    <t>Minimum Vegetables</t>
  </si>
  <si>
    <r>
      <t xml:space="preserve">Cups of </t>
    </r>
    <r>
      <rPr>
        <b/>
        <sz val="12"/>
        <color indexed="57"/>
        <rFont val="Calibri"/>
        <family val="2"/>
      </rPr>
      <t>DARK GREEN</t>
    </r>
    <r>
      <rPr>
        <b/>
        <sz val="12"/>
        <color indexed="8"/>
        <rFont val="Calibri"/>
        <family val="2"/>
      </rPr>
      <t xml:space="preserve"> </t>
    </r>
  </si>
  <si>
    <t>Comments Section</t>
  </si>
  <si>
    <r>
      <t xml:space="preserve">Cups of </t>
    </r>
    <r>
      <rPr>
        <b/>
        <sz val="12"/>
        <color indexed="60"/>
        <rFont val="Calibri"/>
        <family val="2"/>
      </rPr>
      <t>RED/ORANGE</t>
    </r>
  </si>
  <si>
    <t xml:space="preserve"> Cups of BEANS/PEAS(Legumes)</t>
  </si>
  <si>
    <r>
      <t xml:space="preserve">Cups of </t>
    </r>
    <r>
      <rPr>
        <b/>
        <sz val="12"/>
        <color indexed="60"/>
        <rFont val="Calibri"/>
        <family val="2"/>
      </rPr>
      <t>STARCHY</t>
    </r>
    <r>
      <rPr>
        <b/>
        <sz val="12"/>
        <color indexed="8"/>
        <rFont val="Calibri"/>
        <family val="2"/>
      </rPr>
      <t xml:space="preserve"> vegetables</t>
    </r>
  </si>
  <si>
    <r>
      <t xml:space="preserve">Cups of </t>
    </r>
    <r>
      <rPr>
        <b/>
        <sz val="12"/>
        <color indexed="56"/>
        <rFont val="Calibri"/>
        <family val="2"/>
      </rPr>
      <t>OTHER
 (</t>
    </r>
    <r>
      <rPr>
        <b/>
        <i/>
        <sz val="12"/>
        <rFont val="Calibri"/>
        <family val="2"/>
      </rPr>
      <t>any other type of vegetable</t>
    </r>
    <r>
      <rPr>
        <b/>
        <sz val="12"/>
        <color indexed="56"/>
        <rFont val="Calibri"/>
        <family val="2"/>
      </rPr>
      <t>)</t>
    </r>
  </si>
  <si>
    <t>Weekly Requirement
 (oz equivalents)</t>
  </si>
  <si>
    <t>Minimum Meat/Meat Alternate</t>
  </si>
  <si>
    <t>Maximum  Meat/Meat Alternate</t>
  </si>
  <si>
    <t>Minimum Grain</t>
  </si>
  <si>
    <t>Maximum Grain</t>
  </si>
  <si>
    <t>Grain Based Dessert Total for all weekly meals</t>
  </si>
  <si>
    <t>No more 2 oz equivalents</t>
  </si>
  <si>
    <t>Whole Grain Rich Weekly Amount</t>
  </si>
  <si>
    <t>Weekly Grains Total:</t>
  </si>
  <si>
    <t>Weekly Whole Grain Rich Total:</t>
  </si>
  <si>
    <t>80% whole grain rich</t>
  </si>
  <si>
    <t>Minimum Fluid Milk</t>
  </si>
  <si>
    <t>Variety: Skim/fat-free unflavored, Skim/fat-free flavored, Low-fat (less than 1%), unflavored, Low-fat (less than 1%), flavored</t>
  </si>
  <si>
    <t>Weekly Reimbursable Meals and Vegetable Subgroups for lunch: Grades 9-12</t>
  </si>
  <si>
    <t>Monday</t>
  </si>
  <si>
    <t>Tuesday</t>
  </si>
  <si>
    <t>Wednesday</t>
  </si>
  <si>
    <t>Thursday</t>
  </si>
  <si>
    <t>Friday</t>
  </si>
  <si>
    <t>Reimbursable Meals</t>
  </si>
  <si>
    <t>aa=IF(Monday!A7aa=1,"",Monday!B7)</t>
  </si>
  <si>
    <t>aa=IF(Monday!A17aa=1, "", Monday!B17)</t>
  </si>
  <si>
    <t>aa=IF(Tuesday!A7aa=1,"",Tuesday!B7)</t>
  </si>
  <si>
    <t>aa=IF(Tuesday!A17aa=1, "", Tuesday!B17)</t>
  </si>
  <si>
    <t>aa=IF(Wednesday!A7aa=1,"",Wednesday!B7)</t>
  </si>
  <si>
    <t>aa=IF(Wednesday!A17aa=1, "", Wednesday!B17)</t>
  </si>
  <si>
    <t>aa=IF(Thursday!A7aa=1,"",Thursday!B7)</t>
  </si>
  <si>
    <t>aa=IF(Thursday!A17aa=1, "", Thursday!B17)</t>
  </si>
  <si>
    <t>aa=IF(Friday!A7aa=1,"",Friday!B7)</t>
  </si>
  <si>
    <t>aa=IF(Friday!A17aa=1, "", Friday!B17)</t>
  </si>
  <si>
    <t>aa=IF(Monday!A8aa=1,"",Monday!B8)</t>
  </si>
  <si>
    <t>aa=IF(Monday!A18aa=1, "", Monday!B18)</t>
  </si>
  <si>
    <t>aa=IF(Tuesday!A8aa=1,"",Tuesday!B8)</t>
  </si>
  <si>
    <t>aa=IF(Tuesday!A18aa=1, "", Tuesday!B18)</t>
  </si>
  <si>
    <t>aa=IF(Wednesday!A8aa=1,"",Wednesday!B8)</t>
  </si>
  <si>
    <t>aa=IF(Wednesday!A18aa=1, "", Wednesday!B18)</t>
  </si>
  <si>
    <t>aa=IF(Thursday!A8aa=1,"",Thursday!B8)</t>
  </si>
  <si>
    <t>aa=IF(Thursday!A18aa=1, "", Thursday!B18)</t>
  </si>
  <si>
    <t>aa=IF(Friday!A8aa=1,"",Friday!B8)</t>
  </si>
  <si>
    <t>aa=IF(Friday!A18aa=1, "", Friday!B18)</t>
  </si>
  <si>
    <t>aa=IF(Monday!A9aa=1,"",Monday!B9)</t>
  </si>
  <si>
    <t>aa=IF(Monday!A19aa=1, "", Monday!B19)</t>
  </si>
  <si>
    <t>aa=IF(Tuesday!A9aa=1,"",Tuesday!B9)</t>
  </si>
  <si>
    <t>aa=IF(Tuesday!A19aa=1, "", Tuesday!B19)</t>
  </si>
  <si>
    <t>aa=IF(Wednesday!A9aa=1,"",Wednesday!B9)</t>
  </si>
  <si>
    <t>aa=IF(Wednesday!A19aa=1, "", Wednesday!B19)</t>
  </si>
  <si>
    <t>aa=IF(Thursday!A9aa=1,"",Thursday!B9)</t>
  </si>
  <si>
    <t>aa=IF(Thursday!A19aa=1, "", Thursday!B19)</t>
  </si>
  <si>
    <t>aa=IF(Friday!A9aa=1,"",Friday!B9)</t>
  </si>
  <si>
    <t>aa=IF(Friday!A19aa=1, "", Friday!B19)</t>
  </si>
  <si>
    <t>aa=IF(Monday!A10aa=1,"",Monday!B10)</t>
  </si>
  <si>
    <t>aa=IF(Monday!A20aa=1, "", Monday!B20)</t>
  </si>
  <si>
    <t>aa=IF(Tuesday!A10aa=1,"",Tuesday!B10)</t>
  </si>
  <si>
    <t>aa=IF(Tuesday!A20aa=1, "", Tuesday!B20)</t>
  </si>
  <si>
    <t>aa=IF(Wednesday!A10aa=1,"",Wednesday!B10)</t>
  </si>
  <si>
    <t>aa=IF(Wednesday!A20aa=1, "", Wednesday!B20)</t>
  </si>
  <si>
    <t>aa=IF(Thursday!A10aa=1,"",Thursday!B10)</t>
  </si>
  <si>
    <t>aa=IF(Thursday!A20aa=1, "", Thursday!B20)</t>
  </si>
  <si>
    <t>aa=IF(Friday!A10aa=1,"",Friday!B10)</t>
  </si>
  <si>
    <t>aa=IF(Friday!A20aa=1, "", Friday!B20)</t>
  </si>
  <si>
    <t>aa=IF(Monday!A11aa=1,"",Monday!B11)</t>
  </si>
  <si>
    <t>aa=IF(Monday!A21aa=1, "", Monday!B21)</t>
  </si>
  <si>
    <t>aa=IF(Tuesday!A11aa=1,"",Tuesday!B11)</t>
  </si>
  <si>
    <t>aa=IF(Tuesday!A21aa=1, "", Tuesday!B21)</t>
  </si>
  <si>
    <t>aa=IF(Wednesday!A11aa=1,"",Wednesday!B11)</t>
  </si>
  <si>
    <t>aa=IF(Wednesday!A21aa=1, "", Wednesday!B21)</t>
  </si>
  <si>
    <t>aa=IF(Thursday!A11aa=1,"",Thursday!B11)</t>
  </si>
  <si>
    <t>aa=IF(Thursday!A21aa=1, "", Thursday!B21)</t>
  </si>
  <si>
    <t>aa=IF(Friday!A11aa=1,"",Friday!B11)</t>
  </si>
  <si>
    <t>aa=IF(Friday!A21aa=1, "", Friday!B21)</t>
  </si>
  <si>
    <t>aa=IF(Monday!A12aa=1,"",Monday!B12)</t>
  </si>
  <si>
    <t>aa=IF(Monday!A22aa=1, "", Monday!B22)</t>
  </si>
  <si>
    <t>aa=IF(Tuesday!A12aa=1,"",Tuesday!B12)</t>
  </si>
  <si>
    <t>aa=IF(Tuesday!A22aa=1, "", Tuesday!B22)</t>
  </si>
  <si>
    <t>aa=IF(Wednesday!A12aa=1,"",Wednesday!B12)</t>
  </si>
  <si>
    <t>aa=IF(Wednesday!A22aa=1, "", Wednesday!B22)</t>
  </si>
  <si>
    <t>aa=IF(Thursday!A12aa=1,"",Thursday!B12)</t>
  </si>
  <si>
    <t>aa=IF(Thursday!A22aa=1, "", Thursday!B22)</t>
  </si>
  <si>
    <t>aa=IF(Friday!A12aa=1,"",Friday!B12)</t>
  </si>
  <si>
    <t>aa=IF(Friday!A22aa=1, "", Friday!B22)</t>
  </si>
  <si>
    <t>aa=IF(Monday!A13aa=1,"",Monday!B13)</t>
  </si>
  <si>
    <t>aa=IF(Monday!A23aa=1, "", Monday!B23)</t>
  </si>
  <si>
    <t>aa=IF(Tuesday!A13aa=1,"",Tuesday!B13)</t>
  </si>
  <si>
    <t>aa=IF(Tuesday!A23aa=1, "", Tuesday!B23)</t>
  </si>
  <si>
    <t>aa=IF(Wednesday!A13aa=1,"",Wednesday!B13)</t>
  </si>
  <si>
    <t>aa=IF(Wednesday!A23aa=1, "", Wednesday!B23)</t>
  </si>
  <si>
    <t>aa=IF(Thursday!A13aa=1,"",Thursday!B13)</t>
  </si>
  <si>
    <t>aa=IF(Thursday!A23aa=1, "", Thursday!B23)</t>
  </si>
  <si>
    <t>aa=IF(Friday!A13aa=1,"",Friday!B13)</t>
  </si>
  <si>
    <t>aa=IF(Friday!A23aa=1, "", Friday!B23)</t>
  </si>
  <si>
    <t>aa=IF(Monday!A14aa=1,"",Monday!B14)</t>
  </si>
  <si>
    <t>aa=IF(Monday!A24aa=1, "", Monday!B24)</t>
  </si>
  <si>
    <t>aa=IF(Tuesday!A14aa=1,"",Tuesday!B14)</t>
  </si>
  <si>
    <t>aa=IF(Tuesday!A24aa=1, "", Tuesday!B24)</t>
  </si>
  <si>
    <t>aa=IF(Wednesday!A14aa=1,"",Wednesday!B14)</t>
  </si>
  <si>
    <t>aa=IF(Wednesday!A24aa=1, "", Wednesday!B24)</t>
  </si>
  <si>
    <t>aa=IF(Thursday!A14aa=1,"",Thursday!B14)</t>
  </si>
  <si>
    <t>aa=IF(Thursday!A24aa=1, "", Thursday!B24)</t>
  </si>
  <si>
    <t>aa=IF(Friday!A14aa=1,"",Friday!B14)</t>
  </si>
  <si>
    <t>aa=IF(Friday!A24aa=1, "", Friday!B24)</t>
  </si>
  <si>
    <t>aa=IF(Monday!A15aa=1,"",Monday!B15)</t>
  </si>
  <si>
    <t>aa=IF(Monday!A25aa=1, "", Monday!B25)</t>
  </si>
  <si>
    <t>aa=IF(Tuesday!A15aa=1,"",Tuesday!B15)</t>
  </si>
  <si>
    <t>aa=IF(Tuesday!A25aa=1, "", Tuesday!B25)</t>
  </si>
  <si>
    <t>aa=IF(Wednesday!A15aa=1,"",Wednesday!B15)</t>
  </si>
  <si>
    <t>aa=IF(Wednesday!A25aa=1, "", Wednesday!B25)</t>
  </si>
  <si>
    <t>aa=IF(Thursday!A15aa=1,"",Thursday!B15)</t>
  </si>
  <si>
    <t>aa=IF(Thursday!A25aa=1, "", Thursday!B25)</t>
  </si>
  <si>
    <t>aa=IF(Friday!A15aa=1,"",Friday!B15)</t>
  </si>
  <si>
    <t>aa=IF(Friday!A25aa=1, "", Friday!B25)</t>
  </si>
  <si>
    <t>aa=IF(Monday!A16aa=1,"",Monday!B16)</t>
  </si>
  <si>
    <t>aa=IF(Monday!A26aa=1, "", Monday!B26)</t>
  </si>
  <si>
    <t>aa=IF(Tuesday!A16aa=1,"",Tuesday!B16)</t>
  </si>
  <si>
    <t>aa=IF(Tuesday!A26aa=1, "", Tuesday!B26)</t>
  </si>
  <si>
    <t>aa=IF(Wednesday!A16aa=1,"",Wednesday!B16)</t>
  </si>
  <si>
    <t>aa=IF(Wednesday!A26aa=1, "", Wednesday!B26)</t>
  </si>
  <si>
    <t>aa=IF(Thursday!A16aa=1,"",Thursday!B16)</t>
  </si>
  <si>
    <t>aa=IF(Thursday!A26aa=1, "", Thursday!B26)</t>
  </si>
  <si>
    <t>aa=IF(Friday!A16aa=1,"",Friday!B16)</t>
  </si>
  <si>
    <t>aa=IF(Friday!A26aa=1, "", Friday!B26)</t>
  </si>
  <si>
    <t>Vegetable Subgroups</t>
  </si>
  <si>
    <t>Dark Green</t>
  </si>
  <si>
    <t>Red/orange</t>
  </si>
  <si>
    <t>Beans/peas</t>
  </si>
  <si>
    <t>Starchy</t>
  </si>
  <si>
    <t>Other</t>
  </si>
  <si>
    <t>Daily Lunch Requirement Check
Grades 9-12</t>
  </si>
  <si>
    <r>
      <t xml:space="preserve">The daily worksheet will perform daily requirement checks for the reimbursable meals offered each day. Requirements met are flagged "Yes" and the cell turns </t>
    </r>
    <r>
      <rPr>
        <b/>
        <i/>
        <sz val="12"/>
        <color indexed="17"/>
        <rFont val="Calibri"/>
        <family val="2"/>
      </rPr>
      <t>green</t>
    </r>
    <r>
      <rPr>
        <b/>
        <i/>
        <sz val="12"/>
        <color indexed="8"/>
        <rFont val="Calibri"/>
        <family val="2"/>
      </rPr>
      <t xml:space="preserve">. Requirements NOT met are flagged "No" and the cell turns </t>
    </r>
    <r>
      <rPr>
        <b/>
        <i/>
        <sz val="12"/>
        <color indexed="10"/>
        <rFont val="Calibri"/>
        <family val="2"/>
      </rPr>
      <t>red</t>
    </r>
    <r>
      <rPr>
        <b/>
        <i/>
        <sz val="12"/>
        <color indexed="8"/>
        <rFont val="Calibri"/>
        <family val="2"/>
      </rPr>
      <t xml:space="preserve">. </t>
    </r>
  </si>
  <si>
    <r>
      <rPr>
        <b/>
        <sz val="14"/>
        <color indexed="8"/>
        <rFont val="Calibri"/>
        <family val="2"/>
      </rPr>
      <t>Vegetable Subgroup Tracker</t>
    </r>
    <r>
      <rPr>
        <sz val="11"/>
        <color theme="1"/>
        <rFont val="Calibri"/>
        <family val="2"/>
        <scheme val="minor"/>
      </rPr>
      <t xml:space="preserve">
</t>
    </r>
    <r>
      <rPr>
        <i/>
        <sz val="11"/>
        <color indexed="8"/>
        <rFont val="Calibri"/>
        <family val="2"/>
      </rPr>
      <t>Select the vegetables offered on Monday from each of the vegetable subgroup and the quantity offered.  Be sure to inlcude vegetables offered as part of an entrée in creditable amounts.</t>
    </r>
  </si>
  <si>
    <t>DARK GREEN vegetables offered on Monday</t>
  </si>
  <si>
    <t>Red/Orange  vegetables Offered on Monday</t>
  </si>
  <si>
    <t>Beans/Peas (legumes) offered on Monday</t>
  </si>
  <si>
    <t>Starchy vegetables offered on Monday</t>
  </si>
  <si>
    <t>Other vegetables offered on Monday</t>
  </si>
  <si>
    <t>Select the reimbursable lunches offered on Monday</t>
  </si>
  <si>
    <t>Vegetables</t>
  </si>
  <si>
    <t>Grains</t>
  </si>
  <si>
    <t>Meat/Meat Alternate (M/MA)</t>
  </si>
  <si>
    <t>Milk</t>
  </si>
  <si>
    <r>
      <t xml:space="preserve">Milk Type
</t>
    </r>
    <r>
      <rPr>
        <i/>
        <sz val="11"/>
        <color indexed="8"/>
        <rFont val="Calibri"/>
        <family val="2"/>
      </rPr>
      <t>Check the type of milk below if it is offered to students on Monday</t>
    </r>
  </si>
  <si>
    <t>Reimbursable Meal</t>
  </si>
  <si>
    <t>Fruit (cups)</t>
  </si>
  <si>
    <t>Daily Fruit Requirement Check
 1 cup</t>
  </si>
  <si>
    <t>Check if less than half of fruit is juice</t>
  </si>
  <si>
    <t>Daily Juice Limit</t>
  </si>
  <si>
    <t>Vegetables (cups)</t>
  </si>
  <si>
    <t>Daily Vegetable Requirement Check
1 cup</t>
  </si>
  <si>
    <t>Grains
 (oz equivalent)</t>
  </si>
  <si>
    <t>Daily Grain Requirement Check
2 oz equivalents</t>
  </si>
  <si>
    <t>M/MA
 (oz equivalent)</t>
  </si>
  <si>
    <t>Daily M/MA Requirement Check
2 oz equivalents</t>
  </si>
  <si>
    <t>Milk (cups)</t>
  </si>
  <si>
    <t>Daily Vegetable Milk Check
1 cup</t>
  </si>
  <si>
    <t>Skim/Nonfat milk, unflavored
All Types</t>
  </si>
  <si>
    <t>F-c</t>
  </si>
  <si>
    <t>Skim/Nonfat milk, flavored
All Types</t>
  </si>
  <si>
    <t>1% Milk, unflavored
All  Types</t>
  </si>
  <si>
    <t>1% Milk, flavored
All Types</t>
  </si>
  <si>
    <t>2% Milk or Whole Milk, flavored or unflavored
All Types</t>
  </si>
  <si>
    <t>Simplified Nutrient Assessment Instructions</t>
  </si>
  <si>
    <t>Key Information</t>
  </si>
  <si>
    <t>SFAs must provide calorie and saturated fat information for all meal items, side items with grains and/or meat/meat alternates, and desserts.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</si>
  <si>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fruits, or vegetables. Estimates for these components have been preprogrammed.</t>
  </si>
  <si>
    <t>SFAs that have nutrient analysis software may still choose the FNS simplified assessment option if desired.</t>
  </si>
  <si>
    <t>Below is a list of calorie and fat sources typically added to foods, for reference:</t>
  </si>
  <si>
    <t>Common fats added to vegetables or fruit</t>
  </si>
  <si>
    <t>Butter</t>
  </si>
  <si>
    <t>Margarine</t>
  </si>
  <si>
    <t>Vegetable oil (soybean, canola, olive, nut based)</t>
  </si>
  <si>
    <t>Salad dressing</t>
  </si>
  <si>
    <t>Mayonnaise</t>
  </si>
  <si>
    <t>Cream/whipped cream/sour cream</t>
  </si>
  <si>
    <t>Shortening</t>
  </si>
  <si>
    <t>Bacon crumbles</t>
  </si>
  <si>
    <t>Common sources of added sugars to vegetables or fruit</t>
  </si>
  <si>
    <t>Brown or white sugar</t>
  </si>
  <si>
    <t>Honey</t>
  </si>
  <si>
    <t>Maple and/or fruit syrup</t>
  </si>
  <si>
    <t>Begin on the left side of the sheet with the “Fruit, Milk, and Vegetable Subgroup Simplified Nutrient Assessment.”</t>
  </si>
  <si>
    <t>Fruit, Milk, and Vegetable Subgroup Simplified Nutrient Assessment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</si>
  <si>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</si>
  <si>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 xml:space="preserve">Fruit </t>
  </si>
  <si>
    <t>This box has already calculated the menu’s average serving size and total weekly servings from earlier data entered.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</si>
  <si>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</si>
  <si>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The default option is “Fruit not offered.”</t>
  </si>
  <si>
    <t>Only ONE selection can be made for added sugar, and ONE selection for added fat. Refer to the above list of commonly added ingredients to fruits for assistance. Select the best choice.</t>
  </si>
  <si>
    <t>Estimates are based on average/typical use of fat and sugar in fruit offerings. Fruits served as part of a grain-based dessert, or with significant (more than 2 teaspoons/cup) added fat and/or sugar may be listed in column O1 (“Dessert, Side or Condiment”) to report, along with total planned servings within the week, exact calorie and saturated fat values.</t>
  </si>
  <si>
    <t>Indicate the following for fruit for both fat and sugar.</t>
  </si>
  <si>
    <t>If FRUIT is offered less than 30% of the time with added fat/sugar.</t>
  </si>
  <si>
    <t>If FRUIT is offered 30% to 70% of the time with added fat/sugar.</t>
  </si>
  <si>
    <t>If FRUIT is offered more than 70% of the time with added fat/sugar.</t>
  </si>
  <si>
    <t>Fruit Example:</t>
  </si>
  <si>
    <t xml:space="preserve">5 cups of fruit offered over the week </t>
  </si>
  <si>
    <t>(2 cups canned in light syrup, 3 cups fresh/plain fruit)</t>
  </si>
  <si>
    <t xml:space="preserve">Result: Fruit offered with added sugar 40% of the time (2 divided by 5; select “30% to 70% of the total fruit offerings) </t>
  </si>
  <si>
    <t>Result: Fruit offered with added fat 0% of the time (0 divided by 5; select “less than 30% of the total fruit offerings”)</t>
  </si>
  <si>
    <t xml:space="preserve">Milk </t>
  </si>
  <si>
    <t>Select the button describing which two milk offerings are most frequently served  this week. Only ONE selection can be made- refer to historical usage, inventory records, etc. and select the best choice. Default option is “Milk not offered.”</t>
  </si>
  <si>
    <t>Estimates based on average usage of standard commercial products. Milk offerings with a unique nutrient profile (e.g. reduced sugar flavored milk) may be listed in column O1 (“Dessert, Side or Condiment”) to report, along with total planned servings within the week, exact calorie and saturated fat values.</t>
  </si>
  <si>
    <t>The default option is “Milk not offered.”</t>
  </si>
  <si>
    <t xml:space="preserve">Milk Example: </t>
  </si>
  <si>
    <t>5 cups of milk offered over the week</t>
  </si>
  <si>
    <t>Nonfat unflavored and low fat unflavored milk daily, chocolate nonfat milk offered Fridays only.</t>
  </si>
  <si>
    <t>Using inventory, offered 450 nonfat unflavored, 450 low fat unflavored, 100 chocolate nonfat</t>
  </si>
  <si>
    <t>Result: SFA would select the “nonfat unflavored &amp; low-fat (1%) unflavored” option.</t>
  </si>
  <si>
    <t>Each of the vegetable subgroups also has a selection chart. The first is Dark Green Vegetables.</t>
  </si>
  <si>
    <t>This box has already calculated the largest amount of dark green vegetables a child is able to select across the 5-day week from earlier data entered.</t>
  </si>
  <si>
    <t>-Select the button that best describes added fat in offered dark green vegetables. The default option is “Dark green vegetables not offered.” Only ONE selection can be made- refer to the above list of common added ingredients to vegetables and select the best choice.</t>
  </si>
  <si>
    <t>If VEGETABLE SUBGROUP are offered less than 30% of the time with added fat.</t>
  </si>
  <si>
    <t>If VEGETABLE SUBGROUP are offered 30% to 70% of the time with added fat.</t>
  </si>
  <si>
    <t>If VEGETABLE SUBGROUP are offered more than 70% of the time with added fat.</t>
  </si>
  <si>
    <t>-Proceed with all remaining subgroups, following the same steps described above.</t>
  </si>
  <si>
    <t>Note that there is a separate set of questions for fat and sugar for the Red/Orange vegetable subgroup.</t>
  </si>
  <si>
    <t>Vegetable Subgroup Example:</t>
  </si>
  <si>
    <t>1 ½ cups of red/orange vegetables offered</t>
  </si>
  <si>
    <t xml:space="preserve">(½ cup carrots w/brown sugar/butter, ½ cup tomatoes, ½ cup sweet potato w/marshmallows) </t>
  </si>
  <si>
    <t xml:space="preserve">Result: Red/orange vegetables offered with added sugar 67% of the time (1 cup divided by 1 ½ cups; select “30% to 70% of the total red/orange offerings” for sugar) </t>
  </si>
  <si>
    <t>Result: Red/orange vegetables offered with added fat 33% of the time (½ cup divided by 1 ½ cups; select “30% to 70% of the total red/orange offerings” for fat</t>
  </si>
  <si>
    <t>Main Dish Simplified Nutrient Data Entry</t>
  </si>
  <si>
    <t>The middle section is entitled “Main Dish Simplified Nutrient Data Entry.”</t>
  </si>
  <si>
    <t xml:space="preserve">All meals offered over the week have been pre-populated (column M1). </t>
  </si>
  <si>
    <t>In column M2, enter the Main Dish, the part of the meal associated with the information entered in columns M3-M5 (calories, saturated fat, number of planned weekly servings).</t>
  </si>
  <si>
    <t>For each meal, the user must enter calories, saturated fat and the number of main dishes prepared over the course of the entire week (columns M3 through M5). If a meal is served more than once per week, add the number of servings for all days offered together.</t>
  </si>
  <si>
    <t xml:space="preserve"> Only include the calories and saturated fat for the main dish and any components included as part of the main dish. </t>
  </si>
  <si>
    <t>Use standard rounding procedures to two decimals points</t>
  </si>
  <si>
    <t>Some double counting may occur with main dishes containing large amounts of fruits or vegetables (e.g. chef salad).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</si>
  <si>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Desserts, Sides, and Condiments section (columns O2-O4). </t>
  </si>
  <si>
    <t>In last column, enter number of servings of each main dish offered over the course of the week. Rely on production records and historical data if this is a new menu.</t>
  </si>
  <si>
    <t>At the top of this section is a link to Optional Serving Size and Fraction Calculators, tools intended to help users with serving size calculations by volume or weight, adding fractions, and converting decimals to fractions.</t>
  </si>
  <si>
    <t xml:space="preserve">Main Dish Example:  </t>
  </si>
  <si>
    <t xml:space="preserve">Submarine sandwich served w/Italian dressing </t>
  </si>
  <si>
    <t xml:space="preserve">Reported in Main Dish: 300 sandwiches, each including 1 tablespoon dressing in analysis </t>
  </si>
  <si>
    <t>Reported in Desserts/Sides/Condiments: 300 servings of 1 packet (tablespoon) of dressing</t>
  </si>
  <si>
    <t>Other Items Nutrient Assessment</t>
  </si>
  <si>
    <t>The section to the far right is entitled “Other items: Sides, Desserts, Condiments Nutrient Data Entry.”</t>
  </si>
  <si>
    <t>Click the following link: "Click here to go to the calories and saturated fat table for commonly used condiments" to go to a chart listing calories and saturated fat for commonly used condiments, such as margarine and salad dressings.</t>
  </si>
  <si>
    <t xml:space="preserve"> Enter the name of the food item (O1), calories per serving (O2), and saturated fat grams per serving (O3). Use standard rounding procedures to two decimals points.</t>
  </si>
  <si>
    <t>These items have NOT been pre-populated. User must enter names of any desserts or sides containing grains or meat/meat alternates (rice pilaf, yogurt cup, whole grain cookie, “snack” items such as cheese sticks, etc). Information can be collected from nutrition labels, product specifications, or other sources.</t>
  </si>
  <si>
    <t>Enter the number of servings of each item offered over the course of the week (O4).</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</si>
  <si>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</si>
  <si>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 xml:space="preserve">Condiments Example: </t>
  </si>
  <si>
    <t xml:space="preserve">Item offered: salad dressing </t>
  </si>
  <si>
    <t xml:space="preserve">Per Serving Reporting: 256 planned servings of 1 Tablespoon amounts (73 calories, 1.2 grams saturated fat per serving) </t>
  </si>
  <si>
    <t>Bulk Quantity Reporting: 1 planned serving of 1 gallon offered over the week (18,688 calories, 307.2 grams saturated fat)</t>
  </si>
  <si>
    <t>Sodium Portion of Simplified Nutrient Assessment</t>
  </si>
  <si>
    <t>Beginning in SY 2023-24, SFAs must also meet Target 1A for average daily sodium requirements. In the next section of the assessment, below the vegetable subgroup questions, select “Yes” or “No” for each of the first 4 questions. For Question #5, regarding USDA Foods, select the option that best represents the percentage of USDA food vegetables offered during the week.</t>
  </si>
  <si>
    <t>These questions will provide estimates of sodium content to the total weekly vegetable offering- therefore, there is no need to respond to a separate sodium question for each of the vegetable subgroups.</t>
  </si>
  <si>
    <t>Simplified Nutrient Assessment (results)</t>
  </si>
  <si>
    <t>Scroll to the bottom/middle of the screen (past the bottom of the Main Dish and Dessert/Side/Condiment chart).</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</si>
  <si>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</si>
  <si>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</si>
  <si>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 xml:space="preserve"> If calories or saturated fat are beyond the cautionary range, the Assessment box turns Red.</t>
  </si>
  <si>
    <t>Simplified Nutrient Assessment is now complete save this file and submit to the State Agency for review.</t>
  </si>
  <si>
    <t>Simplified Nutrient Assessment for Lunch, Grades K-8</t>
  </si>
  <si>
    <t>Click here to go to Optional Serving Size and Fraction Calculators</t>
  </si>
  <si>
    <t>Click here to go to the calories, saturated fat, and sodium table for commonly used condiments</t>
  </si>
  <si>
    <t>Go to Results</t>
  </si>
  <si>
    <t>Fruit, Milk, and Vegetable Subgroup Nutrient Assessment</t>
  </si>
  <si>
    <t>Other items: Sides, Desserts, Condiments Nutrient Data Entry</t>
  </si>
  <si>
    <r>
      <t xml:space="preserve">Select the option best representing how each component is offered throughout the week. Only select one option per component. 
</t>
    </r>
    <r>
      <rPr>
        <b/>
        <sz val="11"/>
        <color indexed="56"/>
        <rFont val="Calibri"/>
        <family val="2"/>
      </rPr>
      <t>Include fat and sugars used during preparation of the food as well as any additional fats and/or sugars offered with the component.</t>
    </r>
  </si>
  <si>
    <r>
      <t xml:space="preserve">Enter the calories and saturated fat for one serving of the main dish and the number of servings planned during the week. Only include the calories and saturated fat for the main dish and any components included as part of the main dish.  The number of planned serving should include all sites serving the menu type.
</t>
    </r>
    <r>
      <rPr>
        <b/>
        <sz val="11"/>
        <color indexed="56"/>
        <rFont val="Calibri"/>
        <family val="2"/>
      </rPr>
      <t>Use standard rounding procedures to two decimal points</t>
    </r>
  </si>
  <si>
    <r>
      <t xml:space="preserve">Enter the calories and saturated fat for each side, dessert, and condiment offered. Also enter the number of servings planned during the week. Do not include fruit or vegetable based sides.
</t>
    </r>
    <r>
      <rPr>
        <b/>
        <sz val="11"/>
        <color indexed="56"/>
        <rFont val="Calibri"/>
        <family val="2"/>
      </rPr>
      <t>Use standard rounding procedures to two decimal points</t>
    </r>
  </si>
  <si>
    <t>M1</t>
  </si>
  <si>
    <t>M2</t>
  </si>
  <si>
    <t>M3</t>
  </si>
  <si>
    <t>M4</t>
  </si>
  <si>
    <t>M5</t>
  </si>
  <si>
    <t>M6</t>
  </si>
  <si>
    <t>O1</t>
  </si>
  <si>
    <t>Q2</t>
  </si>
  <si>
    <t>O3</t>
  </si>
  <si>
    <t>O4</t>
  </si>
  <si>
    <t>O5</t>
  </si>
  <si>
    <t>Cal_serv</t>
  </si>
  <si>
    <t>fat_serv</t>
  </si>
  <si>
    <r>
      <t xml:space="preserve">Meal Name
</t>
    </r>
    <r>
      <rPr>
        <sz val="10"/>
        <color indexed="8"/>
        <rFont val="Calibri"/>
        <family val="2"/>
      </rPr>
      <t>This column is pre-populated with the meal names entered
 on the "All Meals" tab</t>
    </r>
  </si>
  <si>
    <r>
      <t>Main Dish</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</si>
  <si>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t>Calories/serving (kcal)</t>
  </si>
  <si>
    <t>Saturated Fat/serving (g)</t>
  </si>
  <si>
    <t>Sodium/ serving(mg)</t>
  </si>
  <si>
    <t>Number of planned servings for the week</t>
  </si>
  <si>
    <t>cal</t>
  </si>
  <si>
    <t>fat</t>
  </si>
  <si>
    <t>sodium</t>
  </si>
  <si>
    <t>Dessert, Side, or Condiment</t>
  </si>
  <si>
    <t>OPTIONAL Tools to Assist in Serving Calculations</t>
  </si>
  <si>
    <t>Chicken Nuggets</t>
  </si>
  <si>
    <t>Example: Small cookie</t>
  </si>
  <si>
    <t>Calories and Saturated Fat Serving Size Calculator (cups)</t>
  </si>
  <si>
    <t>Average serving size:</t>
  </si>
  <si>
    <t>Total Weekly servings:</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</si>
  <si>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</si>
  <si>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</si>
  <si>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</si>
  <si>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</si>
  <si>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</si>
  <si>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</si>
  <si>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</si>
  <si>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</si>
  <si>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</si>
  <si>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</si>
  <si>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</si>
  <si>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</si>
  <si>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avg_sodium</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</si>
  <si>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</si>
  <si>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</si>
  <si>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</si>
  <si>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</si>
  <si>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</si>
  <si>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</si>
  <si>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</si>
  <si>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</si>
  <si>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</si>
  <si>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</si>
  <si>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</si>
  <si>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</si>
  <si>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 xml:space="preserve">Vegetable Subgroups
</t>
  </si>
  <si>
    <t>Select the option that best represents how each subgroup is offered throughout the week. Include fats and sugars added during preparation as well as any additional fats and/or sugars offered with the vegetables.</t>
  </si>
  <si>
    <t>Sodium calc</t>
  </si>
  <si>
    <t>Dark Green Vegetables (cups)</t>
  </si>
  <si>
    <t>sod_wk</t>
  </si>
  <si>
    <t>avg_sod</t>
  </si>
  <si>
    <t>Estimated share of dark green vegetables to select:</t>
  </si>
  <si>
    <t>Calories, Saturated Fat, and Sodium for Commonly Used Condiments</t>
  </si>
  <si>
    <t>Dark Green vegetables are offered throughout the week with added fat:</t>
  </si>
  <si>
    <t>Cal_wk</t>
  </si>
  <si>
    <t>fat_wk</t>
  </si>
  <si>
    <t>Source of Fat</t>
  </si>
  <si>
    <t>Calories (kcal)</t>
  </si>
  <si>
    <t>Saturated Fat (gm)</t>
  </si>
  <si>
    <t>Sodium (Na)</t>
  </si>
  <si>
    <t>Less than 30% of the total dark green offerings</t>
  </si>
  <si>
    <t>Butter (2tsp)</t>
  </si>
  <si>
    <t>30% to 70% of the total dark green offerings</t>
  </si>
  <si>
    <t>Margarine (2tsp)</t>
  </si>
  <si>
    <t>Margarine (stick)</t>
  </si>
  <si>
    <t>More than 70% of the total dark green offerings</t>
  </si>
  <si>
    <t>Heavy cream (2 Tbsp)</t>
  </si>
  <si>
    <t>Dark green vegetables not offered</t>
  </si>
  <si>
    <t>Ranch dressing, regular (1 Tbsp)</t>
  </si>
  <si>
    <t>Ranch dressing, reduced fat (1 Tbsp)</t>
  </si>
  <si>
    <t>Red/orange Vegetables (cups)</t>
  </si>
  <si>
    <t>Sod_calc</t>
  </si>
  <si>
    <t>Italian dressing, regular (1 Tbsp)</t>
  </si>
  <si>
    <t>Estimated share of red/orange vegetables to select:</t>
  </si>
  <si>
    <t>Italian dressing, reduced fat (1 Tbsp)</t>
  </si>
  <si>
    <t>Red/orange Vegetables are offered throughout the week with added fat:</t>
  </si>
  <si>
    <t>Red/orange Vegetables are offered throughout the week with added sugar:</t>
  </si>
  <si>
    <t>Mayonnaise (1 Tbsp)</t>
  </si>
  <si>
    <t>Less than 30% of the total red/orange offerings</t>
  </si>
  <si>
    <t>Ketchup (9gm packet)</t>
  </si>
  <si>
    <t>30% to 70% of the total red/orange offerings</t>
  </si>
  <si>
    <t>Honey (1 Tbsp)</t>
  </si>
  <si>
    <t>More than 70% of the total red/orange offerings</t>
  </si>
  <si>
    <t>Maple syrup (2 Tbsp)</t>
  </si>
  <si>
    <t>Red/orange vegetables not offered</t>
  </si>
  <si>
    <t>Mustard (5gm packet)</t>
  </si>
  <si>
    <t>Beans/peas (legumes) (cups)</t>
  </si>
  <si>
    <t>Estimated share of beans/peas to select:</t>
  </si>
  <si>
    <t>Beans/Peas are offered throughout the week with added fat:</t>
  </si>
  <si>
    <t>Less than 30% of the total beans/peas (legumes) offerings</t>
  </si>
  <si>
    <t>30% to 70% of the total beans/peas (legumes) offerings</t>
  </si>
  <si>
    <t>More than 70% of the total beans/peas (legumes) offerings</t>
  </si>
  <si>
    <t>Beans/peas not offered</t>
  </si>
  <si>
    <t>Starchy Vegetables (cups)</t>
  </si>
  <si>
    <t>Estimated share of Starchy vegetables to select:</t>
  </si>
  <si>
    <t>Starchy vegetables are offered throughout the week with added fat:</t>
  </si>
  <si>
    <t>Less than 30% of the total starchy offerings</t>
  </si>
  <si>
    <t>30% to 70% of the total starchy offerings</t>
  </si>
  <si>
    <t>More than 70% of the total starchy offerings</t>
  </si>
  <si>
    <t>Starchy vegetables not offered</t>
  </si>
  <si>
    <t>Other Vegetables (cups)</t>
  </si>
  <si>
    <t>Estimated share of Other vegetables to select:</t>
  </si>
  <si>
    <t>Daily Amounts Based on the Average for a 5-day week</t>
  </si>
  <si>
    <t>Other vegetables are offered throughout the week with added fat:</t>
  </si>
  <si>
    <t>Nutrient</t>
  </si>
  <si>
    <t>Measure</t>
  </si>
  <si>
    <t>Required Range</t>
  </si>
  <si>
    <t>Assessment</t>
  </si>
  <si>
    <t>Less than 30% of the total other offerings</t>
  </si>
  <si>
    <t>Calories</t>
  </si>
  <si>
    <t>Daily Average</t>
  </si>
  <si>
    <t>600-650 kcals</t>
  </si>
  <si>
    <t>30% to 70% of the total other offerings</t>
  </si>
  <si>
    <t>More than 70% of the total other offerings</t>
  </si>
  <si>
    <t>Saturated Fat</t>
  </si>
  <si>
    <t>Percent of Calories</t>
  </si>
  <si>
    <t>Less than 10% of total calories</t>
  </si>
  <si>
    <t>Other vegetables not offered</t>
  </si>
  <si>
    <t>Sodium</t>
  </si>
  <si>
    <t>Less than or equal to 1,110 mg</t>
  </si>
  <si>
    <t>Total_avg_daily for F,M,V</t>
  </si>
  <si>
    <t>Cal</t>
  </si>
  <si>
    <t>sat fat</t>
  </si>
  <si>
    <t>Num_servings</t>
  </si>
  <si>
    <t>sodium base veg</t>
  </si>
  <si>
    <t>Total cal</t>
  </si>
  <si>
    <t>Total fat</t>
  </si>
  <si>
    <t>sodium veg total</t>
  </si>
  <si>
    <t>Total weekly veg cups</t>
  </si>
  <si>
    <t>avg_day_cal</t>
  </si>
  <si>
    <t>avg_day_fat</t>
  </si>
  <si>
    <t>sodium total</t>
  </si>
  <si>
    <t>avg_day_sod</t>
  </si>
  <si>
    <t>total sod</t>
  </si>
  <si>
    <t>total starchy cups</t>
  </si>
  <si>
    <t>Vegetable Sodium Assessment Questions</t>
  </si>
  <si>
    <t xml:space="preserve">Select "Yes" or "No" for each question regarding sodium usage in vegetables throughout the week. </t>
  </si>
  <si>
    <t>Question</t>
  </si>
  <si>
    <t>Yes</t>
  </si>
  <si>
    <t>No</t>
  </si>
  <si>
    <t>additionalmg_track</t>
  </si>
  <si>
    <t>1. Do you serve fresh vegetables two or more days per week?</t>
  </si>
  <si>
    <t>2. Do you offer fried potatoes less than two days per week?
(Select "No" if offered MORE than two days)</t>
  </si>
  <si>
    <t>3. Do you often or always offer low- or reduced-sodium broths/soups?</t>
  </si>
  <si>
    <t>4. Do you often or always offer low or no-sodium varieties of canned vegetables?</t>
  </si>
  <si>
    <t>Select the option that best represent the percentage of USDA food vegetables offered during the week</t>
  </si>
  <si>
    <t>Less than 50% of the vegetables are from USDA foods</t>
  </si>
  <si>
    <t>50% or more of the vegetables offered during the week are USDA foods</t>
  </si>
  <si>
    <t>5. What percentage of vegetables offered each week are USDA foods items?</t>
  </si>
  <si>
    <t>Total sodium add-on value based on practices</t>
  </si>
  <si>
    <t>Once all questions have been answered for fruits, milk, and vegetables, scroll to the top and begin the "Main Dish Simplified Nutrient Data Entry" section and the "Other items" data entry section.</t>
  </si>
  <si>
    <t>K-8 Menu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</si>
</sst>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7" x14ac:knownFonts="1">
    <font>
      <sz val="11"/>
      <color theme="1"/>
      <name val="Calibri"/>
      <family val="2"/>
      <scheme val="minor"/>
    </font>
    <font>
      <b/>
      <sz val="11"/>
      <color indexed="8"/>
      <name val="Calibri"/>
      <family val="2"/>
    </font>
    <font>
      <b/>
      <sz val="14"/>
      <color indexed="8"/>
      <name val="Calibri"/>
      <family val="2"/>
    </font>
    <font>
      <b/>
      <sz val="12"/>
      <color indexed="8"/>
      <name val="Calibri"/>
      <family val="2"/>
    </font>
    <font>
      <i/>
      <sz val="11"/>
      <color indexed="8"/>
      <name val="Calibri"/>
      <family val="2"/>
    </font>
    <font>
      <b/>
      <sz val="12"/>
      <color indexed="60"/>
      <name val="Calibri"/>
      <family val="2"/>
    </font>
    <font>
      <b/>
      <sz val="12"/>
      <color indexed="57"/>
      <name val="Calibri"/>
      <family val="2"/>
    </font>
    <font>
      <b/>
      <sz val="12"/>
      <color indexed="56"/>
      <name val="Calibri"/>
      <family val="2"/>
    </font>
    <font>
      <b/>
      <i/>
      <sz val="12"/>
      <name val="Calibri"/>
      <family val="2"/>
    </font>
    <font>
      <b/>
      <i/>
      <sz val="12"/>
      <color indexed="8"/>
      <name val="Calibri"/>
      <family val="2"/>
    </font>
    <font>
      <b/>
      <i/>
      <sz val="12"/>
      <color indexed="17"/>
      <name val="Calibri"/>
      <family val="2"/>
    </font>
    <font>
      <b/>
      <i/>
      <sz val="12"/>
      <color indexed="10"/>
      <name val="Calibri"/>
      <family val="2"/>
    </font>
    <font>
      <b/>
      <i/>
      <sz val="12"/>
      <color indexed="56"/>
      <name val="Calibri"/>
      <family val="2"/>
    </font>
    <font>
      <b/>
      <sz val="14"/>
      <name val="Calibri"/>
      <family val="2"/>
    </font>
    <font>
      <sz val="12"/>
      <name val="Calibri"/>
      <family val="2"/>
    </font>
    <font>
      <b/>
      <sz val="11"/>
      <name val="Calibri"/>
      <family val="2"/>
    </font>
    <font>
      <sz val="11"/>
      <name val="Calibri"/>
      <family val="2"/>
    </font>
    <font>
      <sz val="12"/>
      <color indexed="8"/>
      <name val="Calibri"/>
      <family val="2"/>
    </font>
    <font>
      <i/>
      <sz val="11"/>
      <name val="Calibri"/>
      <family val="2"/>
    </font>
    <font>
      <sz val="12"/>
      <color indexed="8"/>
      <name val="Times New Roman"/>
      <family val="1"/>
    </font>
    <font>
      <sz val="12"/>
      <name val="Times New Roman"/>
      <family val="1"/>
    </font>
    <font>
      <i/>
      <sz val="12"/>
      <color indexed="10"/>
      <name val="Calibri"/>
      <family val="2"/>
    </font>
    <font>
      <b/>
      <sz val="14"/>
      <color indexed="56"/>
      <name val="Calibri"/>
      <family val="2"/>
    </font>
    <font>
      <b/>
      <sz val="11"/>
      <color indexed="56"/>
      <name val="Calibri"/>
      <family val="2"/>
    </font>
    <font>
      <b/>
      <sz val="10"/>
      <color indexed="8"/>
      <name val="Calibri"/>
      <family val="2"/>
    </font>
    <font>
      <sz val="10"/>
      <color indexed="8"/>
      <name val="Calibri"/>
      <family val="2"/>
    </font>
    <font>
      <b/>
      <sz val="12"/>
      <name val="Calibri"/>
      <family val="2"/>
    </font>
    <font>
      <b/>
      <sz val="12"/>
      <color indexed="8"/>
      <name val="Times New Roman"/>
      <family val="1"/>
    </font>
    <font>
      <b/>
      <i/>
      <u/>
      <sz val="12"/>
      <name val="Calibri"/>
      <family val="2"/>
    </font>
    <font>
      <sz val="11"/>
      <color theme="1"/>
      <name val="Calibri"/>
      <family val="2"/>
      <scheme val="minor"/>
    </font>
    <font>
      <sz val="11"/>
      <color theme="0"/>
      <name val="Calibri"/>
      <family val="2"/>
      <scheme val="minor"/>
    </font>
    <font>
      <b/>
      <sz val="11"/>
      <color theme="3"/>
      <name val="Calibri"/>
      <family val="2"/>
      <scheme val="minor"/>
    </font>
    <font>
      <u/>
      <sz val="9.25"/>
      <color theme="10"/>
      <name val="Calibri"/>
      <family val="2"/>
    </font>
    <font>
      <b/>
      <sz val="11"/>
      <color theme="1"/>
      <name val="Calibri"/>
      <family val="2"/>
      <scheme val="minor"/>
    </font>
    <font>
      <i/>
      <sz val="11"/>
      <color theme="1"/>
      <name val="Calibri"/>
      <family val="2"/>
      <scheme val="minor"/>
    </font>
    <font>
      <b/>
      <sz val="12"/>
      <color theme="1"/>
      <name val="Calibri"/>
      <family val="2"/>
      <scheme val="minor"/>
    </font>
    <font>
      <b/>
      <sz val="12"/>
      <color rgb="FF002060"/>
      <name val="Calibri"/>
      <family val="2"/>
      <scheme val="minor"/>
    </font>
    <font>
      <b/>
      <i/>
      <sz val="12"/>
      <color theme="1"/>
      <name val="Calibri"/>
      <family val="2"/>
      <scheme val="minor"/>
    </font>
    <font>
      <sz val="12"/>
      <color rgb="FF002060"/>
      <name val="Calibri"/>
      <family val="2"/>
      <scheme val="minor"/>
    </font>
    <font>
      <b/>
      <sz val="12"/>
      <color rgb="FFC00000"/>
      <name val="Calibri"/>
      <family val="2"/>
      <scheme val="minor"/>
    </font>
    <font>
      <b/>
      <sz val="12"/>
      <color theme="9" tint="-0.499984740745262"/>
      <name val="Calibri"/>
      <family val="2"/>
      <scheme val="minor"/>
    </font>
    <font>
      <u/>
      <sz val="12"/>
      <color theme="10"/>
      <name val="Calibri"/>
      <family val="2"/>
    </font>
    <font>
      <u/>
      <sz val="11"/>
      <color theme="10"/>
      <name val="Calibri"/>
      <family val="2"/>
    </font>
    <font>
      <sz val="16"/>
      <color theme="1"/>
      <name val="Calibri"/>
      <family val="2"/>
      <scheme val="minor"/>
    </font>
    <font>
      <sz val="12"/>
      <color theme="1"/>
      <name val="Calibri"/>
      <family val="2"/>
      <scheme val="minor"/>
    </font>
    <font>
      <b/>
      <u/>
      <sz val="16"/>
      <color theme="1"/>
      <name val="Times New Roman"/>
      <family val="1"/>
    </font>
    <font>
      <sz val="12"/>
      <color theme="1"/>
      <name val="Times New Roman"/>
      <family val="1"/>
    </font>
    <font>
      <b/>
      <i/>
      <sz val="12"/>
      <color theme="1"/>
      <name val="Times New Roman"/>
      <family val="1"/>
    </font>
    <font>
      <b/>
      <u/>
      <sz val="12"/>
      <color theme="10"/>
      <name val="Calibri"/>
      <family val="2"/>
    </font>
    <font>
      <b/>
      <sz val="12"/>
      <color theme="4" tint="-0.499984740745262"/>
      <name val="Calibri"/>
      <family val="2"/>
      <scheme val="minor"/>
    </font>
    <font>
      <b/>
      <sz val="14"/>
      <color theme="6" tint="-0.499984740745262"/>
      <name val="Calibri"/>
      <family val="2"/>
      <scheme val="minor"/>
    </font>
    <font>
      <b/>
      <sz val="12"/>
      <color theme="1"/>
      <name val="Times New Roman"/>
      <family val="1"/>
    </font>
    <font>
      <i/>
      <sz val="12"/>
      <color theme="1"/>
      <name val="Times New Roman"/>
      <family val="1"/>
    </font>
    <font>
      <b/>
      <u/>
      <sz val="12"/>
      <color theme="1"/>
      <name val="Times New Roman"/>
      <family val="1"/>
    </font>
    <font>
      <b/>
      <i/>
      <sz val="11"/>
      <color theme="6" tint="-0.499984740745262"/>
      <name val="Calibri"/>
      <family val="2"/>
    </font>
    <font>
      <sz val="12"/>
      <color theme="6" tint="-0.499984740745262"/>
      <name val="Calibri"/>
      <family val="2"/>
      <scheme val="minor"/>
    </font>
    <font>
      <b/>
      <sz val="12"/>
      <color theme="5"/>
      <name val="Calibri"/>
      <family val="2"/>
      <scheme val="minor"/>
    </font>
    <font>
      <b/>
      <sz val="12"/>
      <color theme="3"/>
      <name val="Calibri"/>
      <family val="2"/>
      <scheme val="minor"/>
    </font>
    <font>
      <b/>
      <sz val="12"/>
      <color theme="6" tint="-0.499984740745262"/>
      <name val="Calibri"/>
      <family val="2"/>
      <scheme val="minor"/>
    </font>
    <font>
      <sz val="12"/>
      <color theme="5"/>
      <name val="Calibri"/>
      <family val="2"/>
      <scheme val="minor"/>
    </font>
    <font>
      <sz val="12"/>
      <color theme="9" tint="-0.499984740745262"/>
      <name val="Calibri"/>
      <family val="2"/>
      <scheme val="minor"/>
    </font>
    <font>
      <sz val="12"/>
      <color theme="3"/>
      <name val="Calibri"/>
      <family val="2"/>
      <scheme val="minor"/>
    </font>
    <font>
      <sz val="11"/>
      <name val="Calibri"/>
      <family val="2"/>
      <scheme val="minor"/>
    </font>
    <font>
      <b/>
      <sz val="14"/>
      <color theme="1"/>
      <name val="Calibri"/>
      <family val="2"/>
      <scheme val="minor"/>
    </font>
    <font>
      <sz val="11"/>
      <color theme="0" tint="-0.499984740745262"/>
      <name val="Calibri"/>
      <family val="2"/>
      <scheme val="minor"/>
    </font>
    <font>
      <i/>
      <sz val="11"/>
      <color theme="0" tint="-0.499984740745262"/>
      <name val="Calibri"/>
      <family val="2"/>
      <scheme val="minor"/>
    </font>
    <font>
      <sz val="12"/>
      <name val="Calibri"/>
      <family val="2"/>
      <scheme val="minor"/>
    </font>
    <font>
      <b/>
      <i/>
      <sz val="12"/>
      <name val="Calibri"/>
      <family val="2"/>
      <scheme val="minor"/>
    </font>
    <font>
      <i/>
      <u/>
      <sz val="12"/>
      <color theme="1"/>
      <name val="Times New Roman"/>
      <family val="1"/>
    </font>
    <font>
      <b/>
      <sz val="10"/>
      <color theme="1"/>
      <name val="Calibri"/>
      <family val="2"/>
      <scheme val="minor"/>
    </font>
    <font>
      <b/>
      <sz val="11"/>
      <color rgb="FF000000"/>
      <name val="Calibri"/>
      <family val="2"/>
      <scheme val="minor"/>
    </font>
    <font>
      <sz val="11"/>
      <color rgb="FF000000"/>
      <name val="Calibri"/>
      <family val="2"/>
      <scheme val="minor"/>
    </font>
    <font>
      <b/>
      <sz val="11"/>
      <color theme="6" tint="-0.499984740745262"/>
      <name val="Calibri"/>
      <family val="2"/>
      <scheme val="minor"/>
    </font>
    <font>
      <b/>
      <sz val="11"/>
      <color theme="5" tint="-0.499984740745262"/>
      <name val="Calibri"/>
      <family val="2"/>
      <scheme val="minor"/>
    </font>
    <font>
      <b/>
      <sz val="11"/>
      <name val="Calibri"/>
      <family val="2"/>
      <scheme val="minor"/>
    </font>
    <font>
      <b/>
      <sz val="11"/>
      <color theme="9" tint="-0.499984740745262"/>
      <name val="Calibri"/>
      <family val="2"/>
      <scheme val="minor"/>
    </font>
    <font>
      <b/>
      <sz val="14"/>
      <color rgb="FFC00000"/>
      <name val="Calibri"/>
      <family val="2"/>
      <scheme val="minor"/>
    </font>
    <font>
      <b/>
      <sz val="14"/>
      <name val="Calibri"/>
      <family val="2"/>
      <scheme val="minor"/>
    </font>
    <font>
      <b/>
      <sz val="14"/>
      <color theme="9" tint="-0.499984740745262"/>
      <name val="Calibri"/>
      <family val="2"/>
      <scheme val="minor"/>
    </font>
    <font>
      <b/>
      <sz val="14"/>
      <color theme="3" tint="-0.249977111117893"/>
      <name val="Calibri"/>
      <family val="2"/>
      <scheme val="minor"/>
    </font>
    <font>
      <sz val="11"/>
      <color theme="6" tint="-0.499984740745262"/>
      <name val="Calibri"/>
      <family val="2"/>
      <scheme val="minor"/>
    </font>
    <font>
      <b/>
      <sz val="11"/>
      <color rgb="FFC00000"/>
      <name val="Calibri"/>
      <family val="2"/>
      <scheme val="minor"/>
    </font>
    <font>
      <b/>
      <sz val="12"/>
      <color theme="1"/>
      <name val="Calibri"/>
      <family val="2"/>
    </font>
    <font>
      <b/>
      <sz val="14"/>
      <color theme="3"/>
      <name val="Calibri"/>
      <family val="2"/>
      <scheme val="minor"/>
    </font>
    <font>
      <u/>
      <sz val="16"/>
      <color theme="10"/>
      <name val="Calibri"/>
      <family val="2"/>
    </font>
    <font>
      <b/>
      <sz val="14"/>
      <color theme="1"/>
      <name val="Times New Roman"/>
      <family val="1"/>
    </font>
    <font>
      <b/>
      <sz val="14"/>
      <name val="Times New Roman"/>
      <family val="1"/>
    </font>
  </fonts>
  <fills count="34">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59996337778862885"/>
        <bgColor indexed="64"/>
      </patternFill>
    </fill>
    <fill>
      <patternFill patternType="solid">
        <fgColor rgb="FFC00000"/>
        <bgColor indexed="64"/>
      </patternFill>
    </fill>
    <fill>
      <patternFill patternType="solid">
        <fgColor theme="0"/>
        <bgColor indexed="64"/>
      </patternFill>
    </fill>
    <fill>
      <patternFill patternType="solid">
        <fgColor theme="5" tint="0.59996337778862885"/>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thin">
        <color theme="0" tint="-0.499984740745262"/>
      </top>
      <bottom/>
      <diagonal/>
    </border>
  </borders>
  <cellStyleXfs count="3">
    <xf numFmtId="0" fontId="0" fillId="0" borderId="0"/>
    <xf numFmtId="0" fontId="32" fillId="0" borderId="0" applyNumberFormat="0" applyFill="0" applyBorder="0" applyAlignment="0" applyProtection="0">
      <alignment vertical="top"/>
      <protection locked="0"/>
    </xf>
    <xf numFmtId="9" fontId="29" fillId="0" borderId="0" applyFont="0" applyFill="0" applyBorder="0" applyAlignment="0" applyProtection="0"/>
  </cellStyleXfs>
  <cellXfs count="1301">
    <xf numFmtId="0" fontId="0" fillId="0" borderId="0" xfId="0"/>
    <xf numFmtId="12" fontId="0" fillId="0" borderId="0" xfId="0" applyNumberFormat="1"/>
    <xf numFmtId="12" fontId="0" fillId="0" borderId="0" xfId="0" applyNumberFormat="1" applyAlignment="1">
      <alignment horizontal="right"/>
    </xf>
    <xf numFmtId="12" fontId="0" fillId="0" borderId="1" xfId="0" applyNumberFormat="1" applyBorder="1" applyAlignment="1">
      <alignment horizontal="center"/>
    </xf>
    <xf numFmtId="12" fontId="0" fillId="0" borderId="2"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2" fontId="0" fillId="0" borderId="5" xfId="0" applyNumberFormat="1" applyBorder="1" applyAlignment="1">
      <alignment horizontal="center"/>
    </xf>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12" fontId="0" fillId="0" borderId="10" xfId="0" applyNumberFormat="1" applyBorder="1" applyAlignment="1">
      <alignment horizontal="center"/>
    </xf>
    <xf numFmtId="12" fontId="0" fillId="0" borderId="11" xfId="0" applyNumberFormat="1" applyBorder="1" applyAlignment="1">
      <alignment horizontal="center"/>
    </xf>
    <xf numFmtId="12" fontId="0" fillId="0" borderId="12" xfId="0" applyNumberFormat="1" applyBorder="1" applyAlignment="1">
      <alignment horizontal="center"/>
    </xf>
    <xf numFmtId="1" fontId="0" fillId="0" borderId="10" xfId="0" applyNumberFormat="1" applyBorder="1" applyAlignment="1">
      <alignment horizontal="center"/>
    </xf>
    <xf numFmtId="1" fontId="0" fillId="0" borderId="11" xfId="0" applyNumberFormat="1" applyBorder="1" applyAlignment="1">
      <alignment horizontal="center"/>
    </xf>
    <xf numFmtId="1" fontId="0" fillId="0" borderId="12" xfId="0" applyNumberFormat="1" applyBorder="1" applyAlignment="1">
      <alignment horizontal="center"/>
    </xf>
    <xf numFmtId="0" fontId="0" fillId="0" borderId="6" xfId="0" applyBorder="1" applyAlignment="1">
      <alignment horizontal="center" vertical="center"/>
    </xf>
    <xf numFmtId="0" fontId="0" fillId="0" borderId="5" xfId="0" applyBorder="1"/>
    <xf numFmtId="0" fontId="0" fillId="0" borderId="13" xfId="0" applyBorder="1"/>
    <xf numFmtId="0" fontId="0" fillId="0" borderId="1" xfId="0" applyBorder="1"/>
    <xf numFmtId="0" fontId="34" fillId="0" borderId="0" xfId="0" applyFont="1" applyAlignment="1">
      <alignment horizontal="center" vertical="center" wrapText="1"/>
    </xf>
    <xf numFmtId="0" fontId="0" fillId="0" borderId="14" xfId="0" applyBorder="1"/>
    <xf numFmtId="0" fontId="0" fillId="0" borderId="14" xfId="0" applyBorder="1" applyAlignment="1">
      <alignment horizontal="center"/>
    </xf>
    <xf numFmtId="0" fontId="0" fillId="2" borderId="1" xfId="0" applyFill="1" applyBorder="1" applyAlignment="1">
      <alignment horizontal="center"/>
    </xf>
    <xf numFmtId="0" fontId="0" fillId="0" borderId="15" xfId="0" applyBorder="1" applyAlignment="1">
      <alignment horizontal="center"/>
    </xf>
    <xf numFmtId="0" fontId="35" fillId="0" borderId="1" xfId="0" applyFont="1" applyBorder="1" applyAlignment="1">
      <alignment horizontal="center" wrapText="1"/>
    </xf>
    <xf numFmtId="0" fontId="0" fillId="4" borderId="1" xfId="0" applyFill="1" applyBorder="1"/>
    <xf numFmtId="0" fontId="0" fillId="6" borderId="1" xfId="0" applyFill="1" applyBorder="1"/>
    <xf numFmtId="0" fontId="0" fillId="2" borderId="1" xfId="0" applyFill="1" applyBorder="1"/>
    <xf numFmtId="0" fontId="0" fillId="7" borderId="1" xfId="0" applyFill="1" applyBorder="1"/>
    <xf numFmtId="0" fontId="0" fillId="5" borderId="1" xfId="0" applyFill="1" applyBorder="1"/>
    <xf numFmtId="0" fontId="35" fillId="0" borderId="2" xfId="0" applyFont="1" applyBorder="1" applyAlignment="1">
      <alignment horizontal="center" wrapText="1"/>
    </xf>
    <xf numFmtId="0" fontId="0" fillId="4" borderId="11" xfId="0" applyFill="1" applyBorder="1"/>
    <xf numFmtId="0" fontId="0" fillId="5" borderId="4" xfId="0" applyFill="1" applyBorder="1"/>
    <xf numFmtId="0" fontId="0" fillId="4" borderId="12" xfId="0" applyFill="1" applyBorder="1"/>
    <xf numFmtId="0" fontId="0" fillId="4" borderId="5" xfId="0" applyFill="1" applyBorder="1"/>
    <xf numFmtId="0" fontId="0" fillId="6" borderId="5" xfId="0" applyFill="1" applyBorder="1"/>
    <xf numFmtId="0" fontId="0" fillId="2" borderId="5" xfId="0" applyFill="1" applyBorder="1"/>
    <xf numFmtId="0" fontId="0" fillId="7" borderId="5" xfId="0" applyFill="1" applyBorder="1"/>
    <xf numFmtId="0" fontId="0" fillId="5" borderId="5" xfId="0" applyFill="1" applyBorder="1"/>
    <xf numFmtId="0" fontId="0" fillId="5" borderId="6" xfId="0" applyFill="1" applyBorder="1"/>
    <xf numFmtId="0" fontId="0" fillId="4" borderId="11" xfId="0" applyFill="1" applyBorder="1" applyAlignment="1">
      <alignment horizontal="center"/>
    </xf>
    <xf numFmtId="0" fontId="0" fillId="6" borderId="1" xfId="0" applyFill="1" applyBorder="1" applyAlignment="1">
      <alignment horizontal="center"/>
    </xf>
    <xf numFmtId="0" fontId="0" fillId="5" borderId="4" xfId="0" applyFill="1" applyBorder="1" applyAlignment="1">
      <alignment horizontal="center"/>
    </xf>
    <xf numFmtId="0" fontId="0" fillId="0" borderId="0" xfId="0" applyAlignment="1">
      <alignment wrapText="1"/>
    </xf>
    <xf numFmtId="0" fontId="37" fillId="0" borderId="18" xfId="0" applyFont="1" applyBorder="1" applyAlignment="1">
      <alignment horizontal="center" vertical="center"/>
    </xf>
    <xf numFmtId="0" fontId="38" fillId="0" borderId="0" xfId="0" applyFont="1" applyAlignment="1">
      <alignment wrapText="1"/>
    </xf>
    <xf numFmtId="0" fontId="0" fillId="4" borderId="20" xfId="0" applyFill="1" applyBorder="1" applyAlignment="1">
      <alignment horizontal="center"/>
    </xf>
    <xf numFmtId="0" fontId="0" fillId="6" borderId="21" xfId="0" applyFill="1" applyBorder="1" applyAlignment="1">
      <alignment horizontal="center"/>
    </xf>
    <xf numFmtId="0" fontId="0" fillId="2" borderId="21" xfId="0" applyFill="1" applyBorder="1" applyAlignment="1">
      <alignment horizontal="center"/>
    </xf>
    <xf numFmtId="0" fontId="0" fillId="7" borderId="21" xfId="0" applyFill="1" applyBorder="1" applyAlignment="1">
      <alignment horizontal="center"/>
    </xf>
    <xf numFmtId="0" fontId="0" fillId="5" borderId="22" xfId="0" applyFill="1" applyBorder="1" applyAlignment="1">
      <alignment horizontal="center"/>
    </xf>
    <xf numFmtId="0" fontId="35" fillId="8" borderId="23" xfId="0" applyFont="1" applyFill="1" applyBorder="1" applyAlignment="1">
      <alignment horizontal="center" vertical="center" wrapText="1"/>
    </xf>
    <xf numFmtId="0" fontId="39" fillId="9" borderId="23" xfId="0" applyFont="1" applyFill="1" applyBorder="1" applyAlignment="1">
      <alignment horizontal="center" vertical="center" wrapText="1"/>
    </xf>
    <xf numFmtId="0" fontId="35" fillId="10" borderId="23" xfId="0" applyFont="1" applyFill="1" applyBorder="1" applyAlignment="1">
      <alignment horizontal="center" vertical="center" wrapText="1"/>
    </xf>
    <xf numFmtId="0" fontId="40" fillId="11" borderId="23" xfId="0" applyFont="1" applyFill="1" applyBorder="1" applyAlignment="1">
      <alignment horizontal="center" vertical="center" wrapText="1"/>
    </xf>
    <xf numFmtId="0" fontId="36" fillId="12" borderId="23" xfId="0" applyFont="1" applyFill="1" applyBorder="1" applyAlignment="1">
      <alignment horizontal="center" vertical="center" wrapText="1"/>
    </xf>
    <xf numFmtId="0" fontId="0" fillId="0" borderId="8" xfId="0" applyBorder="1" applyProtection="1">
      <protection locked="0"/>
    </xf>
    <xf numFmtId="0" fontId="0" fillId="0" borderId="9" xfId="0" applyBorder="1" applyProtection="1">
      <protection locked="0"/>
    </xf>
    <xf numFmtId="0" fontId="0" fillId="0" borderId="14"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33" fillId="0" borderId="14" xfId="0" applyFont="1" applyBorder="1" applyAlignment="1" applyProtection="1">
      <alignment horizontal="center" vertical="center" wrapText="1"/>
      <protection locked="0"/>
    </xf>
    <xf numFmtId="0" fontId="0" fillId="0" borderId="14" xfId="0" applyBorder="1" applyProtection="1">
      <protection locked="0"/>
    </xf>
    <xf numFmtId="0" fontId="0" fillId="0" borderId="0" xfId="0" applyProtection="1">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5"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5"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0" borderId="7" xfId="0" applyBorder="1" applyProtection="1">
      <protection locked="0"/>
    </xf>
    <xf numFmtId="0" fontId="0" fillId="0" borderId="1" xfId="0" applyBorder="1" applyProtection="1">
      <protection locked="0"/>
    </xf>
    <xf numFmtId="0" fontId="0" fillId="0" borderId="5" xfId="0" applyBorder="1" applyProtection="1">
      <protection locked="0"/>
    </xf>
    <xf numFmtId="0" fontId="0" fillId="4" borderId="11" xfId="0" applyFill="1" applyBorder="1" applyProtection="1">
      <protection locked="0"/>
    </xf>
    <xf numFmtId="0" fontId="0" fillId="4" borderId="1" xfId="0" applyFill="1" applyBorder="1" applyProtection="1">
      <protection locked="0"/>
    </xf>
    <xf numFmtId="0" fontId="0" fillId="6" borderId="1" xfId="0" applyFill="1" applyBorder="1" applyProtection="1">
      <protection locked="0"/>
    </xf>
    <xf numFmtId="0" fontId="0" fillId="2" borderId="1" xfId="0" applyFill="1" applyBorder="1" applyProtection="1">
      <protection locked="0"/>
    </xf>
    <xf numFmtId="0" fontId="0" fillId="7" borderId="1" xfId="0" applyFill="1" applyBorder="1" applyProtection="1">
      <protection locked="0"/>
    </xf>
    <xf numFmtId="0" fontId="0" fillId="5" borderId="1" xfId="0" applyFill="1" applyBorder="1" applyProtection="1">
      <protection locked="0"/>
    </xf>
    <xf numFmtId="0" fontId="0" fillId="5" borderId="14" xfId="0" applyFill="1" applyBorder="1" applyProtection="1">
      <protection locked="0"/>
    </xf>
    <xf numFmtId="0" fontId="0" fillId="5" borderId="4" xfId="0" applyFill="1" applyBorder="1" applyProtection="1">
      <protection locked="0"/>
    </xf>
    <xf numFmtId="0" fontId="0" fillId="6" borderId="16" xfId="0" applyFill="1" applyBorder="1" applyProtection="1">
      <protection locked="0"/>
    </xf>
    <xf numFmtId="0" fontId="0" fillId="7" borderId="16" xfId="0" applyFill="1" applyBorder="1" applyProtection="1">
      <protection locked="0"/>
    </xf>
    <xf numFmtId="0" fontId="0" fillId="5" borderId="16" xfId="0" applyFill="1" applyBorder="1" applyProtection="1">
      <protection locked="0"/>
    </xf>
    <xf numFmtId="0" fontId="0" fillId="5" borderId="26" xfId="0" applyFill="1" applyBorder="1" applyProtection="1">
      <protection locked="0"/>
    </xf>
    <xf numFmtId="0" fontId="0" fillId="5" borderId="27" xfId="0" applyFill="1" applyBorder="1" applyProtection="1">
      <protection locked="0"/>
    </xf>
    <xf numFmtId="0" fontId="0" fillId="0" borderId="13" xfId="0" applyBorder="1" applyProtection="1">
      <protection locked="0"/>
    </xf>
    <xf numFmtId="0" fontId="0" fillId="13" borderId="6" xfId="0" applyFill="1" applyBorder="1" applyAlignment="1" applyProtection="1">
      <alignment horizontal="center" vertical="center"/>
      <protection hidden="1"/>
    </xf>
    <xf numFmtId="12" fontId="0" fillId="0" borderId="11" xfId="0" applyNumberFormat="1" applyBorder="1" applyAlignment="1" applyProtection="1">
      <alignment horizontal="center"/>
      <protection hidden="1"/>
    </xf>
    <xf numFmtId="12" fontId="0" fillId="13" borderId="1" xfId="0" applyNumberFormat="1" applyFill="1" applyBorder="1" applyAlignment="1" applyProtection="1">
      <alignment horizontal="center"/>
      <protection hidden="1"/>
    </xf>
    <xf numFmtId="0" fontId="0" fillId="13" borderId="4" xfId="0" applyFill="1" applyBorder="1" applyAlignment="1" applyProtection="1">
      <alignment horizontal="center"/>
      <protection hidden="1"/>
    </xf>
    <xf numFmtId="12" fontId="0" fillId="13" borderId="5" xfId="0" applyNumberFormat="1" applyFill="1" applyBorder="1" applyAlignment="1" applyProtection="1">
      <alignment horizontal="center"/>
      <protection hidden="1"/>
    </xf>
    <xf numFmtId="0" fontId="0" fillId="13" borderId="6" xfId="0" applyFill="1" applyBorder="1" applyAlignment="1" applyProtection="1">
      <alignment horizontal="center"/>
      <protection hidden="1"/>
    </xf>
    <xf numFmtId="0" fontId="0" fillId="0" borderId="0" xfId="0" applyProtection="1">
      <protection hidden="1"/>
    </xf>
    <xf numFmtId="0" fontId="35" fillId="0" borderId="0" xfId="0" applyFont="1" applyProtection="1">
      <protection hidden="1"/>
    </xf>
    <xf numFmtId="12"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41" fillId="14" borderId="28" xfId="1"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0" fontId="35" fillId="13" borderId="29" xfId="0" applyFont="1" applyFill="1" applyBorder="1" applyAlignment="1" applyProtection="1">
      <alignment horizontal="center" vertical="center" wrapText="1"/>
      <protection hidden="1"/>
    </xf>
    <xf numFmtId="0" fontId="35" fillId="13" borderId="30" xfId="0" applyFont="1" applyFill="1" applyBorder="1" applyAlignment="1" applyProtection="1">
      <alignment horizontal="center" vertical="center" wrapText="1"/>
      <protection hidden="1"/>
    </xf>
    <xf numFmtId="0" fontId="35" fillId="8" borderId="28" xfId="0" applyFont="1" applyFill="1" applyBorder="1" applyAlignment="1" applyProtection="1">
      <alignment horizontal="center" vertical="center" wrapText="1"/>
      <protection hidden="1"/>
    </xf>
    <xf numFmtId="12" fontId="0" fillId="8" borderId="17" xfId="0" applyNumberFormat="1" applyFill="1" applyBorder="1" applyAlignment="1" applyProtection="1">
      <alignment horizontal="center"/>
      <protection hidden="1"/>
    </xf>
    <xf numFmtId="12" fontId="0" fillId="2" borderId="17" xfId="0" applyNumberFormat="1" applyFill="1" applyBorder="1" applyAlignment="1" applyProtection="1">
      <alignment horizontal="center"/>
      <protection hidden="1"/>
    </xf>
    <xf numFmtId="0" fontId="0" fillId="13" borderId="17" xfId="0" applyFill="1" applyBorder="1" applyAlignment="1" applyProtection="1">
      <alignment horizontal="center"/>
      <protection hidden="1"/>
    </xf>
    <xf numFmtId="0" fontId="0" fillId="13" borderId="31" xfId="0" applyFill="1" applyBorder="1" applyAlignment="1" applyProtection="1">
      <alignment horizontal="center"/>
      <protection hidden="1"/>
    </xf>
    <xf numFmtId="0" fontId="35" fillId="15" borderId="20" xfId="0" applyFont="1" applyFill="1" applyBorder="1" applyAlignment="1" applyProtection="1">
      <alignment horizontal="center" vertical="center" wrapText="1"/>
      <protection hidden="1"/>
    </xf>
    <xf numFmtId="12" fontId="0" fillId="15" borderId="21" xfId="0" applyNumberFormat="1" applyFill="1" applyBorder="1" applyAlignment="1" applyProtection="1">
      <alignment horizontal="center"/>
      <protection hidden="1"/>
    </xf>
    <xf numFmtId="12" fontId="0" fillId="2" borderId="21" xfId="0" applyNumberFormat="1" applyFill="1" applyBorder="1" applyAlignment="1" applyProtection="1">
      <alignment horizontal="center"/>
      <protection hidden="1"/>
    </xf>
    <xf numFmtId="12" fontId="0" fillId="13" borderId="21" xfId="0" applyNumberFormat="1" applyFill="1" applyBorder="1" applyAlignment="1" applyProtection="1">
      <alignment horizontal="center"/>
      <protection hidden="1"/>
    </xf>
    <xf numFmtId="0" fontId="0" fillId="13" borderId="22" xfId="0" applyFill="1" applyBorder="1" applyAlignment="1" applyProtection="1">
      <alignment horizontal="center"/>
      <protection hidden="1"/>
    </xf>
    <xf numFmtId="0" fontId="35" fillId="15" borderId="11" xfId="0" applyFont="1" applyFill="1" applyBorder="1" applyAlignment="1" applyProtection="1">
      <alignment horizontal="center" vertical="center" wrapText="1"/>
      <protection hidden="1"/>
    </xf>
    <xf numFmtId="12" fontId="0" fillId="15" borderId="1" xfId="0" applyNumberFormat="1" applyFill="1" applyBorder="1" applyAlignment="1" applyProtection="1">
      <alignment horizontal="center"/>
      <protection hidden="1"/>
    </xf>
    <xf numFmtId="12" fontId="0" fillId="2" borderId="1" xfId="0" applyNumberFormat="1" applyFill="1" applyBorder="1" applyAlignment="1" applyProtection="1">
      <alignment horizontal="center"/>
      <protection hidden="1"/>
    </xf>
    <xf numFmtId="0" fontId="35" fillId="15" borderId="12" xfId="0" applyFont="1" applyFill="1" applyBorder="1" applyAlignment="1" applyProtection="1">
      <alignment horizontal="center" vertical="center" wrapText="1"/>
      <protection hidden="1"/>
    </xf>
    <xf numFmtId="12" fontId="0" fillId="15" borderId="5" xfId="0" applyNumberFormat="1" applyFill="1" applyBorder="1" applyAlignment="1" applyProtection="1">
      <alignment horizontal="center"/>
      <protection hidden="1"/>
    </xf>
    <xf numFmtId="0" fontId="35" fillId="0" borderId="0" xfId="0" applyFont="1" applyAlignment="1" applyProtection="1">
      <alignment horizontal="center" vertical="center" wrapText="1"/>
      <protection hidden="1"/>
    </xf>
    <xf numFmtId="0" fontId="35" fillId="16" borderId="10" xfId="0" applyFont="1" applyFill="1" applyBorder="1" applyAlignment="1" applyProtection="1">
      <alignment horizontal="center"/>
      <protection hidden="1"/>
    </xf>
    <xf numFmtId="0" fontId="0" fillId="13" borderId="21" xfId="0" applyFill="1" applyBorder="1" applyAlignment="1" applyProtection="1">
      <alignment horizontal="center"/>
      <protection hidden="1"/>
    </xf>
    <xf numFmtId="0" fontId="35" fillId="16" borderId="12" xfId="0" applyFont="1" applyFill="1" applyBorder="1" applyAlignment="1" applyProtection="1">
      <alignment horizontal="center"/>
      <protection hidden="1"/>
    </xf>
    <xf numFmtId="0" fontId="0" fillId="13" borderId="5" xfId="0" applyFill="1" applyBorder="1" applyAlignment="1" applyProtection="1">
      <alignment horizontal="center"/>
      <protection hidden="1"/>
    </xf>
    <xf numFmtId="0" fontId="0" fillId="13" borderId="29" xfId="0" applyFill="1" applyBorder="1" applyAlignment="1" applyProtection="1">
      <alignment horizontal="center"/>
      <protection hidden="1"/>
    </xf>
    <xf numFmtId="0" fontId="0" fillId="13" borderId="30" xfId="0" applyFill="1" applyBorder="1" applyAlignment="1" applyProtection="1">
      <alignment horizontal="center"/>
      <protection hidden="1"/>
    </xf>
    <xf numFmtId="0" fontId="35" fillId="16" borderId="28" xfId="0" applyFont="1" applyFill="1" applyBorder="1" applyAlignment="1" applyProtection="1">
      <alignment horizontal="center" vertical="center" wrapText="1"/>
      <protection hidden="1"/>
    </xf>
    <xf numFmtId="0" fontId="41" fillId="10" borderId="29" xfId="1" applyFont="1" applyFill="1" applyBorder="1" applyAlignment="1" applyProtection="1">
      <alignment horizontal="center" vertical="center" wrapText="1"/>
      <protection hidden="1"/>
    </xf>
    <xf numFmtId="0" fontId="42" fillId="10" borderId="29" xfId="1" applyFont="1" applyFill="1" applyBorder="1" applyAlignment="1" applyProtection="1">
      <alignment horizontal="center" vertical="center" wrapText="1"/>
      <protection hidden="1"/>
    </xf>
    <xf numFmtId="0" fontId="0" fillId="13" borderId="29" xfId="0" applyFill="1" applyBorder="1" applyAlignment="1" applyProtection="1">
      <alignment horizontal="center" vertical="center" wrapText="1"/>
      <protection hidden="1"/>
    </xf>
    <xf numFmtId="0" fontId="0" fillId="13" borderId="30" xfId="0" applyFill="1" applyBorder="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0" xfId="0" applyAlignment="1" applyProtection="1">
      <alignment horizontal="center" vertical="center"/>
      <protection hidden="1"/>
    </xf>
    <xf numFmtId="0" fontId="35" fillId="12" borderId="10" xfId="0" applyFont="1" applyFill="1" applyBorder="1" applyAlignment="1" applyProtection="1">
      <alignment horizontal="center" wrapText="1"/>
      <protection hidden="1"/>
    </xf>
    <xf numFmtId="0" fontId="35" fillId="12" borderId="32" xfId="0" applyFont="1" applyFill="1" applyBorder="1" applyAlignment="1" applyProtection="1">
      <alignment horizontal="center" wrapText="1"/>
      <protection hidden="1"/>
    </xf>
    <xf numFmtId="1" fontId="0" fillId="0" borderId="0" xfId="0" applyNumberFormat="1" applyAlignment="1" applyProtection="1">
      <alignment horizontal="center"/>
      <protection hidden="1"/>
    </xf>
    <xf numFmtId="0" fontId="35" fillId="17" borderId="33" xfId="0" applyFont="1" applyFill="1" applyBorder="1" applyAlignment="1" applyProtection="1">
      <alignment horizontal="center" vertical="center"/>
      <protection hidden="1"/>
    </xf>
    <xf numFmtId="12" fontId="0" fillId="17" borderId="34" xfId="0" applyNumberFormat="1" applyFill="1" applyBorder="1" applyAlignment="1" applyProtection="1">
      <alignment horizontal="center"/>
      <protection hidden="1"/>
    </xf>
    <xf numFmtId="0" fontId="0" fillId="13" borderId="31" xfId="0" applyFill="1" applyBorder="1" applyAlignment="1" applyProtection="1">
      <alignment horizontal="center" vertical="center"/>
      <protection hidden="1"/>
    </xf>
    <xf numFmtId="0" fontId="33" fillId="17" borderId="2" xfId="0" applyFont="1" applyFill="1" applyBorder="1" applyAlignment="1" applyProtection="1">
      <alignment horizontal="center"/>
      <protection hidden="1"/>
    </xf>
    <xf numFmtId="0" fontId="35" fillId="0" borderId="0" xfId="0" applyFont="1" applyAlignment="1" applyProtection="1">
      <alignment vertical="center" wrapText="1"/>
      <protection hidden="1"/>
    </xf>
    <xf numFmtId="0" fontId="35" fillId="17" borderId="5" xfId="0" applyFont="1" applyFill="1" applyBorder="1" applyAlignment="1" applyProtection="1">
      <alignment horizontal="center" wrapText="1"/>
      <protection hidden="1"/>
    </xf>
    <xf numFmtId="0" fontId="37" fillId="0" borderId="0" xfId="0" applyFont="1" applyAlignment="1">
      <alignment horizontal="center" vertical="center"/>
    </xf>
    <xf numFmtId="0" fontId="33" fillId="0" borderId="36" xfId="0" applyFont="1" applyBorder="1" applyAlignment="1" applyProtection="1">
      <alignment horizontal="center" vertical="center" wrapText="1"/>
      <protection locked="0"/>
    </xf>
    <xf numFmtId="0" fontId="33" fillId="0" borderId="37" xfId="0"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2" fontId="0" fillId="0" borderId="11" xfId="0" applyNumberFormat="1" applyBorder="1" applyAlignment="1" applyProtection="1">
      <alignment horizontal="center" vertical="center"/>
      <protection locked="0"/>
    </xf>
    <xf numFmtId="0" fontId="35" fillId="0" borderId="0" xfId="0" applyFont="1" applyAlignment="1">
      <alignment vertical="center" wrapText="1"/>
    </xf>
    <xf numFmtId="12" fontId="0" fillId="0" borderId="0" xfId="0" applyNumberFormat="1" applyAlignment="1">
      <alignment horizontal="center" vertical="center"/>
    </xf>
    <xf numFmtId="0" fontId="33" fillId="18" borderId="38" xfId="0" applyFont="1" applyFill="1" applyBorder="1" applyAlignment="1">
      <alignment horizontal="right" vertical="center" wrapText="1"/>
    </xf>
    <xf numFmtId="0" fontId="33" fillId="18" borderId="8" xfId="0" applyFont="1" applyFill="1" applyBorder="1" applyAlignment="1">
      <alignment horizontal="right" vertical="center" wrapText="1"/>
    </xf>
    <xf numFmtId="2" fontId="0" fillId="2" borderId="29" xfId="0" applyNumberFormat="1" applyFill="1" applyBorder="1" applyAlignment="1" applyProtection="1">
      <alignment horizontal="center"/>
      <protection hidden="1"/>
    </xf>
    <xf numFmtId="2" fontId="0" fillId="2" borderId="39" xfId="0" applyNumberFormat="1" applyFill="1" applyBorder="1" applyAlignment="1" applyProtection="1">
      <alignment horizontal="center" vertical="center" wrapText="1"/>
      <protection hidden="1"/>
    </xf>
    <xf numFmtId="0" fontId="33" fillId="0" borderId="24" xfId="0" applyFont="1" applyBorder="1" applyAlignment="1">
      <alignment vertical="center" wrapText="1"/>
    </xf>
    <xf numFmtId="12" fontId="33" fillId="0" borderId="1" xfId="0" applyNumberFormat="1" applyFont="1" applyBorder="1" applyAlignment="1">
      <alignment horizontal="right" vertical="center"/>
    </xf>
    <xf numFmtId="0" fontId="33" fillId="0" borderId="1" xfId="0" applyFont="1" applyBorder="1" applyAlignment="1">
      <alignment horizontal="right" vertical="center"/>
    </xf>
    <xf numFmtId="0" fontId="33" fillId="17" borderId="11" xfId="0" applyFont="1" applyFill="1" applyBorder="1" applyAlignment="1">
      <alignment horizontal="right" vertical="center" wrapText="1"/>
    </xf>
    <xf numFmtId="0" fontId="33" fillId="0" borderId="0" xfId="0" applyFont="1" applyAlignment="1">
      <alignment vertical="center"/>
    </xf>
    <xf numFmtId="0" fontId="0" fillId="0" borderId="0" xfId="0" applyAlignment="1">
      <alignment horizontal="center" vertical="center"/>
    </xf>
    <xf numFmtId="0" fontId="43" fillId="0" borderId="0" xfId="0" applyFont="1" applyAlignment="1">
      <alignment vertical="center" wrapText="1"/>
    </xf>
    <xf numFmtId="0" fontId="35" fillId="19" borderId="0" xfId="0" applyFont="1" applyFill="1" applyAlignment="1">
      <alignment horizontal="center" vertical="center"/>
    </xf>
    <xf numFmtId="0" fontId="33" fillId="20" borderId="0" xfId="0" applyFont="1" applyFill="1" applyAlignment="1">
      <alignment horizontal="center" vertical="center" wrapText="1"/>
    </xf>
    <xf numFmtId="0" fontId="33" fillId="19" borderId="11" xfId="0" applyFont="1" applyFill="1" applyBorder="1" applyAlignment="1">
      <alignment horizontal="center"/>
    </xf>
    <xf numFmtId="0" fontId="33" fillId="19" borderId="4" xfId="0" applyFont="1" applyFill="1" applyBorder="1" applyAlignment="1">
      <alignment horizontal="center"/>
    </xf>
    <xf numFmtId="2" fontId="0" fillId="0" borderId="11" xfId="0" applyNumberFormat="1" applyBorder="1" applyAlignment="1" applyProtection="1">
      <alignment horizontal="center"/>
      <protection hidden="1"/>
    </xf>
    <xf numFmtId="2" fontId="0" fillId="13" borderId="4" xfId="0" applyNumberFormat="1" applyFill="1" applyBorder="1" applyAlignment="1" applyProtection="1">
      <alignment horizontal="center"/>
      <protection hidden="1"/>
    </xf>
    <xf numFmtId="2" fontId="0" fillId="13" borderId="14" xfId="0" applyNumberFormat="1" applyFill="1" applyBorder="1" applyAlignment="1" applyProtection="1">
      <alignment horizontal="center"/>
      <protection hidden="1"/>
    </xf>
    <xf numFmtId="2" fontId="0" fillId="13" borderId="6" xfId="0" applyNumberFormat="1" applyFill="1" applyBorder="1" applyAlignment="1" applyProtection="1">
      <alignment horizontal="center"/>
      <protection hidden="1"/>
    </xf>
    <xf numFmtId="0" fontId="44" fillId="13" borderId="40" xfId="0" applyFont="1" applyFill="1" applyBorder="1" applyAlignment="1" applyProtection="1">
      <alignment wrapText="1"/>
      <protection hidden="1"/>
    </xf>
    <xf numFmtId="0" fontId="44" fillId="13" borderId="3" xfId="0" applyFont="1" applyFill="1" applyBorder="1" applyAlignment="1" applyProtection="1">
      <alignment wrapText="1"/>
      <protection hidden="1"/>
    </xf>
    <xf numFmtId="0" fontId="44" fillId="13" borderId="20" xfId="0" applyFont="1" applyFill="1" applyBorder="1" applyAlignment="1" applyProtection="1">
      <alignment wrapText="1"/>
      <protection hidden="1"/>
    </xf>
    <xf numFmtId="0" fontId="44" fillId="13" borderId="4" xfId="0" applyFont="1" applyFill="1" applyBorder="1" applyAlignment="1" applyProtection="1">
      <alignment wrapText="1"/>
      <protection hidden="1"/>
    </xf>
    <xf numFmtId="0" fontId="44" fillId="13" borderId="27" xfId="0" applyFont="1" applyFill="1" applyBorder="1" applyAlignment="1" applyProtection="1">
      <alignment wrapText="1"/>
      <protection hidden="1"/>
    </xf>
    <xf numFmtId="0" fontId="44" fillId="4" borderId="11" xfId="0" applyFont="1" applyFill="1" applyBorder="1" applyAlignment="1" applyProtection="1">
      <alignment wrapText="1"/>
      <protection hidden="1"/>
    </xf>
    <xf numFmtId="0" fontId="44" fillId="4" borderId="4" xfId="0" applyFont="1" applyFill="1" applyBorder="1" applyAlignment="1" applyProtection="1">
      <alignment wrapText="1"/>
      <protection hidden="1"/>
    </xf>
    <xf numFmtId="0" fontId="44" fillId="6" borderId="8" xfId="0" applyFont="1" applyFill="1" applyBorder="1" applyAlignment="1" applyProtection="1">
      <alignment wrapText="1"/>
      <protection hidden="1"/>
    </xf>
    <xf numFmtId="0" fontId="44" fillId="6" borderId="4" xfId="0" applyFont="1" applyFill="1" applyBorder="1" applyAlignment="1" applyProtection="1">
      <alignment wrapText="1"/>
      <protection hidden="1"/>
    </xf>
    <xf numFmtId="0" fontId="44" fillId="6" borderId="11" xfId="0" applyFont="1" applyFill="1" applyBorder="1" applyAlignment="1" applyProtection="1">
      <alignment wrapText="1"/>
      <protection hidden="1"/>
    </xf>
    <xf numFmtId="0" fontId="44" fillId="2" borderId="8" xfId="0" applyFont="1" applyFill="1" applyBorder="1" applyAlignment="1" applyProtection="1">
      <alignment wrapText="1"/>
      <protection hidden="1"/>
    </xf>
    <xf numFmtId="0" fontId="44" fillId="2" borderId="4" xfId="0" applyFont="1" applyFill="1" applyBorder="1" applyAlignment="1" applyProtection="1">
      <alignment wrapText="1"/>
      <protection hidden="1"/>
    </xf>
    <xf numFmtId="0" fontId="44" fillId="2" borderId="11" xfId="0" applyFont="1" applyFill="1" applyBorder="1" applyAlignment="1" applyProtection="1">
      <alignment wrapText="1"/>
      <protection hidden="1"/>
    </xf>
    <xf numFmtId="0" fontId="44" fillId="7" borderId="11" xfId="0" applyFont="1" applyFill="1" applyBorder="1" applyAlignment="1" applyProtection="1">
      <alignment wrapText="1"/>
      <protection hidden="1"/>
    </xf>
    <xf numFmtId="0" fontId="44" fillId="7" borderId="4" xfId="0" applyFont="1" applyFill="1" applyBorder="1" applyAlignment="1" applyProtection="1">
      <alignment wrapText="1"/>
      <protection hidden="1"/>
    </xf>
    <xf numFmtId="0" fontId="44" fillId="5" borderId="8" xfId="0" applyFont="1" applyFill="1" applyBorder="1" applyAlignment="1" applyProtection="1">
      <alignment wrapText="1"/>
      <protection hidden="1"/>
    </xf>
    <xf numFmtId="0" fontId="44" fillId="5" borderId="4" xfId="0" applyFont="1" applyFill="1" applyBorder="1" applyAlignment="1" applyProtection="1">
      <alignment wrapText="1"/>
      <protection hidden="1"/>
    </xf>
    <xf numFmtId="0" fontId="44" fillId="5" borderId="22" xfId="0" applyFont="1" applyFill="1" applyBorder="1" applyAlignment="1" applyProtection="1">
      <alignment wrapText="1"/>
      <protection hidden="1"/>
    </xf>
    <xf numFmtId="0" fontId="44" fillId="5" borderId="9" xfId="0" applyFont="1" applyFill="1" applyBorder="1" applyAlignment="1" applyProtection="1">
      <alignment wrapText="1"/>
      <protection hidden="1"/>
    </xf>
    <xf numFmtId="0" fontId="44" fillId="5" borderId="6" xfId="0" applyFont="1" applyFill="1" applyBorder="1" applyAlignment="1" applyProtection="1">
      <alignment wrapText="1"/>
      <protection hidden="1"/>
    </xf>
    <xf numFmtId="0" fontId="45" fillId="0" borderId="0" xfId="0" applyFont="1" applyAlignment="1">
      <alignment horizontal="center"/>
    </xf>
    <xf numFmtId="0" fontId="45" fillId="0" borderId="0" xfId="0" applyFont="1" applyAlignment="1">
      <alignment horizontal="center" wrapText="1"/>
    </xf>
    <xf numFmtId="0" fontId="46" fillId="0" borderId="0" xfId="0" applyFont="1" applyAlignment="1">
      <alignment wrapText="1"/>
    </xf>
    <xf numFmtId="0" fontId="47" fillId="3" borderId="41" xfId="0" applyFont="1" applyFill="1" applyBorder="1" applyAlignment="1">
      <alignment horizontal="center" wrapText="1"/>
    </xf>
    <xf numFmtId="0" fontId="48" fillId="13" borderId="42" xfId="1" applyFont="1" applyFill="1" applyBorder="1" applyAlignment="1" applyProtection="1">
      <alignment horizontal="center" wrapText="1"/>
      <protection locked="0"/>
    </xf>
    <xf numFmtId="0" fontId="46" fillId="13" borderId="41" xfId="0" applyFont="1" applyFill="1" applyBorder="1" applyAlignment="1">
      <alignment horizontal="center" wrapText="1"/>
    </xf>
    <xf numFmtId="0" fontId="46" fillId="13" borderId="43" xfId="0" applyFont="1" applyFill="1" applyBorder="1" applyAlignment="1">
      <alignment horizontal="center" wrapText="1"/>
    </xf>
    <xf numFmtId="0" fontId="46" fillId="4" borderId="41" xfId="0" applyFont="1" applyFill="1" applyBorder="1" applyAlignment="1">
      <alignment horizontal="center" wrapText="1"/>
    </xf>
    <xf numFmtId="0" fontId="0" fillId="4" borderId="20" xfId="0" applyFill="1" applyBorder="1" applyProtection="1">
      <protection locked="0"/>
    </xf>
    <xf numFmtId="0" fontId="0" fillId="4" borderId="21" xfId="0" applyFill="1" applyBorder="1" applyProtection="1">
      <protection locked="0"/>
    </xf>
    <xf numFmtId="0" fontId="0" fillId="2" borderId="21" xfId="0" applyFill="1" applyBorder="1" applyProtection="1">
      <protection locked="0"/>
    </xf>
    <xf numFmtId="0" fontId="0" fillId="7" borderId="21" xfId="0" applyFill="1" applyBorder="1" applyProtection="1">
      <protection locked="0"/>
    </xf>
    <xf numFmtId="0" fontId="0" fillId="5" borderId="21" xfId="0" applyFill="1" applyBorder="1" applyProtection="1">
      <protection locked="0"/>
    </xf>
    <xf numFmtId="0" fontId="0" fillId="5" borderId="37" xfId="0" applyFill="1" applyBorder="1" applyProtection="1">
      <protection locked="0"/>
    </xf>
    <xf numFmtId="0" fontId="0" fillId="5" borderId="22" xfId="0" applyFill="1" applyBorder="1" applyProtection="1">
      <protection locked="0"/>
    </xf>
    <xf numFmtId="0" fontId="35" fillId="4"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49" fillId="5" borderId="15" xfId="0" applyFont="1" applyFill="1" applyBorder="1" applyAlignment="1">
      <alignment horizontal="center" vertical="center" wrapText="1"/>
    </xf>
    <xf numFmtId="0" fontId="0" fillId="0" borderId="16" xfId="0" applyBorder="1" applyProtection="1">
      <protection locked="0"/>
    </xf>
    <xf numFmtId="0" fontId="0" fillId="2" borderId="0" xfId="0" applyFill="1"/>
    <xf numFmtId="0" fontId="0" fillId="2" borderId="13" xfId="0" applyFill="1" applyBorder="1"/>
    <xf numFmtId="0" fontId="35" fillId="7" borderId="13" xfId="0" applyFont="1" applyFill="1" applyBorder="1" applyAlignment="1">
      <alignment vertical="center" wrapText="1"/>
    </xf>
    <xf numFmtId="0" fontId="35" fillId="7" borderId="44" xfId="0" applyFont="1" applyFill="1" applyBorder="1" applyAlignment="1">
      <alignment vertical="center" wrapText="1"/>
    </xf>
    <xf numFmtId="0" fontId="35" fillId="21" borderId="45" xfId="0" applyFont="1" applyFill="1" applyBorder="1" applyAlignment="1">
      <alignment vertical="center"/>
    </xf>
    <xf numFmtId="0" fontId="35" fillId="21" borderId="13" xfId="0" applyFont="1" applyFill="1" applyBorder="1" applyAlignment="1">
      <alignment vertical="center"/>
    </xf>
    <xf numFmtId="0" fontId="35" fillId="21" borderId="46" xfId="0" applyFont="1" applyFill="1" applyBorder="1" applyAlignment="1">
      <alignment vertical="center"/>
    </xf>
    <xf numFmtId="0" fontId="0" fillId="7" borderId="18" xfId="0" applyFill="1" applyBorder="1" applyAlignment="1">
      <alignment vertical="center" wrapText="1"/>
    </xf>
    <xf numFmtId="0" fontId="0" fillId="7" borderId="47" xfId="0" applyFill="1" applyBorder="1" applyAlignment="1">
      <alignment vertical="center" wrapText="1"/>
    </xf>
    <xf numFmtId="0" fontId="0" fillId="7" borderId="48" xfId="0" applyFill="1" applyBorder="1" applyAlignment="1">
      <alignment vertical="center" wrapText="1"/>
    </xf>
    <xf numFmtId="0" fontId="0" fillId="7" borderId="19" xfId="0" applyFill="1" applyBorder="1" applyAlignment="1">
      <alignment vertical="center" wrapText="1"/>
    </xf>
    <xf numFmtId="0" fontId="0" fillId="7" borderId="49" xfId="0" applyFill="1" applyBorder="1" applyAlignment="1">
      <alignment vertical="center" wrapText="1"/>
    </xf>
    <xf numFmtId="0" fontId="0" fillId="7" borderId="50" xfId="0" applyFill="1" applyBorder="1" applyAlignment="1">
      <alignment vertical="center" wrapText="1"/>
    </xf>
    <xf numFmtId="0" fontId="0" fillId="7" borderId="13" xfId="0" applyFill="1" applyBorder="1" applyAlignment="1">
      <alignment vertical="center" wrapText="1"/>
    </xf>
    <xf numFmtId="0" fontId="0" fillId="7" borderId="46" xfId="0" applyFill="1" applyBorder="1" applyAlignment="1">
      <alignment vertical="center" wrapText="1"/>
    </xf>
    <xf numFmtId="0" fontId="41" fillId="0" borderId="0" xfId="1" applyFont="1" applyBorder="1" applyAlignment="1" applyProtection="1">
      <alignment vertical="center"/>
      <protection locked="0"/>
    </xf>
    <xf numFmtId="0" fontId="41" fillId="0" borderId="35" xfId="1" applyFont="1" applyBorder="1" applyAlignment="1" applyProtection="1">
      <alignment vertical="center"/>
      <protection locked="0"/>
    </xf>
    <xf numFmtId="0" fontId="0" fillId="0" borderId="37" xfId="0" applyBorder="1" applyAlignment="1" applyProtection="1">
      <alignment horizontal="center"/>
      <protection locked="0"/>
    </xf>
    <xf numFmtId="0" fontId="0" fillId="4" borderId="51" xfId="0" applyFill="1" applyBorder="1" applyProtection="1">
      <protection locked="0"/>
    </xf>
    <xf numFmtId="0" fontId="0" fillId="4" borderId="16" xfId="0" applyFill="1" applyBorder="1" applyProtection="1">
      <protection locked="0"/>
    </xf>
    <xf numFmtId="0" fontId="0" fillId="2" borderId="16" xfId="0" applyFill="1" applyBorder="1" applyProtection="1">
      <protection locked="0"/>
    </xf>
    <xf numFmtId="0" fontId="50" fillId="0" borderId="1" xfId="0" applyFont="1" applyBorder="1" applyAlignment="1">
      <alignment vertical="center"/>
    </xf>
    <xf numFmtId="0" fontId="48" fillId="0" borderId="13" xfId="1" applyFont="1" applyBorder="1" applyAlignment="1" applyProtection="1">
      <alignment horizontal="center" vertical="center"/>
      <protection locked="0" hidden="1"/>
    </xf>
    <xf numFmtId="2" fontId="0" fillId="16" borderId="21" xfId="0" applyNumberFormat="1" applyFill="1" applyBorder="1" applyAlignment="1" applyProtection="1">
      <alignment horizontal="center"/>
      <protection hidden="1"/>
    </xf>
    <xf numFmtId="2" fontId="0" fillId="2" borderId="21" xfId="0" applyNumberFormat="1" applyFill="1" applyBorder="1" applyAlignment="1" applyProtection="1">
      <alignment horizontal="center"/>
      <protection hidden="1"/>
    </xf>
    <xf numFmtId="2" fontId="0" fillId="2" borderId="5" xfId="0" applyNumberFormat="1" applyFill="1" applyBorder="1" applyAlignment="1" applyProtection="1">
      <alignment horizontal="center"/>
      <protection hidden="1"/>
    </xf>
    <xf numFmtId="2" fontId="0" fillId="12" borderId="2" xfId="0" applyNumberFormat="1" applyFill="1" applyBorder="1" applyAlignment="1" applyProtection="1">
      <alignment horizontal="center"/>
      <protection hidden="1"/>
    </xf>
    <xf numFmtId="2" fontId="0" fillId="12" borderId="17" xfId="0" applyNumberFormat="1" applyFill="1" applyBorder="1" applyAlignment="1" applyProtection="1">
      <alignment horizontal="center"/>
      <protection hidden="1"/>
    </xf>
    <xf numFmtId="2" fontId="0" fillId="0" borderId="14" xfId="0" applyNumberFormat="1" applyBorder="1" applyAlignment="1" applyProtection="1">
      <alignment horizontal="center"/>
      <protection hidden="1"/>
    </xf>
    <xf numFmtId="0" fontId="41" fillId="14" borderId="10" xfId="1" applyFont="1" applyFill="1" applyBorder="1" applyAlignment="1" applyProtection="1">
      <alignment horizontal="center" vertical="center" wrapText="1"/>
      <protection hidden="1"/>
    </xf>
    <xf numFmtId="0" fontId="35" fillId="2" borderId="2" xfId="0" applyFont="1" applyFill="1" applyBorder="1" applyAlignment="1" applyProtection="1">
      <alignment horizontal="center" vertical="center" wrapText="1"/>
      <protection hidden="1"/>
    </xf>
    <xf numFmtId="0" fontId="35" fillId="3" borderId="32" xfId="0" applyFont="1" applyFill="1" applyBorder="1" applyAlignment="1" applyProtection="1">
      <alignment horizontal="center"/>
      <protection hidden="1"/>
    </xf>
    <xf numFmtId="12" fontId="0" fillId="3" borderId="5" xfId="0" applyNumberFormat="1" applyFill="1" applyBorder="1" applyAlignment="1" applyProtection="1">
      <alignment horizontal="center"/>
      <protection hidden="1"/>
    </xf>
    <xf numFmtId="0" fontId="35" fillId="0" borderId="1" xfId="0" applyFont="1" applyBorder="1" applyAlignment="1">
      <alignment horizontal="center" vertical="center" wrapText="1"/>
    </xf>
    <xf numFmtId="0" fontId="49" fillId="5" borderId="14" xfId="0" applyFont="1" applyFill="1" applyBorder="1" applyAlignment="1">
      <alignment horizontal="center" vertical="center" wrapText="1"/>
    </xf>
    <xf numFmtId="12" fontId="0" fillId="0" borderId="52" xfId="0" applyNumberFormat="1" applyBorder="1" applyAlignment="1" applyProtection="1">
      <alignment horizontal="center" vertical="center"/>
      <protection locked="0"/>
    </xf>
    <xf numFmtId="0" fontId="46" fillId="18" borderId="41" xfId="0" applyFont="1" applyFill="1" applyBorder="1" applyAlignment="1">
      <alignment horizontal="center" wrapText="1"/>
    </xf>
    <xf numFmtId="0" fontId="46" fillId="21" borderId="41" xfId="0" applyFont="1" applyFill="1" applyBorder="1" applyAlignment="1">
      <alignment horizontal="center" wrapText="1"/>
    </xf>
    <xf numFmtId="0" fontId="46" fillId="6" borderId="41" xfId="0" applyFont="1" applyFill="1" applyBorder="1" applyAlignment="1">
      <alignment horizontal="center" wrapText="1"/>
    </xf>
    <xf numFmtId="0" fontId="46" fillId="22" borderId="41" xfId="0" applyFont="1" applyFill="1" applyBorder="1" applyAlignment="1">
      <alignment horizontal="center" wrapText="1"/>
    </xf>
    <xf numFmtId="0" fontId="46" fillId="23" borderId="41" xfId="0" applyFont="1" applyFill="1" applyBorder="1" applyAlignment="1">
      <alignment horizontal="center" wrapText="1"/>
    </xf>
    <xf numFmtId="0" fontId="46" fillId="15" borderId="41" xfId="0" applyFont="1" applyFill="1" applyBorder="1" applyAlignment="1">
      <alignment horizontal="center" wrapText="1"/>
    </xf>
    <xf numFmtId="0" fontId="46" fillId="15" borderId="89" xfId="0" applyFont="1" applyFill="1" applyBorder="1" applyAlignment="1">
      <alignment horizontal="center" wrapText="1"/>
    </xf>
    <xf numFmtId="0" fontId="51" fillId="3" borderId="41" xfId="0" applyFont="1" applyFill="1" applyBorder="1" applyAlignment="1">
      <alignment horizontal="center" wrapText="1"/>
    </xf>
    <xf numFmtId="0" fontId="46" fillId="3" borderId="41" xfId="0" applyFont="1" applyFill="1" applyBorder="1" applyAlignment="1">
      <alignment horizontal="center" wrapText="1"/>
    </xf>
    <xf numFmtId="0" fontId="46" fillId="3" borderId="89" xfId="0" applyFont="1" applyFill="1" applyBorder="1" applyAlignment="1">
      <alignment horizontal="center" wrapText="1"/>
    </xf>
    <xf numFmtId="0" fontId="46" fillId="16" borderId="41" xfId="0" applyFont="1" applyFill="1" applyBorder="1" applyAlignment="1">
      <alignment horizontal="center" wrapText="1"/>
    </xf>
    <xf numFmtId="0" fontId="51" fillId="16" borderId="41" xfId="0" applyFont="1" applyFill="1" applyBorder="1" applyAlignment="1">
      <alignment horizontal="center" wrapText="1"/>
    </xf>
    <xf numFmtId="0" fontId="46" fillId="24" borderId="41" xfId="0" applyFont="1" applyFill="1" applyBorder="1" applyAlignment="1">
      <alignment horizontal="center" wrapText="1"/>
    </xf>
    <xf numFmtId="0" fontId="46" fillId="17" borderId="43" xfId="0" applyFont="1" applyFill="1" applyBorder="1" applyAlignment="1">
      <alignment horizontal="center" wrapText="1"/>
    </xf>
    <xf numFmtId="0" fontId="46" fillId="0" borderId="0" xfId="0" applyFont="1"/>
    <xf numFmtId="0" fontId="52" fillId="16" borderId="41" xfId="0" applyFont="1" applyFill="1" applyBorder="1" applyAlignment="1">
      <alignment horizontal="center" wrapText="1"/>
    </xf>
    <xf numFmtId="0" fontId="51" fillId="0" borderId="0" xfId="0" applyFont="1"/>
    <xf numFmtId="0" fontId="0" fillId="0" borderId="0" xfId="0" applyAlignment="1">
      <alignment horizontal="center" wrapText="1"/>
    </xf>
    <xf numFmtId="0" fontId="46" fillId="2" borderId="41" xfId="0" applyFont="1" applyFill="1" applyBorder="1" applyAlignment="1">
      <alignment horizontal="center"/>
    </xf>
    <xf numFmtId="0" fontId="46" fillId="2" borderId="41" xfId="0" applyFont="1" applyFill="1" applyBorder="1" applyAlignment="1">
      <alignment horizontal="center" wrapText="1"/>
    </xf>
    <xf numFmtId="0" fontId="46" fillId="2" borderId="41" xfId="0" applyFont="1" applyFill="1" applyBorder="1" applyAlignment="1">
      <alignment horizontal="left" indent="5"/>
    </xf>
    <xf numFmtId="0" fontId="53" fillId="2" borderId="41" xfId="0" applyFont="1" applyFill="1" applyBorder="1" applyAlignment="1">
      <alignment horizontal="center"/>
    </xf>
    <xf numFmtId="0" fontId="46" fillId="2" borderId="43" xfId="0" applyFont="1" applyFill="1" applyBorder="1" applyAlignment="1">
      <alignment horizontal="center"/>
    </xf>
    <xf numFmtId="0" fontId="46" fillId="2" borderId="42" xfId="0" applyFont="1" applyFill="1" applyBorder="1" applyAlignment="1">
      <alignment horizontal="center"/>
    </xf>
    <xf numFmtId="0" fontId="46" fillId="21" borderId="43" xfId="0" applyFont="1" applyFill="1" applyBorder="1" applyAlignment="1">
      <alignment horizontal="center" wrapText="1"/>
    </xf>
    <xf numFmtId="0" fontId="0" fillId="0" borderId="1" xfId="0" applyBorder="1" applyAlignment="1" applyProtection="1">
      <alignment horizontal="center"/>
      <protection locked="0"/>
    </xf>
    <xf numFmtId="0" fontId="0" fillId="0" borderId="21" xfId="0" applyBorder="1" applyProtection="1">
      <protection locked="0"/>
    </xf>
    <xf numFmtId="0" fontId="35" fillId="0" borderId="2" xfId="0" applyFont="1" applyBorder="1" applyAlignment="1" applyProtection="1">
      <alignment horizontal="center" wrapText="1"/>
      <protection locked="0"/>
    </xf>
    <xf numFmtId="0" fontId="54" fillId="2" borderId="53" xfId="1" applyFont="1" applyFill="1" applyBorder="1" applyAlignment="1" applyProtection="1">
      <alignment vertical="center" wrapText="1"/>
    </xf>
    <xf numFmtId="0" fontId="0" fillId="0" borderId="0" xfId="0" applyAlignment="1" applyProtection="1">
      <alignment vertical="top"/>
      <protection locked="0"/>
    </xf>
    <xf numFmtId="0" fontId="35" fillId="12" borderId="23" xfId="0" applyFont="1" applyFill="1" applyBorder="1" applyAlignment="1">
      <alignment horizontal="center" vertical="center" wrapText="1"/>
    </xf>
    <xf numFmtId="12" fontId="0" fillId="0" borderId="54" xfId="0" applyNumberFormat="1" applyBorder="1" applyAlignment="1" applyProtection="1">
      <alignment horizontal="center"/>
      <protection locked="0"/>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pplyProtection="1">
      <alignment horizontal="center"/>
      <protection locked="0"/>
    </xf>
    <xf numFmtId="0" fontId="0" fillId="0" borderId="55" xfId="0" applyBorder="1" applyAlignment="1" applyProtection="1">
      <alignment horizontal="center"/>
      <protection locked="0"/>
    </xf>
    <xf numFmtId="0" fontId="0" fillId="14" borderId="56" xfId="0" applyFill="1" applyBorder="1" applyProtection="1">
      <protection locked="0"/>
    </xf>
    <xf numFmtId="0" fontId="0" fillId="14" borderId="57" xfId="0" applyFill="1" applyBorder="1" applyProtection="1">
      <protection locked="0"/>
    </xf>
    <xf numFmtId="0" fontId="0" fillId="14" borderId="22" xfId="0" applyFill="1" applyBorder="1" applyProtection="1">
      <protection locked="0"/>
    </xf>
    <xf numFmtId="2" fontId="0" fillId="0" borderId="11"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4" xfId="0" applyNumberFormat="1" applyBorder="1" applyAlignment="1" applyProtection="1">
      <alignment horizontal="center"/>
      <protection locked="0"/>
    </xf>
    <xf numFmtId="12" fontId="0" fillId="0" borderId="52" xfId="0" applyNumberFormat="1" applyBorder="1" applyAlignment="1" applyProtection="1">
      <alignment horizontal="center"/>
      <protection locked="0"/>
    </xf>
    <xf numFmtId="2" fontId="0" fillId="0" borderId="12" xfId="0" applyNumberFormat="1" applyBorder="1" applyAlignment="1" applyProtection="1">
      <alignment horizontal="center"/>
      <protection locked="0"/>
    </xf>
    <xf numFmtId="2" fontId="0" fillId="0" borderId="5"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12" fontId="0" fillId="0" borderId="58" xfId="0" applyNumberFormat="1" applyBorder="1" applyAlignment="1" applyProtection="1">
      <alignment horizontal="center"/>
      <protection locked="0"/>
    </xf>
    <xf numFmtId="0" fontId="35" fillId="3" borderId="0" xfId="0" applyFont="1" applyFill="1" applyAlignment="1" applyProtection="1">
      <alignment horizontal="center"/>
      <protection hidden="1"/>
    </xf>
    <xf numFmtId="12" fontId="0" fillId="3" borderId="0" xfId="0" applyNumberFormat="1" applyFill="1" applyAlignment="1" applyProtection="1">
      <alignment horizontal="center"/>
      <protection hidden="1"/>
    </xf>
    <xf numFmtId="12" fontId="0" fillId="2" borderId="0" xfId="0" applyNumberFormat="1" applyFill="1" applyAlignment="1" applyProtection="1">
      <alignment horizontal="center"/>
      <protection hidden="1"/>
    </xf>
    <xf numFmtId="0" fontId="0" fillId="13" borderId="0" xfId="0" applyFill="1" applyAlignment="1" applyProtection="1">
      <alignment horizontal="center"/>
      <protection hidden="1"/>
    </xf>
    <xf numFmtId="0" fontId="35" fillId="25" borderId="0" xfId="0" applyFont="1" applyFill="1" applyAlignment="1" applyProtection="1">
      <alignment horizontal="center" wrapText="1"/>
      <protection hidden="1"/>
    </xf>
    <xf numFmtId="0" fontId="35" fillId="4" borderId="1" xfId="0" applyFont="1" applyFill="1" applyBorder="1" applyAlignment="1">
      <alignment horizontal="center" vertical="center" wrapText="1"/>
    </xf>
    <xf numFmtId="0" fontId="35" fillId="0" borderId="59" xfId="0" applyFont="1" applyBorder="1" applyAlignment="1">
      <alignment vertical="center" wrapText="1"/>
    </xf>
    <xf numFmtId="0" fontId="41" fillId="16" borderId="60" xfId="1" applyFont="1" applyFill="1" applyBorder="1" applyAlignment="1" applyProtection="1">
      <alignment horizontal="right" vertical="center" wrapText="1"/>
      <protection hidden="1"/>
    </xf>
    <xf numFmtId="0" fontId="44" fillId="4" borderId="1" xfId="0" applyFont="1" applyFill="1" applyBorder="1" applyAlignment="1">
      <alignment horizontal="right"/>
    </xf>
    <xf numFmtId="12" fontId="55" fillId="4" borderId="1" xfId="0" applyNumberFormat="1" applyFont="1" applyFill="1" applyBorder="1" applyAlignment="1">
      <alignment horizontal="center" vertical="center"/>
    </xf>
    <xf numFmtId="0" fontId="44" fillId="0" borderId="1" xfId="0" applyFont="1" applyBorder="1" applyAlignment="1">
      <alignment horizontal="right"/>
    </xf>
    <xf numFmtId="0" fontId="56" fillId="6" borderId="1" xfId="0" applyFont="1" applyFill="1" applyBorder="1" applyAlignment="1">
      <alignment horizontal="right" vertical="center"/>
    </xf>
    <xf numFmtId="0" fontId="44" fillId="6" borderId="1" xfId="0" applyFont="1" applyFill="1" applyBorder="1" applyAlignment="1">
      <alignment horizontal="right"/>
    </xf>
    <xf numFmtId="0" fontId="44" fillId="2" borderId="1" xfId="0" applyFont="1" applyFill="1" applyBorder="1" applyAlignment="1">
      <alignment horizontal="right"/>
    </xf>
    <xf numFmtId="0" fontId="40" fillId="7" borderId="1" xfId="0" applyFont="1" applyFill="1" applyBorder="1" applyAlignment="1">
      <alignment horizontal="right" vertical="center"/>
    </xf>
    <xf numFmtId="0" fontId="44" fillId="7" borderId="1" xfId="0" applyFont="1" applyFill="1" applyBorder="1" applyAlignment="1">
      <alignment horizontal="right"/>
    </xf>
    <xf numFmtId="0" fontId="57" fillId="5" borderId="1" xfId="0" applyFont="1" applyFill="1" applyBorder="1" applyAlignment="1">
      <alignment horizontal="right" vertical="center"/>
    </xf>
    <xf numFmtId="0" fontId="44" fillId="5" borderId="1" xfId="0" applyFont="1" applyFill="1" applyBorder="1" applyAlignment="1">
      <alignment horizontal="right"/>
    </xf>
    <xf numFmtId="0" fontId="54" fillId="0" borderId="0" xfId="1" applyFont="1" applyFill="1" applyBorder="1" applyAlignment="1" applyProtection="1">
      <alignment vertical="center" wrapText="1"/>
    </xf>
    <xf numFmtId="0" fontId="58" fillId="4" borderId="11" xfId="0" applyFont="1" applyFill="1" applyBorder="1" applyAlignment="1">
      <alignment horizontal="right" vertical="center"/>
    </xf>
    <xf numFmtId="12" fontId="44" fillId="2" borderId="1" xfId="0" applyNumberFormat="1" applyFont="1" applyFill="1" applyBorder="1" applyAlignment="1">
      <alignment horizontal="center" vertical="center"/>
    </xf>
    <xf numFmtId="12" fontId="59" fillId="6" borderId="1" xfId="0" applyNumberFormat="1" applyFont="1" applyFill="1" applyBorder="1" applyAlignment="1">
      <alignment horizontal="center" vertical="center"/>
    </xf>
    <xf numFmtId="12" fontId="60" fillId="7" borderId="1" xfId="0" applyNumberFormat="1" applyFont="1" applyFill="1" applyBorder="1" applyAlignment="1">
      <alignment horizontal="center" vertical="center"/>
    </xf>
    <xf numFmtId="12" fontId="61" fillId="5" borderId="4" xfId="0" applyNumberFormat="1" applyFont="1" applyFill="1" applyBorder="1" applyAlignment="1">
      <alignment horizontal="center" vertical="center"/>
    </xf>
    <xf numFmtId="0" fontId="35" fillId="0" borderId="34" xfId="0" applyFont="1" applyBorder="1" applyAlignment="1" applyProtection="1">
      <alignment horizontal="center" wrapText="1"/>
      <protection hidden="1"/>
    </xf>
    <xf numFmtId="0" fontId="35" fillId="0" borderId="2" xfId="0" applyFont="1" applyBorder="1" applyAlignment="1" applyProtection="1">
      <alignment horizontal="center" wrapText="1"/>
      <protection hidden="1"/>
    </xf>
    <xf numFmtId="0" fontId="62" fillId="0" borderId="1" xfId="0" applyFont="1" applyBorder="1" applyAlignment="1" applyProtection="1">
      <alignment vertical="center"/>
      <protection locked="0"/>
    </xf>
    <xf numFmtId="0" fontId="62" fillId="0" borderId="5" xfId="0" applyFont="1" applyBorder="1" applyAlignment="1" applyProtection="1">
      <alignment vertical="center"/>
      <protection locked="0"/>
    </xf>
    <xf numFmtId="12" fontId="0" fillId="0" borderId="38" xfId="0" applyNumberFormat="1" applyBorder="1" applyAlignment="1" applyProtection="1">
      <alignment horizontal="center"/>
      <protection hidden="1"/>
    </xf>
    <xf numFmtId="0" fontId="35" fillId="0" borderId="0" xfId="0" applyFont="1" applyAlignment="1" applyProtection="1">
      <alignment horizontal="center" wrapText="1"/>
      <protection hidden="1"/>
    </xf>
    <xf numFmtId="2" fontId="0" fillId="0" borderId="0" xfId="0" applyNumberFormat="1" applyAlignment="1" applyProtection="1">
      <alignment horizontal="center"/>
      <protection hidden="1"/>
    </xf>
    <xf numFmtId="0" fontId="35" fillId="2" borderId="1" xfId="0" applyFont="1" applyFill="1" applyBorder="1" applyAlignment="1">
      <alignment horizontal="right" vertical="center" wrapText="1"/>
    </xf>
    <xf numFmtId="0" fontId="0" fillId="7" borderId="1" xfId="0" applyFill="1" applyBorder="1" applyAlignment="1">
      <alignment vertical="center" wrapText="1"/>
    </xf>
    <xf numFmtId="0" fontId="0" fillId="7" borderId="2" xfId="0" applyFill="1" applyBorder="1" applyAlignment="1">
      <alignment vertical="center" wrapText="1"/>
    </xf>
    <xf numFmtId="12" fontId="33" fillId="14" borderId="27" xfId="0" applyNumberFormat="1" applyFont="1" applyFill="1" applyBorder="1" applyAlignment="1" applyProtection="1">
      <alignment horizontal="center" vertical="center"/>
      <protection hidden="1"/>
    </xf>
    <xf numFmtId="0" fontId="0" fillId="0" borderId="0" xfId="0" applyAlignment="1">
      <alignment horizontal="left"/>
    </xf>
    <xf numFmtId="0" fontId="63" fillId="0" borderId="0" xfId="0" applyFont="1" applyAlignment="1">
      <alignment horizontal="center" vertical="center" wrapText="1"/>
    </xf>
    <xf numFmtId="12" fontId="64" fillId="20" borderId="21" xfId="0" applyNumberFormat="1" applyFont="1" applyFill="1" applyBorder="1"/>
    <xf numFmtId="0" fontId="64" fillId="20" borderId="21" xfId="0" applyFont="1" applyFill="1" applyBorder="1"/>
    <xf numFmtId="0" fontId="0" fillId="2" borderId="37"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2" borderId="14" xfId="0" applyFill="1" applyBorder="1" applyProtection="1">
      <protection locked="0"/>
    </xf>
    <xf numFmtId="2" fontId="65" fillId="16" borderId="11" xfId="0" applyNumberFormat="1" applyFont="1" applyFill="1" applyBorder="1" applyAlignment="1">
      <alignment horizontal="center" vertical="center"/>
    </xf>
    <xf numFmtId="2" fontId="65" fillId="7" borderId="1" xfId="0" applyNumberFormat="1" applyFont="1" applyFill="1" applyBorder="1" applyAlignment="1">
      <alignment horizontal="center" vertical="center"/>
    </xf>
    <xf numFmtId="2" fontId="65" fillId="7" borderId="4" xfId="0" applyNumberFormat="1" applyFont="1" applyFill="1" applyBorder="1" applyAlignment="1">
      <alignment horizontal="center" vertical="center"/>
    </xf>
    <xf numFmtId="0" fontId="0" fillId="3" borderId="40" xfId="0" applyFill="1" applyBorder="1"/>
    <xf numFmtId="0" fontId="0" fillId="18" borderId="22" xfId="0" applyFill="1" applyBorder="1" applyAlignment="1">
      <alignment horizontal="center"/>
    </xf>
    <xf numFmtId="12" fontId="65" fillId="17" borderId="52" xfId="0" applyNumberFormat="1" applyFont="1" applyFill="1" applyBorder="1" applyAlignment="1">
      <alignment horizontal="center" vertical="center"/>
    </xf>
    <xf numFmtId="0" fontId="33" fillId="7" borderId="1" xfId="0" applyFont="1" applyFill="1" applyBorder="1" applyAlignment="1">
      <alignment vertical="center" wrapText="1"/>
    </xf>
    <xf numFmtId="0" fontId="66" fillId="0" borderId="0" xfId="0" applyFont="1"/>
    <xf numFmtId="0" fontId="67" fillId="0" borderId="0" xfId="0" applyFont="1" applyAlignment="1">
      <alignment horizontal="center" vertical="center"/>
    </xf>
    <xf numFmtId="0" fontId="66" fillId="0" borderId="1" xfId="0" applyFont="1" applyBorder="1" applyProtection="1">
      <protection locked="0"/>
    </xf>
    <xf numFmtId="0" fontId="66" fillId="14" borderId="57" xfId="0" applyFont="1" applyFill="1" applyBorder="1" applyProtection="1">
      <protection locked="0"/>
    </xf>
    <xf numFmtId="0" fontId="35" fillId="12" borderId="61" xfId="0" applyFont="1" applyFill="1" applyBorder="1" applyAlignment="1">
      <alignment horizontal="center" vertical="center" wrapText="1"/>
    </xf>
    <xf numFmtId="0" fontId="35" fillId="0" borderId="61" xfId="0" applyFont="1" applyBorder="1" applyAlignment="1">
      <alignment horizontal="center" vertical="center"/>
    </xf>
    <xf numFmtId="0" fontId="26" fillId="11" borderId="7" xfId="1" applyFont="1" applyFill="1" applyBorder="1" applyAlignment="1" applyProtection="1">
      <alignment horizontal="center" vertical="center"/>
      <protection locked="0"/>
    </xf>
    <xf numFmtId="0" fontId="26" fillId="11" borderId="62" xfId="1" applyFont="1" applyFill="1" applyBorder="1" applyAlignment="1" applyProtection="1">
      <alignment horizontal="center" vertical="center"/>
      <protection locked="0"/>
    </xf>
    <xf numFmtId="0" fontId="26" fillId="11" borderId="63" xfId="1" applyFont="1" applyFill="1" applyBorder="1" applyAlignment="1" applyProtection="1">
      <alignment horizontal="center" vertical="center"/>
      <protection locked="0"/>
    </xf>
    <xf numFmtId="0" fontId="26" fillId="0" borderId="62" xfId="1" applyFont="1" applyBorder="1" applyAlignment="1" applyProtection="1">
      <alignment horizontal="center" vertical="center"/>
      <protection locked="0"/>
    </xf>
    <xf numFmtId="0" fontId="26" fillId="26" borderId="63" xfId="1" applyFont="1" applyFill="1" applyBorder="1" applyAlignment="1" applyProtection="1">
      <alignment horizontal="center" vertical="center"/>
      <protection locked="0"/>
    </xf>
    <xf numFmtId="0" fontId="53" fillId="2" borderId="42" xfId="0" applyFont="1" applyFill="1" applyBorder="1" applyAlignment="1">
      <alignment horizontal="center" wrapText="1"/>
    </xf>
    <xf numFmtId="0" fontId="68" fillId="2" borderId="41" xfId="0" applyFont="1" applyFill="1" applyBorder="1" applyAlignment="1">
      <alignment horizontal="center" wrapText="1"/>
    </xf>
    <xf numFmtId="0" fontId="41" fillId="2" borderId="41" xfId="1" applyFont="1" applyFill="1" applyBorder="1" applyAlignment="1" applyProtection="1">
      <alignment horizontal="center" wrapText="1"/>
      <protection locked="0"/>
    </xf>
    <xf numFmtId="0" fontId="46" fillId="2" borderId="41" xfId="0" applyFont="1" applyFill="1" applyBorder="1" applyAlignment="1">
      <alignment horizontal="center" vertical="center" wrapText="1"/>
    </xf>
    <xf numFmtId="0" fontId="52" fillId="2" borderId="41" xfId="0" applyFont="1" applyFill="1" applyBorder="1" applyAlignment="1">
      <alignment horizontal="center" wrapText="1"/>
    </xf>
    <xf numFmtId="0" fontId="52" fillId="2" borderId="43" xfId="0" applyFont="1" applyFill="1" applyBorder="1" applyAlignment="1">
      <alignment horizontal="center" wrapText="1"/>
    </xf>
    <xf numFmtId="0" fontId="46" fillId="2" borderId="43" xfId="0" applyFont="1" applyFill="1" applyBorder="1" applyAlignment="1">
      <alignment horizontal="center" vertical="center" wrapText="1"/>
    </xf>
    <xf numFmtId="0" fontId="46" fillId="0" borderId="53" xfId="0" applyFont="1" applyBorder="1" applyAlignment="1">
      <alignment horizontal="center" vertical="center" wrapText="1"/>
    </xf>
    <xf numFmtId="0" fontId="33" fillId="20" borderId="32" xfId="0" applyFont="1" applyFill="1" applyBorder="1" applyAlignment="1">
      <alignment horizontal="center" vertical="center" wrapText="1"/>
    </xf>
    <xf numFmtId="0" fontId="33" fillId="20" borderId="44" xfId="0" applyFont="1" applyFill="1" applyBorder="1" applyAlignment="1">
      <alignment horizontal="center" vertical="center" wrapText="1"/>
    </xf>
    <xf numFmtId="0" fontId="33" fillId="20" borderId="17" xfId="0" applyFont="1" applyFill="1" applyBorder="1" applyAlignment="1">
      <alignment horizontal="center" vertical="center" wrapText="1"/>
    </xf>
    <xf numFmtId="0" fontId="33" fillId="20" borderId="31" xfId="0" applyFont="1" applyFill="1" applyBorder="1" applyAlignment="1">
      <alignment horizontal="center" vertical="center" wrapText="1"/>
    </xf>
    <xf numFmtId="0" fontId="69" fillId="20" borderId="10" xfId="0" applyFont="1" applyFill="1" applyBorder="1" applyAlignment="1">
      <alignment horizontal="center" vertical="center" wrapText="1"/>
    </xf>
    <xf numFmtId="0" fontId="69" fillId="20" borderId="2" xfId="0" applyFont="1" applyFill="1" applyBorder="1" applyAlignment="1">
      <alignment horizontal="center" vertical="center" wrapText="1"/>
    </xf>
    <xf numFmtId="0" fontId="69" fillId="20" borderId="3" xfId="0" applyFont="1" applyFill="1" applyBorder="1" applyAlignment="1">
      <alignment horizontal="center" vertical="center" wrapText="1"/>
    </xf>
    <xf numFmtId="0" fontId="33" fillId="20" borderId="10" xfId="0" applyFont="1" applyFill="1" applyBorder="1" applyAlignment="1">
      <alignment horizontal="center" vertical="center" wrapText="1"/>
    </xf>
    <xf numFmtId="0" fontId="33" fillId="20" borderId="2" xfId="0" applyFont="1" applyFill="1" applyBorder="1" applyAlignment="1">
      <alignment horizontal="center" vertical="center" wrapText="1"/>
    </xf>
    <xf numFmtId="0" fontId="48" fillId="0" borderId="18" xfId="1" applyFont="1" applyBorder="1" applyAlignment="1" applyProtection="1">
      <alignment vertical="center"/>
    </xf>
    <xf numFmtId="0" fontId="0" fillId="0" borderId="24" xfId="0" applyBorder="1" applyProtection="1">
      <protection locked="0"/>
    </xf>
    <xf numFmtId="2" fontId="0" fillId="0" borderId="51" xfId="0" applyNumberFormat="1" applyBorder="1" applyAlignment="1" applyProtection="1">
      <alignment horizontal="center"/>
      <protection locked="0"/>
    </xf>
    <xf numFmtId="2" fontId="0" fillId="0" borderId="16" xfId="0" applyNumberFormat="1" applyBorder="1" applyAlignment="1" applyProtection="1">
      <alignment horizontal="center"/>
      <protection locked="0"/>
    </xf>
    <xf numFmtId="2" fontId="0" fillId="0" borderId="27" xfId="0" applyNumberFormat="1" applyBorder="1" applyAlignment="1" applyProtection="1">
      <alignment horizontal="center"/>
      <protection locked="0"/>
    </xf>
    <xf numFmtId="0" fontId="0" fillId="0" borderId="64" xfId="0" applyBorder="1" applyAlignment="1">
      <alignment horizontal="center"/>
    </xf>
    <xf numFmtId="0" fontId="0" fillId="0" borderId="16"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7" xfId="0" applyBorder="1" applyAlignment="1">
      <alignment horizontal="center"/>
    </xf>
    <xf numFmtId="0" fontId="0" fillId="0" borderId="49" xfId="0" applyBorder="1" applyAlignment="1" applyProtection="1">
      <alignment horizontal="center"/>
      <protection locked="0"/>
    </xf>
    <xf numFmtId="12" fontId="0" fillId="0" borderId="65" xfId="0" applyNumberFormat="1" applyBorder="1" applyAlignment="1" applyProtection="1">
      <alignment horizontal="center"/>
      <protection locked="0"/>
    </xf>
    <xf numFmtId="0" fontId="35" fillId="26" borderId="61" xfId="0" applyFont="1" applyFill="1" applyBorder="1" applyAlignment="1">
      <alignment horizontal="center" vertical="center" wrapText="1"/>
    </xf>
    <xf numFmtId="0" fontId="26" fillId="3" borderId="7" xfId="1" applyFont="1" applyFill="1" applyBorder="1" applyAlignment="1" applyProtection="1">
      <alignment horizontal="center" vertical="center"/>
      <protection locked="0"/>
    </xf>
    <xf numFmtId="0" fontId="26" fillId="3" borderId="66" xfId="1" applyFont="1" applyFill="1" applyBorder="1" applyAlignment="1" applyProtection="1">
      <alignment horizontal="center" vertical="center"/>
      <protection locked="0"/>
    </xf>
    <xf numFmtId="0" fontId="26" fillId="3" borderId="15" xfId="1" applyFont="1" applyFill="1" applyBorder="1" applyAlignment="1" applyProtection="1">
      <alignment horizontal="center" vertical="center"/>
      <protection locked="0"/>
    </xf>
    <xf numFmtId="0" fontId="26" fillId="3" borderId="62" xfId="1" applyFont="1" applyFill="1" applyBorder="1" applyAlignment="1" applyProtection="1">
      <alignment horizontal="center" vertical="center"/>
      <protection locked="0"/>
    </xf>
    <xf numFmtId="0" fontId="35" fillId="4" borderId="21" xfId="0" applyFont="1" applyFill="1" applyBorder="1" applyAlignment="1">
      <alignment horizontal="center" vertical="center" wrapText="1"/>
    </xf>
    <xf numFmtId="0" fontId="35" fillId="0" borderId="21" xfId="0" applyFont="1" applyBorder="1" applyAlignment="1">
      <alignment horizontal="center" vertical="center" wrapText="1"/>
    </xf>
    <xf numFmtId="0" fontId="49" fillId="5" borderId="37" xfId="0" applyFont="1" applyFill="1" applyBorder="1" applyAlignment="1">
      <alignment horizontal="center" vertical="center" wrapText="1"/>
    </xf>
    <xf numFmtId="0" fontId="0" fillId="0" borderId="49" xfId="0" applyBorder="1" applyAlignment="1" applyProtection="1">
      <alignment vertical="center" wrapText="1"/>
      <protection locked="0"/>
    </xf>
    <xf numFmtId="0" fontId="0" fillId="0" borderId="50" xfId="0" applyBorder="1" applyAlignment="1" applyProtection="1">
      <alignment vertical="center" wrapText="1"/>
      <protection locked="0"/>
    </xf>
    <xf numFmtId="0" fontId="63" fillId="0" borderId="0" xfId="0" applyFont="1" applyProtection="1">
      <protection hidden="1"/>
    </xf>
    <xf numFmtId="0" fontId="35" fillId="8" borderId="67" xfId="0" applyFont="1" applyFill="1" applyBorder="1" applyAlignment="1" applyProtection="1">
      <alignment horizontal="center" vertical="center" wrapText="1"/>
      <protection hidden="1"/>
    </xf>
    <xf numFmtId="12" fontId="0" fillId="8" borderId="34" xfId="0" applyNumberFormat="1" applyFill="1" applyBorder="1" applyAlignment="1" applyProtection="1">
      <alignment horizontal="center"/>
      <protection hidden="1"/>
    </xf>
    <xf numFmtId="0" fontId="0" fillId="13" borderId="34" xfId="0" applyFill="1" applyBorder="1" applyAlignment="1" applyProtection="1">
      <alignment horizontal="center"/>
      <protection hidden="1"/>
    </xf>
    <xf numFmtId="0" fontId="0" fillId="13" borderId="57" xfId="0" applyFill="1" applyBorder="1" applyAlignment="1" applyProtection="1">
      <alignment horizontal="center"/>
      <protection hidden="1"/>
    </xf>
    <xf numFmtId="0" fontId="0" fillId="13" borderId="29" xfId="0" applyFill="1" applyBorder="1" applyAlignment="1" applyProtection="1">
      <alignment horizontal="center" wrapText="1"/>
      <protection hidden="1"/>
    </xf>
    <xf numFmtId="0" fontId="33" fillId="0" borderId="0" xfId="0" applyFont="1" applyAlignment="1" applyProtection="1">
      <alignment horizontal="center" vertical="center" wrapText="1"/>
      <protection locked="0"/>
    </xf>
    <xf numFmtId="0" fontId="33" fillId="0" borderId="48" xfId="0" applyFont="1" applyBorder="1" applyAlignment="1" applyProtection="1">
      <alignment horizontal="center" vertical="center" wrapText="1"/>
      <protection locked="0"/>
    </xf>
    <xf numFmtId="0" fontId="0" fillId="2" borderId="24" xfId="0" applyFill="1" applyBorder="1" applyProtection="1">
      <protection locked="0"/>
    </xf>
    <xf numFmtId="0" fontId="26" fillId="27" borderId="63" xfId="1" applyFont="1" applyFill="1" applyBorder="1" applyAlignment="1" applyProtection="1">
      <alignment horizontal="center" vertical="center"/>
      <protection locked="0"/>
    </xf>
    <xf numFmtId="0" fontId="26" fillId="27" borderId="7" xfId="1" applyFont="1" applyFill="1" applyBorder="1" applyAlignment="1" applyProtection="1">
      <alignment horizontal="center" vertical="center"/>
      <protection locked="0"/>
    </xf>
    <xf numFmtId="0" fontId="0" fillId="15" borderId="8" xfId="0" applyFill="1" applyBorder="1"/>
    <xf numFmtId="0" fontId="33" fillId="0" borderId="1" xfId="0" applyFont="1" applyBorder="1" applyAlignment="1" applyProtection="1">
      <alignment horizontal="center" vertical="center" wrapText="1"/>
      <protection locked="0"/>
    </xf>
    <xf numFmtId="0" fontId="0" fillId="13" borderId="14" xfId="0" applyFill="1" applyBorder="1" applyAlignment="1" applyProtection="1">
      <alignment horizontal="center"/>
      <protection hidden="1"/>
    </xf>
    <xf numFmtId="12" fontId="0" fillId="0" borderId="4" xfId="0" applyNumberFormat="1" applyBorder="1" applyAlignment="1" applyProtection="1">
      <alignment horizontal="center"/>
      <protection hidden="1"/>
    </xf>
    <xf numFmtId="0" fontId="41" fillId="14" borderId="68" xfId="1" applyFont="1" applyFill="1" applyBorder="1" applyAlignment="1" applyProtection="1">
      <alignment horizontal="center" vertical="center" wrapText="1"/>
      <protection hidden="1"/>
    </xf>
    <xf numFmtId="0" fontId="41" fillId="14" borderId="69" xfId="1" applyFont="1" applyFill="1" applyBorder="1" applyAlignment="1" applyProtection="1">
      <alignment horizontal="center" vertical="center" wrapText="1"/>
      <protection hidden="1"/>
    </xf>
    <xf numFmtId="0" fontId="41" fillId="14" borderId="29" xfId="1" applyFont="1" applyFill="1" applyBorder="1" applyAlignment="1" applyProtection="1">
      <alignment horizontal="center" vertical="center" wrapText="1"/>
      <protection hidden="1"/>
    </xf>
    <xf numFmtId="0" fontId="0" fillId="8" borderId="62" xfId="0" applyFill="1" applyBorder="1" applyAlignment="1">
      <alignment vertical="center"/>
    </xf>
    <xf numFmtId="0" fontId="51" fillId="0" borderId="0" xfId="0" applyFont="1" applyAlignment="1">
      <alignment horizontal="center" wrapText="1"/>
    </xf>
    <xf numFmtId="0" fontId="52" fillId="13" borderId="41" xfId="0" applyFont="1" applyFill="1" applyBorder="1" applyAlignment="1">
      <alignment horizontal="center" vertical="center" wrapText="1"/>
    </xf>
    <xf numFmtId="0" fontId="51" fillId="28" borderId="41" xfId="0" applyFont="1" applyFill="1" applyBorder="1" applyAlignment="1">
      <alignment horizontal="center" vertical="center" wrapText="1"/>
    </xf>
    <xf numFmtId="0" fontId="37" fillId="0" borderId="0" xfId="0" applyFont="1" applyAlignment="1">
      <alignment vertical="center" wrapText="1"/>
    </xf>
    <xf numFmtId="0" fontId="64" fillId="0" borderId="0" xfId="0" applyFont="1" applyAlignment="1" applyProtection="1">
      <alignment horizontal="center" vertical="center"/>
      <protection locked="0"/>
    </xf>
    <xf numFmtId="2" fontId="0" fillId="0" borderId="12" xfId="0" applyNumberFormat="1" applyBorder="1" applyAlignment="1" applyProtection="1">
      <alignment horizontal="center"/>
      <protection hidden="1"/>
    </xf>
    <xf numFmtId="2" fontId="0" fillId="0" borderId="55" xfId="0" applyNumberFormat="1" applyBorder="1" applyAlignment="1" applyProtection="1">
      <alignment horizontal="center"/>
      <protection hidden="1"/>
    </xf>
    <xf numFmtId="12" fontId="0" fillId="0" borderId="12" xfId="0" applyNumberFormat="1" applyBorder="1" applyAlignment="1" applyProtection="1">
      <alignment horizontal="center"/>
      <protection hidden="1"/>
    </xf>
    <xf numFmtId="12" fontId="0" fillId="0" borderId="70" xfId="0" applyNumberFormat="1" applyBorder="1" applyAlignment="1" applyProtection="1">
      <alignment horizontal="center"/>
      <protection hidden="1"/>
    </xf>
    <xf numFmtId="12" fontId="0" fillId="0" borderId="6" xfId="0" applyNumberFormat="1" applyBorder="1" applyAlignment="1" applyProtection="1">
      <alignment horizontal="center"/>
      <protection hidden="1"/>
    </xf>
    <xf numFmtId="0" fontId="62" fillId="0" borderId="23" xfId="0" applyFont="1" applyBorder="1" applyAlignment="1" applyProtection="1">
      <alignment horizontal="center" vertical="center"/>
      <protection locked="0"/>
    </xf>
    <xf numFmtId="0" fontId="62" fillId="0" borderId="52" xfId="0" applyFont="1" applyBorder="1" applyAlignment="1" applyProtection="1">
      <alignment horizontal="center" vertical="center"/>
      <protection locked="0"/>
    </xf>
    <xf numFmtId="0" fontId="62" fillId="0" borderId="58" xfId="0" applyFont="1" applyBorder="1" applyAlignment="1" applyProtection="1">
      <alignment horizontal="center" vertical="center"/>
      <protection locked="0"/>
    </xf>
    <xf numFmtId="0" fontId="51" fillId="2" borderId="41" xfId="0" applyFont="1" applyFill="1" applyBorder="1" applyAlignment="1">
      <alignment horizontal="center" wrapText="1"/>
    </xf>
    <xf numFmtId="0" fontId="46" fillId="2" borderId="89" xfId="0" applyFont="1" applyFill="1" applyBorder="1" applyAlignment="1">
      <alignment horizontal="center" wrapText="1"/>
    </xf>
    <xf numFmtId="0" fontId="51" fillId="24" borderId="42" xfId="0" applyFont="1" applyFill="1" applyBorder="1" applyAlignment="1">
      <alignment horizontal="center" wrapText="1"/>
    </xf>
    <xf numFmtId="0" fontId="51" fillId="16" borderId="90" xfId="0" applyFont="1" applyFill="1" applyBorder="1" applyAlignment="1">
      <alignment horizontal="center" wrapText="1"/>
    </xf>
    <xf numFmtId="0" fontId="51" fillId="3" borderId="90" xfId="0" applyFont="1" applyFill="1" applyBorder="1" applyAlignment="1">
      <alignment horizontal="center" wrapText="1"/>
    </xf>
    <xf numFmtId="0" fontId="51" fillId="15" borderId="90" xfId="0" applyFont="1" applyFill="1" applyBorder="1" applyAlignment="1">
      <alignment horizontal="center" wrapText="1"/>
    </xf>
    <xf numFmtId="0" fontId="51" fillId="17" borderId="90" xfId="0" applyFont="1" applyFill="1" applyBorder="1" applyAlignment="1">
      <alignment horizontal="center" wrapText="1"/>
    </xf>
    <xf numFmtId="0" fontId="46" fillId="0" borderId="0" xfId="0" applyFont="1" applyAlignment="1">
      <alignment horizontal="center" wrapText="1"/>
    </xf>
    <xf numFmtId="0" fontId="19" fillId="13" borderId="41" xfId="0" applyFont="1" applyFill="1" applyBorder="1" applyAlignment="1">
      <alignment horizontal="center" wrapText="1"/>
    </xf>
    <xf numFmtId="0" fontId="52" fillId="13" borderId="41" xfId="0" applyFont="1" applyFill="1" applyBorder="1" applyAlignment="1">
      <alignment horizontal="center" vertical="top" wrapText="1"/>
    </xf>
    <xf numFmtId="0" fontId="70" fillId="0" borderId="0" xfId="0" applyFont="1"/>
    <xf numFmtId="0" fontId="71" fillId="0" borderId="0" xfId="0" applyFont="1"/>
    <xf numFmtId="0" fontId="0" fillId="0" borderId="71" xfId="0" applyBorder="1" applyProtection="1">
      <protection locked="0"/>
    </xf>
    <xf numFmtId="2" fontId="0" fillId="0" borderId="59" xfId="0" applyNumberFormat="1" applyBorder="1" applyAlignment="1">
      <alignment horizontal="center"/>
    </xf>
    <xf numFmtId="10" fontId="0" fillId="0" borderId="35" xfId="0" applyNumberFormat="1" applyBorder="1" applyAlignment="1">
      <alignment horizontal="center"/>
    </xf>
    <xf numFmtId="0" fontId="33" fillId="18" borderId="24" xfId="0" applyFont="1" applyFill="1" applyBorder="1" applyAlignment="1">
      <alignment horizontal="right" vertical="center" wrapText="1"/>
    </xf>
    <xf numFmtId="0" fontId="33" fillId="17" borderId="14" xfId="0" applyFont="1" applyFill="1" applyBorder="1" applyAlignment="1">
      <alignment horizontal="right" vertical="center"/>
    </xf>
    <xf numFmtId="0" fontId="0" fillId="0" borderId="0" xfId="0" applyAlignment="1">
      <alignment vertical="center" wrapText="1"/>
    </xf>
    <xf numFmtId="0" fontId="0" fillId="0" borderId="48" xfId="0" applyBorder="1" applyAlignment="1">
      <alignment vertical="center" wrapText="1"/>
    </xf>
    <xf numFmtId="2" fontId="0" fillId="0" borderId="0" xfId="0" applyNumberFormat="1" applyProtection="1">
      <protection locked="0"/>
    </xf>
    <xf numFmtId="0" fontId="33" fillId="0" borderId="0" xfId="0" applyFont="1"/>
    <xf numFmtId="0" fontId="33" fillId="17" borderId="1" xfId="0" applyFont="1" applyFill="1" applyBorder="1" applyAlignment="1">
      <alignment horizontal="right" vertical="center" wrapText="1"/>
    </xf>
    <xf numFmtId="0" fontId="0" fillId="0" borderId="49" xfId="0" applyBorder="1"/>
    <xf numFmtId="0" fontId="52" fillId="15" borderId="43" xfId="0" applyFont="1" applyFill="1" applyBorder="1" applyAlignment="1">
      <alignment horizontal="center" wrapText="1"/>
    </xf>
    <xf numFmtId="0" fontId="0" fillId="23" borderId="59" xfId="0" applyFill="1" applyBorder="1" applyProtection="1">
      <protection locked="0"/>
    </xf>
    <xf numFmtId="0" fontId="0" fillId="23" borderId="0" xfId="0" applyFill="1" applyProtection="1">
      <protection locked="0"/>
    </xf>
    <xf numFmtId="0" fontId="0" fillId="23" borderId="45" xfId="0" applyFill="1" applyBorder="1" applyProtection="1">
      <protection locked="0"/>
    </xf>
    <xf numFmtId="0" fontId="0" fillId="23" borderId="13" xfId="0" applyFill="1" applyBorder="1" applyProtection="1">
      <protection locked="0"/>
    </xf>
    <xf numFmtId="0" fontId="0" fillId="18" borderId="59" xfId="0" applyFill="1" applyBorder="1" applyProtection="1">
      <protection locked="0"/>
    </xf>
    <xf numFmtId="0" fontId="0" fillId="18" borderId="0" xfId="0" applyFill="1" applyProtection="1">
      <protection locked="0"/>
    </xf>
    <xf numFmtId="2" fontId="0" fillId="18" borderId="0" xfId="0" applyNumberFormat="1" applyFill="1"/>
    <xf numFmtId="0" fontId="44" fillId="18" borderId="49" xfId="0" applyFont="1" applyFill="1" applyBorder="1" applyAlignment="1">
      <alignment vertical="center" wrapText="1"/>
    </xf>
    <xf numFmtId="0" fontId="44" fillId="18" borderId="0" xfId="0" applyFont="1" applyFill="1" applyAlignment="1">
      <alignment vertical="center" wrapText="1"/>
    </xf>
    <xf numFmtId="0" fontId="0" fillId="18" borderId="45" xfId="0" applyFill="1" applyBorder="1" applyProtection="1">
      <protection locked="0"/>
    </xf>
    <xf numFmtId="0" fontId="0" fillId="18" borderId="13" xfId="0" applyFill="1" applyBorder="1" applyProtection="1">
      <protection locked="0"/>
    </xf>
    <xf numFmtId="2" fontId="0" fillId="18" borderId="13" xfId="0" applyNumberFormat="1" applyFill="1" applyBorder="1" applyProtection="1">
      <protection locked="0"/>
    </xf>
    <xf numFmtId="0" fontId="44" fillId="18" borderId="13" xfId="0" applyFont="1" applyFill="1" applyBorder="1" applyAlignment="1">
      <alignment vertical="center" wrapText="1"/>
    </xf>
    <xf numFmtId="2" fontId="0" fillId="6" borderId="0" xfId="0" applyNumberFormat="1" applyFill="1"/>
    <xf numFmtId="0" fontId="44" fillId="3" borderId="49" xfId="0" applyFont="1" applyFill="1" applyBorder="1" applyAlignment="1">
      <alignment vertical="center" wrapText="1"/>
    </xf>
    <xf numFmtId="0" fontId="44" fillId="3" borderId="0" xfId="0" applyFont="1" applyFill="1" applyAlignment="1">
      <alignment vertical="center" wrapText="1"/>
    </xf>
    <xf numFmtId="0" fontId="44" fillId="3" borderId="13" xfId="0" applyFont="1" applyFill="1" applyBorder="1" applyAlignment="1">
      <alignment vertical="center" wrapText="1"/>
    </xf>
    <xf numFmtId="2" fontId="0" fillId="23" borderId="0" xfId="0" applyNumberFormat="1" applyFill="1" applyProtection="1">
      <protection locked="0"/>
    </xf>
    <xf numFmtId="0" fontId="0" fillId="4" borderId="26" xfId="0" applyFill="1" applyBorder="1" applyProtection="1">
      <protection locked="0"/>
    </xf>
    <xf numFmtId="0" fontId="0" fillId="4" borderId="49" xfId="0" applyFill="1" applyBorder="1" applyProtection="1">
      <protection locked="0"/>
    </xf>
    <xf numFmtId="2" fontId="0" fillId="4" borderId="0" xfId="0" applyNumberFormat="1" applyFill="1"/>
    <xf numFmtId="0" fontId="0" fillId="4" borderId="72" xfId="0" applyFill="1" applyBorder="1" applyProtection="1">
      <protection locked="0"/>
    </xf>
    <xf numFmtId="0" fontId="0" fillId="4" borderId="0" xfId="0" applyFill="1" applyProtection="1">
      <protection locked="0"/>
    </xf>
    <xf numFmtId="0" fontId="0" fillId="4" borderId="37" xfId="0" applyFill="1" applyBorder="1" applyProtection="1">
      <protection locked="0"/>
    </xf>
    <xf numFmtId="0" fontId="0" fillId="4" borderId="48" xfId="0" applyFill="1" applyBorder="1" applyProtection="1">
      <protection locked="0"/>
    </xf>
    <xf numFmtId="0" fontId="44" fillId="29" borderId="49" xfId="0" applyFont="1" applyFill="1" applyBorder="1" applyAlignment="1">
      <alignment horizontal="left" vertical="center" wrapText="1"/>
    </xf>
    <xf numFmtId="0" fontId="44" fillId="29" borderId="0" xfId="0" applyFont="1" applyFill="1" applyAlignment="1">
      <alignment horizontal="left" vertical="center" wrapText="1"/>
    </xf>
    <xf numFmtId="0" fontId="44" fillId="29" borderId="48" xfId="0" applyFont="1" applyFill="1" applyBorder="1" applyAlignment="1">
      <alignment horizontal="left" vertical="center" wrapText="1"/>
    </xf>
    <xf numFmtId="0" fontId="0" fillId="6" borderId="26" xfId="0" applyFill="1" applyBorder="1" applyProtection="1">
      <protection locked="0"/>
    </xf>
    <xf numFmtId="0" fontId="0" fillId="6" borderId="49" xfId="0" applyFill="1" applyBorder="1" applyProtection="1">
      <protection locked="0"/>
    </xf>
    <xf numFmtId="0" fontId="44" fillId="6" borderId="49" xfId="0" applyFont="1" applyFill="1" applyBorder="1" applyAlignment="1">
      <alignment horizontal="left" vertical="center" wrapText="1"/>
    </xf>
    <xf numFmtId="0" fontId="0" fillId="6" borderId="72" xfId="0" applyFill="1" applyBorder="1" applyProtection="1">
      <protection locked="0"/>
    </xf>
    <xf numFmtId="0" fontId="0" fillId="6" borderId="0" xfId="0" applyFill="1" applyProtection="1">
      <protection locked="0"/>
    </xf>
    <xf numFmtId="0" fontId="44" fillId="6" borderId="0" xfId="0" applyFont="1" applyFill="1" applyAlignment="1">
      <alignment horizontal="left" vertical="center" wrapText="1"/>
    </xf>
    <xf numFmtId="0" fontId="0" fillId="6" borderId="37" xfId="0" applyFill="1" applyBorder="1" applyProtection="1">
      <protection locked="0"/>
    </xf>
    <xf numFmtId="0" fontId="0" fillId="6" borderId="48" xfId="0" applyFill="1" applyBorder="1" applyProtection="1">
      <protection locked="0"/>
    </xf>
    <xf numFmtId="0" fontId="44" fillId="6" borderId="48" xfId="0" applyFont="1" applyFill="1" applyBorder="1" applyAlignment="1">
      <alignment horizontal="left" vertical="center" wrapText="1"/>
    </xf>
    <xf numFmtId="0" fontId="0" fillId="14" borderId="26" xfId="0" applyFill="1" applyBorder="1" applyProtection="1">
      <protection locked="0"/>
    </xf>
    <xf numFmtId="0" fontId="0" fillId="14" borderId="49" xfId="0" applyFill="1" applyBorder="1" applyProtection="1">
      <protection locked="0"/>
    </xf>
    <xf numFmtId="2" fontId="0" fillId="14" borderId="0" xfId="0" applyNumberFormat="1" applyFill="1"/>
    <xf numFmtId="0" fontId="0" fillId="14" borderId="72" xfId="0" applyFill="1" applyBorder="1" applyProtection="1">
      <protection locked="0"/>
    </xf>
    <xf numFmtId="0" fontId="0" fillId="14" borderId="0" xfId="0" applyFill="1" applyProtection="1">
      <protection locked="0"/>
    </xf>
    <xf numFmtId="0" fontId="0" fillId="14" borderId="37" xfId="0" applyFill="1" applyBorder="1" applyProtection="1">
      <protection locked="0"/>
    </xf>
    <xf numFmtId="0" fontId="0" fillId="14" borderId="48" xfId="0" applyFill="1" applyBorder="1" applyProtection="1">
      <protection locked="0"/>
    </xf>
    <xf numFmtId="0" fontId="0" fillId="7" borderId="26" xfId="0" applyFill="1" applyBorder="1" applyProtection="1">
      <protection locked="0"/>
    </xf>
    <xf numFmtId="0" fontId="0" fillId="7" borderId="49" xfId="0" applyFill="1" applyBorder="1" applyProtection="1">
      <protection locked="0"/>
    </xf>
    <xf numFmtId="2" fontId="0" fillId="7" borderId="0" xfId="0" applyNumberFormat="1" applyFill="1"/>
    <xf numFmtId="0" fontId="0" fillId="7" borderId="72" xfId="0" applyFill="1" applyBorder="1" applyProtection="1">
      <protection locked="0"/>
    </xf>
    <xf numFmtId="0" fontId="0" fillId="7" borderId="0" xfId="0" applyFill="1" applyProtection="1">
      <protection locked="0"/>
    </xf>
    <xf numFmtId="0" fontId="0" fillId="7" borderId="37" xfId="0" applyFill="1" applyBorder="1" applyProtection="1">
      <protection locked="0"/>
    </xf>
    <xf numFmtId="0" fontId="0" fillId="7" borderId="48" xfId="0" applyFill="1" applyBorder="1" applyProtection="1">
      <protection locked="0"/>
    </xf>
    <xf numFmtId="0" fontId="0" fillId="5" borderId="49" xfId="0" applyFill="1" applyBorder="1" applyProtection="1">
      <protection locked="0"/>
    </xf>
    <xf numFmtId="2" fontId="0" fillId="5" borderId="0" xfId="0" applyNumberFormat="1" applyFill="1" applyProtection="1">
      <protection locked="0"/>
    </xf>
    <xf numFmtId="0" fontId="0" fillId="5" borderId="72" xfId="0" applyFill="1" applyBorder="1" applyProtection="1">
      <protection locked="0"/>
    </xf>
    <xf numFmtId="0" fontId="0" fillId="5" borderId="0" xfId="0" applyFill="1" applyProtection="1">
      <protection locked="0"/>
    </xf>
    <xf numFmtId="0" fontId="0" fillId="5" borderId="48" xfId="0" applyFill="1" applyBorder="1" applyProtection="1">
      <protection locked="0"/>
    </xf>
    <xf numFmtId="2" fontId="0" fillId="0" borderId="49" xfId="0" applyNumberFormat="1" applyBorder="1" applyAlignment="1">
      <alignment vertical="center" wrapText="1"/>
    </xf>
    <xf numFmtId="2" fontId="65" fillId="24" borderId="52" xfId="0" applyNumberFormat="1" applyFont="1" applyFill="1" applyBorder="1" applyAlignment="1">
      <alignment horizontal="center" vertical="center"/>
    </xf>
    <xf numFmtId="2" fontId="0" fillId="0" borderId="52" xfId="0" applyNumberFormat="1" applyBorder="1" applyAlignment="1" applyProtection="1">
      <alignment horizontal="center" vertical="center"/>
      <protection locked="0"/>
    </xf>
    <xf numFmtId="2" fontId="0" fillId="0" borderId="52" xfId="0" applyNumberFormat="1" applyBorder="1" applyAlignment="1" applyProtection="1">
      <alignment horizontal="center"/>
      <protection locked="0"/>
    </xf>
    <xf numFmtId="2" fontId="0" fillId="0" borderId="65" xfId="0" applyNumberFormat="1" applyBorder="1" applyAlignment="1" applyProtection="1">
      <alignment horizontal="center"/>
      <protection locked="0"/>
    </xf>
    <xf numFmtId="2" fontId="0" fillId="0" borderId="58" xfId="0" applyNumberFormat="1" applyBorder="1" applyAlignment="1" applyProtection="1">
      <alignment horizontal="center"/>
      <protection locked="0"/>
    </xf>
    <xf numFmtId="0" fontId="20" fillId="2" borderId="43" xfId="0" applyFont="1" applyFill="1" applyBorder="1" applyAlignment="1">
      <alignment horizontal="center" wrapText="1"/>
    </xf>
    <xf numFmtId="0" fontId="33" fillId="17" borderId="73" xfId="0" applyFont="1" applyFill="1" applyBorder="1" applyAlignment="1" applyProtection="1">
      <alignment horizontal="center" wrapText="1"/>
      <protection hidden="1"/>
    </xf>
    <xf numFmtId="0" fontId="48" fillId="2" borderId="42" xfId="1" applyFont="1" applyFill="1" applyBorder="1" applyAlignment="1" applyProtection="1">
      <alignment horizontal="center" wrapText="1"/>
      <protection locked="0"/>
    </xf>
    <xf numFmtId="0" fontId="20" fillId="2" borderId="41" xfId="0" applyFont="1" applyFill="1" applyBorder="1" applyAlignment="1">
      <alignment horizontal="center" wrapText="1"/>
    </xf>
    <xf numFmtId="0" fontId="33" fillId="17" borderId="9" xfId="0" applyFont="1" applyFill="1" applyBorder="1" applyAlignment="1" applyProtection="1">
      <alignment horizontal="center" vertical="center" wrapText="1"/>
      <protection hidden="1"/>
    </xf>
    <xf numFmtId="0" fontId="46" fillId="0" borderId="0" xfId="0" applyFont="1" applyAlignment="1">
      <alignment horizontal="center"/>
    </xf>
    <xf numFmtId="0" fontId="46" fillId="2" borderId="43" xfId="0" applyFont="1" applyFill="1" applyBorder="1" applyAlignment="1">
      <alignment horizontal="center" wrapText="1"/>
    </xf>
    <xf numFmtId="0" fontId="52" fillId="18" borderId="41" xfId="0" applyFont="1" applyFill="1" applyBorder="1" applyAlignment="1">
      <alignment horizontal="center" wrapText="1"/>
    </xf>
    <xf numFmtId="0" fontId="52" fillId="18" borderId="43" xfId="0" applyFont="1" applyFill="1" applyBorder="1" applyAlignment="1">
      <alignment horizontal="center" wrapText="1"/>
    </xf>
    <xf numFmtId="0" fontId="48" fillId="18" borderId="42" xfId="1" applyFont="1" applyFill="1" applyBorder="1" applyAlignment="1" applyProtection="1">
      <alignment horizontal="center" wrapText="1"/>
      <protection locked="0"/>
    </xf>
    <xf numFmtId="0" fontId="48" fillId="22" borderId="42" xfId="1" applyFont="1" applyFill="1" applyBorder="1" applyAlignment="1" applyProtection="1">
      <alignment horizontal="center" wrapText="1"/>
      <protection locked="0"/>
    </xf>
    <xf numFmtId="0" fontId="52" fillId="22" borderId="41" xfId="0" applyFont="1" applyFill="1" applyBorder="1" applyAlignment="1">
      <alignment horizontal="center" wrapText="1"/>
    </xf>
    <xf numFmtId="0" fontId="52" fillId="22" borderId="43" xfId="0" applyFont="1" applyFill="1" applyBorder="1" applyAlignment="1">
      <alignment horizontal="center" wrapText="1"/>
    </xf>
    <xf numFmtId="0" fontId="48" fillId="15" borderId="42" xfId="1" applyFont="1" applyFill="1" applyBorder="1" applyAlignment="1" applyProtection="1">
      <alignment horizontal="center" wrapText="1"/>
    </xf>
    <xf numFmtId="0" fontId="52" fillId="15" borderId="41" xfId="0" applyFont="1" applyFill="1" applyBorder="1" applyAlignment="1">
      <alignment horizontal="center" wrapText="1"/>
    </xf>
    <xf numFmtId="0" fontId="52" fillId="6" borderId="41" xfId="0" applyFont="1" applyFill="1" applyBorder="1" applyAlignment="1">
      <alignment horizontal="center" wrapText="1"/>
    </xf>
    <xf numFmtId="0" fontId="52" fillId="6" borderId="43" xfId="0" applyFont="1" applyFill="1" applyBorder="1" applyAlignment="1">
      <alignment horizontal="center" wrapText="1"/>
    </xf>
    <xf numFmtId="0" fontId="48" fillId="6" borderId="42" xfId="1" applyFont="1" applyFill="1" applyBorder="1" applyAlignment="1" applyProtection="1">
      <alignment horizontal="center" wrapText="1"/>
    </xf>
    <xf numFmtId="0" fontId="52" fillId="23" borderId="41" xfId="0" applyFont="1" applyFill="1" applyBorder="1" applyAlignment="1">
      <alignment horizontal="center" wrapText="1"/>
    </xf>
    <xf numFmtId="0" fontId="52" fillId="23" borderId="43" xfId="0" applyFont="1" applyFill="1" applyBorder="1" applyAlignment="1">
      <alignment horizontal="center" wrapText="1"/>
    </xf>
    <xf numFmtId="0" fontId="48" fillId="23" borderId="42" xfId="1" applyFont="1" applyFill="1" applyBorder="1" applyAlignment="1" applyProtection="1">
      <alignment horizontal="center" wrapText="1"/>
    </xf>
    <xf numFmtId="0" fontId="48" fillId="21" borderId="42" xfId="1" applyFont="1" applyFill="1" applyBorder="1" applyAlignment="1" applyProtection="1">
      <alignment horizontal="center" wrapText="1"/>
    </xf>
    <xf numFmtId="0" fontId="48" fillId="21" borderId="41" xfId="1" applyFont="1" applyFill="1" applyBorder="1" applyAlignment="1" applyProtection="1">
      <alignment horizontal="center" wrapText="1"/>
    </xf>
    <xf numFmtId="0" fontId="51" fillId="28" borderId="35" xfId="0" applyFont="1" applyFill="1" applyBorder="1" applyAlignment="1">
      <alignment horizontal="center" vertical="center" wrapText="1"/>
    </xf>
    <xf numFmtId="0" fontId="51" fillId="0" borderId="59" xfId="0" applyFont="1" applyBorder="1" applyAlignment="1">
      <alignment horizontal="center" vertical="center" wrapText="1"/>
    </xf>
    <xf numFmtId="0" fontId="51" fillId="28" borderId="74" xfId="0" applyFont="1" applyFill="1" applyBorder="1" applyAlignment="1">
      <alignment horizontal="center" vertical="center" wrapText="1"/>
    </xf>
    <xf numFmtId="0" fontId="48" fillId="4" borderId="42" xfId="1" applyFont="1" applyFill="1" applyBorder="1" applyAlignment="1" applyProtection="1">
      <alignment horizontal="center" wrapText="1"/>
      <protection locked="0"/>
    </xf>
    <xf numFmtId="0" fontId="48" fillId="0" borderId="0" xfId="1" applyFont="1" applyAlignment="1" applyProtection="1">
      <alignment horizontal="center" vertical="center" wrapText="1"/>
      <protection locked="0"/>
    </xf>
    <xf numFmtId="0" fontId="19" fillId="16" borderId="41" xfId="0" applyFont="1" applyFill="1" applyBorder="1" applyAlignment="1">
      <alignment horizontal="center" wrapText="1"/>
    </xf>
    <xf numFmtId="0" fontId="48" fillId="2" borderId="42" xfId="1" applyFont="1" applyFill="1" applyBorder="1" applyAlignment="1" applyProtection="1">
      <alignment horizontal="center"/>
      <protection locked="0"/>
    </xf>
    <xf numFmtId="0" fontId="0" fillId="3" borderId="49" xfId="0" applyFill="1" applyBorder="1" applyAlignment="1" applyProtection="1">
      <alignment vertical="center"/>
      <protection locked="0"/>
    </xf>
    <xf numFmtId="0" fontId="0" fillId="3" borderId="0" xfId="0" applyFill="1" applyAlignment="1" applyProtection="1">
      <alignment vertical="center" wrapText="1"/>
      <protection locked="0"/>
    </xf>
    <xf numFmtId="0" fontId="0" fillId="3" borderId="13" xfId="0" applyFill="1" applyBorder="1" applyAlignment="1" applyProtection="1">
      <alignment vertical="center" wrapText="1"/>
      <protection locked="0"/>
    </xf>
    <xf numFmtId="0" fontId="0" fillId="3" borderId="0" xfId="0" applyFill="1" applyAlignment="1" applyProtection="1">
      <alignment vertical="center"/>
      <protection locked="0"/>
    </xf>
    <xf numFmtId="2" fontId="0" fillId="3" borderId="0" xfId="0" applyNumberFormat="1" applyFill="1" applyProtection="1">
      <protection locked="0"/>
    </xf>
    <xf numFmtId="2" fontId="0" fillId="29" borderId="0" xfId="0" applyNumberFormat="1" applyFill="1" applyProtection="1">
      <protection locked="0"/>
    </xf>
    <xf numFmtId="0" fontId="0" fillId="29" borderId="49" xfId="0" applyFill="1" applyBorder="1" applyAlignment="1" applyProtection="1">
      <alignment vertical="center" wrapText="1"/>
      <protection locked="0"/>
    </xf>
    <xf numFmtId="0" fontId="0" fillId="29" borderId="0" xfId="0" applyFill="1" applyAlignment="1" applyProtection="1">
      <alignment vertical="center" wrapText="1"/>
      <protection locked="0"/>
    </xf>
    <xf numFmtId="0" fontId="0" fillId="29" borderId="48" xfId="0" applyFill="1" applyBorder="1" applyAlignment="1" applyProtection="1">
      <alignment vertical="center" wrapText="1"/>
      <protection locked="0"/>
    </xf>
    <xf numFmtId="0" fontId="0" fillId="29" borderId="48" xfId="0" applyFill="1" applyBorder="1" applyAlignment="1" applyProtection="1">
      <alignment vertical="center"/>
      <protection locked="0"/>
    </xf>
    <xf numFmtId="0" fontId="0" fillId="30" borderId="4" xfId="0" applyFill="1" applyBorder="1"/>
    <xf numFmtId="0" fontId="0" fillId="0" borderId="4" xfId="0" applyBorder="1"/>
    <xf numFmtId="0" fontId="65" fillId="0" borderId="48" xfId="0" applyFont="1" applyBorder="1" applyAlignment="1">
      <alignment horizontal="left" wrapText="1"/>
    </xf>
    <xf numFmtId="0" fontId="0" fillId="0" borderId="8" xfId="0" applyBorder="1" applyAlignment="1" applyProtection="1">
      <alignment horizontal="left" wrapText="1"/>
      <protection locked="0"/>
    </xf>
    <xf numFmtId="0" fontId="0" fillId="0" borderId="24" xfId="0" applyBorder="1" applyAlignment="1" applyProtection="1">
      <alignment horizontal="left" wrapText="1"/>
      <protection locked="0"/>
    </xf>
    <xf numFmtId="0" fontId="0" fillId="0" borderId="49" xfId="0" applyBorder="1" applyAlignment="1" applyProtection="1">
      <alignment horizontal="left" wrapText="1"/>
      <protection locked="0"/>
    </xf>
    <xf numFmtId="0" fontId="0" fillId="0" borderId="25" xfId="0" applyBorder="1" applyAlignment="1" applyProtection="1">
      <alignment horizontal="left" wrapText="1"/>
      <protection locked="0"/>
    </xf>
    <xf numFmtId="12" fontId="0" fillId="0" borderId="24" xfId="0" applyNumberFormat="1" applyBorder="1" applyAlignment="1" applyProtection="1">
      <alignment wrapText="1"/>
      <protection locked="0"/>
    </xf>
    <xf numFmtId="2" fontId="0" fillId="0" borderId="0" xfId="0" applyNumberFormat="1"/>
    <xf numFmtId="12" fontId="0" fillId="0" borderId="1" xfId="0" applyNumberFormat="1" applyBorder="1" applyAlignment="1" applyProtection="1">
      <alignment horizontal="left" wrapText="1"/>
      <protection hidden="1"/>
    </xf>
    <xf numFmtId="12" fontId="0" fillId="0" borderId="1" xfId="0" applyNumberFormat="1" applyBorder="1" applyAlignment="1" applyProtection="1">
      <alignment horizontal="left" wrapText="1"/>
      <protection locked="0"/>
    </xf>
    <xf numFmtId="0" fontId="0" fillId="0" borderId="1" xfId="0" applyBorder="1" applyAlignment="1" applyProtection="1">
      <alignment wrapText="1"/>
      <protection locked="0"/>
    </xf>
    <xf numFmtId="0" fontId="0" fillId="0" borderId="0" xfId="0" applyAlignment="1">
      <alignment horizontal="left" wrapText="1"/>
    </xf>
    <xf numFmtId="0" fontId="0" fillId="0" borderId="21" xfId="0" applyBorder="1" applyAlignment="1" applyProtection="1">
      <alignment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right" wrapText="1"/>
      <protection locked="0"/>
    </xf>
    <xf numFmtId="2" fontId="0" fillId="0" borderId="1" xfId="0" applyNumberFormat="1" applyBorder="1" applyAlignment="1" applyProtection="1">
      <alignment horizontal="right" wrapText="1"/>
      <protection locked="0"/>
    </xf>
    <xf numFmtId="0" fontId="0" fillId="0" borderId="8" xfId="0" applyBorder="1" applyAlignment="1">
      <alignment wrapText="1"/>
    </xf>
    <xf numFmtId="0" fontId="0" fillId="0" borderId="24" xfId="0" applyBorder="1" applyAlignment="1">
      <alignment wrapText="1"/>
    </xf>
    <xf numFmtId="0" fontId="0" fillId="0" borderId="8" xfId="0" applyBorder="1" applyAlignment="1">
      <alignment horizontal="center" wrapText="1"/>
    </xf>
    <xf numFmtId="0" fontId="0" fillId="0" borderId="64" xfId="0" applyBorder="1" applyAlignment="1">
      <alignment horizontal="center" wrapText="1"/>
    </xf>
    <xf numFmtId="0" fontId="0" fillId="0" borderId="9" xfId="0" applyBorder="1" applyAlignment="1">
      <alignment horizontal="center" wrapText="1"/>
    </xf>
    <xf numFmtId="0" fontId="69" fillId="20" borderId="15" xfId="0" applyFont="1" applyFill="1" applyBorder="1" applyAlignment="1">
      <alignment horizontal="center" vertical="center" wrapText="1"/>
    </xf>
    <xf numFmtId="0" fontId="33" fillId="20" borderId="75" xfId="0" applyFont="1" applyFill="1" applyBorder="1" applyAlignment="1">
      <alignment horizontal="center" vertical="center" wrapText="1"/>
    </xf>
    <xf numFmtId="0" fontId="33" fillId="20" borderId="23" xfId="0" applyFont="1" applyFill="1" applyBorder="1" applyAlignment="1">
      <alignment horizontal="center" vertical="center" wrapText="1"/>
    </xf>
    <xf numFmtId="0" fontId="33" fillId="0" borderId="0" xfId="0" applyFont="1" applyAlignment="1">
      <alignment horizontal="center" vertical="center" wrapText="1"/>
    </xf>
    <xf numFmtId="12" fontId="33" fillId="2" borderId="1" xfId="0" applyNumberFormat="1" applyFont="1" applyFill="1" applyBorder="1" applyAlignment="1" applyProtection="1">
      <alignment horizontal="center" vertical="center" wrapText="1"/>
      <protection hidden="1"/>
    </xf>
    <xf numFmtId="0" fontId="30" fillId="0" borderId="0" xfId="0" applyFont="1" applyProtection="1">
      <protection locked="0"/>
    </xf>
    <xf numFmtId="0" fontId="44" fillId="0" borderId="0" xfId="0" applyFont="1" applyAlignment="1">
      <alignment vertical="center" wrapText="1"/>
    </xf>
    <xf numFmtId="12" fontId="33" fillId="2" borderId="1" xfId="0" applyNumberFormat="1" applyFont="1" applyFill="1" applyBorder="1" applyAlignment="1" applyProtection="1">
      <alignment horizontal="center" vertical="center"/>
      <protection hidden="1"/>
    </xf>
    <xf numFmtId="2" fontId="72" fillId="2" borderId="1" xfId="0" applyNumberFormat="1" applyFont="1" applyFill="1" applyBorder="1" applyAlignment="1" applyProtection="1">
      <alignment horizontal="center" vertical="center"/>
      <protection hidden="1"/>
    </xf>
    <xf numFmtId="1" fontId="0" fillId="0" borderId="1" xfId="0" applyNumberFormat="1" applyBorder="1" applyAlignment="1">
      <alignment horizontal="center" vertical="center"/>
    </xf>
    <xf numFmtId="2" fontId="73" fillId="2" borderId="1" xfId="0" applyNumberFormat="1" applyFont="1" applyFill="1" applyBorder="1" applyAlignment="1" applyProtection="1">
      <alignment horizontal="center" vertical="center"/>
      <protection hidden="1"/>
    </xf>
    <xf numFmtId="0" fontId="30" fillId="0" borderId="0" xfId="0" applyFont="1"/>
    <xf numFmtId="2" fontId="74" fillId="2" borderId="1" xfId="0" applyNumberFormat="1" applyFont="1" applyFill="1" applyBorder="1" applyAlignment="1" applyProtection="1">
      <alignment horizontal="center" vertical="center"/>
      <protection hidden="1"/>
    </xf>
    <xf numFmtId="2" fontId="75" fillId="10" borderId="1" xfId="0" applyNumberFormat="1" applyFont="1" applyFill="1" applyBorder="1" applyAlignment="1" applyProtection="1">
      <alignment horizontal="center" vertical="center"/>
      <protection hidden="1"/>
    </xf>
    <xf numFmtId="2" fontId="31" fillId="10" borderId="1" xfId="0" applyNumberFormat="1" applyFont="1" applyFill="1" applyBorder="1" applyAlignment="1" applyProtection="1">
      <alignment horizontal="center" vertical="center"/>
      <protection hidden="1"/>
    </xf>
    <xf numFmtId="0" fontId="33" fillId="0" borderId="76" xfId="0" applyFont="1" applyBorder="1"/>
    <xf numFmtId="0" fontId="0" fillId="0" borderId="21" xfId="0" applyBorder="1"/>
    <xf numFmtId="0" fontId="0" fillId="14" borderId="1" xfId="0" applyFill="1" applyBorder="1" applyProtection="1">
      <protection locked="0"/>
    </xf>
    <xf numFmtId="12" fontId="0" fillId="0" borderId="0" xfId="0" applyNumberFormat="1" applyProtection="1">
      <protection locked="0"/>
    </xf>
    <xf numFmtId="0" fontId="33" fillId="8" borderId="1" xfId="0" applyFont="1" applyFill="1" applyBorder="1" applyAlignment="1">
      <alignment horizontal="center" vertical="center"/>
    </xf>
    <xf numFmtId="0" fontId="0" fillId="14" borderId="1" xfId="0" applyFill="1" applyBorder="1" applyAlignment="1" applyProtection="1">
      <alignment horizontal="center" wrapText="1"/>
      <protection locked="0"/>
    </xf>
    <xf numFmtId="0" fontId="52" fillId="0" borderId="0" xfId="0" applyFont="1" applyAlignment="1">
      <alignment horizontal="center" wrapText="1"/>
    </xf>
    <xf numFmtId="0" fontId="0" fillId="0" borderId="0" xfId="0" applyAlignment="1" applyProtection="1">
      <alignment wrapText="1"/>
      <protection hidden="1"/>
    </xf>
    <xf numFmtId="12" fontId="0" fillId="13" borderId="0" xfId="0" applyNumberFormat="1" applyFill="1" applyAlignment="1" applyProtection="1">
      <alignment horizontal="center"/>
      <protection hidden="1"/>
    </xf>
    <xf numFmtId="0" fontId="41" fillId="14" borderId="68" xfId="1" applyFont="1" applyFill="1" applyBorder="1" applyAlignment="1" applyProtection="1">
      <alignment horizontal="center" vertical="center" wrapText="1"/>
      <protection locked="0" hidden="1"/>
    </xf>
    <xf numFmtId="12" fontId="0" fillId="31" borderId="28" xfId="0" applyNumberFormat="1" applyFill="1" applyBorder="1" applyAlignment="1" applyProtection="1">
      <alignment horizontal="center"/>
      <protection hidden="1"/>
    </xf>
    <xf numFmtId="0" fontId="28" fillId="28" borderId="43" xfId="1" applyFont="1" applyFill="1" applyBorder="1" applyAlignment="1" applyProtection="1">
      <alignment horizontal="center" wrapText="1"/>
      <protection locked="0"/>
    </xf>
    <xf numFmtId="10" fontId="29" fillId="2" borderId="29" xfId="2" applyNumberFormat="1" applyFont="1" applyFill="1" applyBorder="1" applyAlignment="1" applyProtection="1">
      <alignment horizontal="center" vertical="center"/>
      <protection hidden="1"/>
    </xf>
    <xf numFmtId="0" fontId="35" fillId="0" borderId="0" xfId="0" applyFont="1"/>
    <xf numFmtId="0" fontId="85" fillId="0" borderId="0" xfId="0" applyFont="1" applyAlignment="1">
      <alignment horizontal="center"/>
    </xf>
    <xf numFmtId="14" fontId="86" fillId="0" borderId="0" xfId="0" applyNumberFormat="1" applyFont="1" applyAlignment="1">
      <alignment horizontal="center" wrapText="1"/>
    </xf>
    <xf numFmtId="0" fontId="0" fillId="0" borderId="0" xfId="0" applyAlignment="1" applyProtection="1">
      <alignment horizontal="left" vertical="top"/>
      <protection locked="0"/>
    </xf>
    <xf numFmtId="0" fontId="33" fillId="0" borderId="35" xfId="0" applyFont="1" applyBorder="1" applyAlignment="1">
      <alignment horizontal="center" vertical="center" wrapText="1"/>
    </xf>
    <xf numFmtId="0" fontId="33" fillId="0" borderId="19" xfId="0" applyFont="1" applyBorder="1" applyAlignment="1">
      <alignment horizontal="center" vertical="center" wrapText="1"/>
    </xf>
    <xf numFmtId="12" fontId="33" fillId="2" borderId="4" xfId="0" applyNumberFormat="1" applyFont="1" applyFill="1" applyBorder="1" applyAlignment="1" applyProtection="1">
      <alignment horizontal="center" vertical="center"/>
      <protection hidden="1"/>
    </xf>
    <xf numFmtId="0" fontId="35" fillId="2" borderId="2"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1" xfId="0" applyFont="1" applyFill="1" applyBorder="1" applyAlignment="1">
      <alignment horizontal="center" vertical="center" wrapText="1"/>
    </xf>
    <xf numFmtId="0" fontId="39" fillId="6" borderId="2"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35" fillId="0" borderId="34" xfId="0" applyFont="1" applyBorder="1" applyAlignment="1" applyProtection="1">
      <alignment horizontal="center" wrapText="1"/>
      <protection locked="0"/>
    </xf>
    <xf numFmtId="0" fontId="40" fillId="7" borderId="21" xfId="0" applyFont="1" applyFill="1" applyBorder="1" applyAlignment="1">
      <alignment horizontal="center" vertical="center" wrapText="1"/>
    </xf>
    <xf numFmtId="0" fontId="49" fillId="5" borderId="21" xfId="0" applyFont="1" applyFill="1" applyBorder="1" applyAlignment="1">
      <alignment horizontal="center" vertical="center" wrapText="1"/>
    </xf>
    <xf numFmtId="0" fontId="39" fillId="6" borderId="21" xfId="0" applyFont="1" applyFill="1" applyBorder="1" applyAlignment="1">
      <alignment horizontal="center" vertical="center" wrapText="1"/>
    </xf>
    <xf numFmtId="0" fontId="35" fillId="2" borderId="21" xfId="0" applyFont="1" applyFill="1" applyBorder="1" applyAlignment="1">
      <alignment horizontal="center" vertical="center" wrapText="1"/>
    </xf>
    <xf numFmtId="12" fontId="0" fillId="2" borderId="5" xfId="0" applyNumberFormat="1" applyFill="1" applyBorder="1" applyAlignment="1" applyProtection="1">
      <alignment horizontal="center"/>
      <protection hidden="1"/>
    </xf>
    <xf numFmtId="0" fontId="35" fillId="13" borderId="2" xfId="0" applyFont="1" applyFill="1" applyBorder="1" applyAlignment="1" applyProtection="1">
      <alignment horizontal="center" vertical="center" wrapText="1"/>
      <protection hidden="1"/>
    </xf>
    <xf numFmtId="0" fontId="35" fillId="13" borderId="3" xfId="0" applyFont="1" applyFill="1" applyBorder="1" applyAlignment="1" applyProtection="1">
      <alignment horizontal="center" vertical="center" wrapText="1"/>
      <protection hidden="1"/>
    </xf>
    <xf numFmtId="0" fontId="48" fillId="16" borderId="53" xfId="1" applyFont="1" applyFill="1" applyBorder="1" applyAlignment="1" applyProtection="1">
      <alignment horizontal="center" vertical="center" wrapText="1"/>
      <protection hidden="1"/>
    </xf>
    <xf numFmtId="0" fontId="35" fillId="4" borderId="2" xfId="0" applyFont="1" applyFill="1" applyBorder="1" applyAlignment="1">
      <alignment horizontal="center" wrapText="1"/>
    </xf>
    <xf numFmtId="0" fontId="35" fillId="4" borderId="1" xfId="0" applyFont="1" applyFill="1" applyBorder="1" applyAlignment="1">
      <alignment horizontal="center" wrapText="1"/>
    </xf>
    <xf numFmtId="0" fontId="35" fillId="6" borderId="2" xfId="0" applyFont="1" applyFill="1" applyBorder="1" applyAlignment="1">
      <alignment horizontal="center" wrapText="1"/>
    </xf>
    <xf numFmtId="0" fontId="35" fillId="6" borderId="1" xfId="0" applyFont="1" applyFill="1" applyBorder="1" applyAlignment="1">
      <alignment horizontal="center" wrapText="1"/>
    </xf>
    <xf numFmtId="0" fontId="35" fillId="2" borderId="2" xfId="0" applyFont="1" applyFill="1" applyBorder="1" applyAlignment="1">
      <alignment horizontal="center" wrapText="1"/>
    </xf>
    <xf numFmtId="0" fontId="35" fillId="2" borderId="1" xfId="0" applyFont="1" applyFill="1" applyBorder="1" applyAlignment="1">
      <alignment horizontal="center" wrapText="1"/>
    </xf>
    <xf numFmtId="0" fontId="35" fillId="7" borderId="2" xfId="0" applyFont="1" applyFill="1" applyBorder="1" applyAlignment="1">
      <alignment horizontal="center" wrapText="1"/>
    </xf>
    <xf numFmtId="0" fontId="35" fillId="7" borderId="1" xfId="0" applyFont="1" applyFill="1" applyBorder="1" applyAlignment="1">
      <alignment horizontal="center" wrapText="1"/>
    </xf>
    <xf numFmtId="0" fontId="36" fillId="5" borderId="2" xfId="0" applyFont="1" applyFill="1" applyBorder="1" applyAlignment="1">
      <alignment horizontal="center" wrapText="1"/>
    </xf>
    <xf numFmtId="0" fontId="36" fillId="5" borderId="1" xfId="0" applyFont="1" applyFill="1" applyBorder="1" applyAlignment="1">
      <alignment horizontal="center" wrapText="1"/>
    </xf>
    <xf numFmtId="0" fontId="0" fillId="0" borderId="4" xfId="0" applyBorder="1" applyAlignment="1">
      <alignment horizontal="center" vertical="center"/>
    </xf>
    <xf numFmtId="0" fontId="33" fillId="3" borderId="16"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48" fillId="0" borderId="18" xfId="1" applyFon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33" fillId="0" borderId="21" xfId="0" applyFont="1" applyBorder="1" applyAlignment="1">
      <alignment horizontal="center" vertical="center" wrapText="1"/>
    </xf>
    <xf numFmtId="0" fontId="72" fillId="4" borderId="38" xfId="0" applyFont="1" applyFill="1" applyBorder="1" applyAlignment="1">
      <alignment horizontal="right" vertical="center"/>
    </xf>
    <xf numFmtId="0" fontId="73" fillId="6" borderId="38" xfId="0" applyFont="1" applyFill="1" applyBorder="1" applyAlignment="1">
      <alignment horizontal="right" vertical="center"/>
    </xf>
    <xf numFmtId="0" fontId="75" fillId="7" borderId="38" xfId="0" applyFont="1" applyFill="1" applyBorder="1" applyAlignment="1">
      <alignment horizontal="right" vertical="center"/>
    </xf>
    <xf numFmtId="0" fontId="74" fillId="14" borderId="38" xfId="0" applyFont="1" applyFill="1" applyBorder="1" applyAlignment="1">
      <alignment horizontal="right" vertical="center"/>
    </xf>
    <xf numFmtId="2" fontId="33" fillId="13" borderId="24" xfId="0" applyNumberFormat="1" applyFont="1" applyFill="1" applyBorder="1" applyAlignment="1">
      <alignment horizontal="center" wrapText="1"/>
    </xf>
    <xf numFmtId="0" fontId="31" fillId="5" borderId="38" xfId="0" applyFont="1" applyFill="1" applyBorder="1" applyAlignment="1">
      <alignment horizontal="right" vertical="center"/>
    </xf>
    <xf numFmtId="0" fontId="33" fillId="8" borderId="1" xfId="0" applyFont="1" applyFill="1" applyBorder="1" applyAlignment="1">
      <alignment horizontal="center" vertical="center" wrapText="1"/>
    </xf>
    <xf numFmtId="0" fontId="33" fillId="8" borderId="1" xfId="0" applyFont="1" applyFill="1" applyBorder="1" applyAlignment="1">
      <alignment horizontal="center"/>
    </xf>
    <xf numFmtId="0" fontId="46" fillId="0" borderId="18" xfId="0" applyFont="1" applyBorder="1" applyAlignment="1">
      <alignment horizontal="center" vertical="center" wrapText="1"/>
    </xf>
    <xf numFmtId="0" fontId="46" fillId="0" borderId="0" xfId="0" applyFont="1" applyAlignment="1">
      <alignment horizontal="center" vertical="center" wrapText="1"/>
    </xf>
    <xf numFmtId="0" fontId="63" fillId="2" borderId="26" xfId="0" applyFont="1" applyFill="1" applyBorder="1" applyAlignment="1">
      <alignment horizontal="center" wrapText="1"/>
    </xf>
    <xf numFmtId="0" fontId="63" fillId="2" borderId="49" xfId="0" applyFont="1" applyFill="1" applyBorder="1" applyAlignment="1">
      <alignment horizontal="center"/>
    </xf>
    <xf numFmtId="0" fontId="63" fillId="2" borderId="77" xfId="0" applyFont="1" applyFill="1" applyBorder="1" applyAlignment="1">
      <alignment horizontal="center"/>
    </xf>
    <xf numFmtId="0" fontId="63" fillId="2" borderId="37" xfId="0" applyFont="1" applyFill="1" applyBorder="1" applyAlignment="1">
      <alignment horizontal="center"/>
    </xf>
    <xf numFmtId="0" fontId="63" fillId="2" borderId="48" xfId="0" applyFont="1" applyFill="1" applyBorder="1" applyAlignment="1">
      <alignment horizontal="center"/>
    </xf>
    <xf numFmtId="0" fontId="63" fillId="2" borderId="36" xfId="0" applyFont="1" applyFill="1" applyBorder="1" applyAlignment="1">
      <alignment horizontal="center"/>
    </xf>
    <xf numFmtId="0" fontId="0" fillId="0" borderId="26"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0" fillId="0" borderId="77" xfId="0" applyBorder="1" applyAlignment="1" applyProtection="1">
      <alignment horizontal="left" vertical="top"/>
      <protection locked="0"/>
    </xf>
    <xf numFmtId="0" fontId="0" fillId="0" borderId="7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78"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48"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7" borderId="64" xfId="0" applyFill="1" applyBorder="1" applyAlignment="1">
      <alignment horizontal="center" vertical="center" wrapText="1"/>
    </xf>
    <xf numFmtId="0" fontId="0" fillId="7" borderId="45" xfId="0" applyFill="1" applyBorder="1" applyAlignment="1">
      <alignment horizontal="center" vertical="center" wrapText="1"/>
    </xf>
    <xf numFmtId="12" fontId="33" fillId="14" borderId="57" xfId="0" applyNumberFormat="1" applyFont="1" applyFill="1" applyBorder="1" applyAlignment="1">
      <alignment horizontal="center" vertical="center"/>
    </xf>
    <xf numFmtId="12" fontId="33" fillId="14" borderId="31" xfId="0" applyNumberFormat="1" applyFont="1" applyFill="1" applyBorder="1" applyAlignment="1">
      <alignment horizontal="center" vertical="center"/>
    </xf>
    <xf numFmtId="0" fontId="0" fillId="7" borderId="73" xfId="0" applyFill="1" applyBorder="1" applyAlignment="1">
      <alignment horizontal="center" vertical="center" wrapText="1"/>
    </xf>
    <xf numFmtId="0" fontId="0" fillId="7" borderId="40" xfId="0" applyFill="1" applyBorder="1" applyAlignment="1">
      <alignment horizontal="center" vertical="center" wrapText="1"/>
    </xf>
    <xf numFmtId="12" fontId="33" fillId="2" borderId="65" xfId="0" applyNumberFormat="1" applyFont="1" applyFill="1" applyBorder="1" applyAlignment="1">
      <alignment horizontal="center" vertical="center"/>
    </xf>
    <xf numFmtId="12" fontId="33" fillId="2" borderId="43" xfId="0" applyNumberFormat="1" applyFont="1" applyFill="1" applyBorder="1" applyAlignment="1">
      <alignment horizontal="center" vertical="center"/>
    </xf>
    <xf numFmtId="0" fontId="33" fillId="16" borderId="59" xfId="0" applyFont="1" applyFill="1" applyBorder="1" applyAlignment="1">
      <alignment horizontal="center" vertical="center" wrapText="1"/>
    </xf>
    <xf numFmtId="0" fontId="33" fillId="16" borderId="40" xfId="0" applyFont="1" applyFill="1" applyBorder="1" applyAlignment="1">
      <alignment horizontal="center" vertical="center" wrapText="1"/>
    </xf>
    <xf numFmtId="0" fontId="33" fillId="30" borderId="16" xfId="0" applyFont="1" applyFill="1" applyBorder="1" applyAlignment="1">
      <alignment horizontal="center" vertical="center" wrapText="1"/>
    </xf>
    <xf numFmtId="0" fontId="33" fillId="30" borderId="21" xfId="0" applyFont="1" applyFill="1" applyBorder="1" applyAlignment="1">
      <alignment horizontal="center" vertical="center" wrapText="1"/>
    </xf>
    <xf numFmtId="0" fontId="33" fillId="7" borderId="34"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33" fillId="7" borderId="57" xfId="0" applyFont="1" applyFill="1" applyBorder="1" applyAlignment="1">
      <alignment horizontal="center" vertical="center" wrapText="1"/>
    </xf>
    <xf numFmtId="0" fontId="33" fillId="7" borderId="22" xfId="0" applyFont="1" applyFill="1" applyBorder="1" applyAlignment="1">
      <alignment horizontal="center" vertical="center" wrapText="1"/>
    </xf>
    <xf numFmtId="2" fontId="33" fillId="0" borderId="42" xfId="0" applyNumberFormat="1" applyFont="1" applyBorder="1" applyAlignment="1" applyProtection="1">
      <alignment horizontal="center" vertical="center"/>
      <protection locked="0"/>
    </xf>
    <xf numFmtId="2" fontId="33" fillId="0" borderId="61" xfId="0" applyNumberFormat="1" applyFont="1" applyBorder="1" applyAlignment="1" applyProtection="1">
      <alignment horizontal="center" vertical="center"/>
      <protection locked="0"/>
    </xf>
    <xf numFmtId="0" fontId="33" fillId="16" borderId="73" xfId="0" applyFont="1" applyFill="1" applyBorder="1" applyAlignment="1">
      <alignment horizontal="center" vertical="center" wrapText="1"/>
    </xf>
    <xf numFmtId="0" fontId="33" fillId="16" borderId="18" xfId="0" applyFont="1" applyFill="1" applyBorder="1" applyAlignment="1">
      <alignment horizontal="center" vertical="center"/>
    </xf>
    <xf numFmtId="0" fontId="33" fillId="16" borderId="47" xfId="0" applyFont="1" applyFill="1" applyBorder="1" applyAlignment="1">
      <alignment horizontal="center" vertical="center"/>
    </xf>
    <xf numFmtId="0" fontId="63" fillId="10" borderId="60" xfId="0" applyFont="1" applyFill="1" applyBorder="1" applyAlignment="1">
      <alignment horizontal="center" vertical="center" wrapText="1"/>
    </xf>
    <xf numFmtId="0" fontId="63" fillId="10" borderId="53" xfId="0" applyFont="1" applyFill="1" applyBorder="1" applyAlignment="1">
      <alignment horizontal="center" vertical="center" wrapText="1"/>
    </xf>
    <xf numFmtId="0" fontId="63" fillId="10" borderId="53" xfId="0" applyFont="1" applyFill="1" applyBorder="1" applyAlignment="1">
      <alignment horizontal="center" vertical="center"/>
    </xf>
    <xf numFmtId="0" fontId="63" fillId="10" borderId="76" xfId="0" applyFont="1" applyFill="1" applyBorder="1" applyAlignment="1">
      <alignment horizontal="center" vertical="center"/>
    </xf>
    <xf numFmtId="0" fontId="48" fillId="0" borderId="13" xfId="1" applyFont="1" applyBorder="1" applyAlignment="1" applyProtection="1">
      <alignment horizontal="center" vertical="center"/>
      <protection locked="0"/>
    </xf>
    <xf numFmtId="0" fontId="33" fillId="18" borderId="27" xfId="0" applyFont="1" applyFill="1" applyBorder="1" applyAlignment="1">
      <alignment horizontal="center" vertical="center" wrapText="1"/>
    </xf>
    <xf numFmtId="0" fontId="33" fillId="18" borderId="22" xfId="0" applyFont="1" applyFill="1" applyBorder="1" applyAlignment="1">
      <alignment horizontal="center" vertical="center" wrapText="1"/>
    </xf>
    <xf numFmtId="0" fontId="35" fillId="3" borderId="40" xfId="0" applyFont="1" applyFill="1" applyBorder="1" applyAlignment="1">
      <alignment horizontal="center" vertical="center" wrapText="1"/>
    </xf>
    <xf numFmtId="0" fontId="0" fillId="3" borderId="48" xfId="0" applyFill="1" applyBorder="1"/>
    <xf numFmtId="0" fontId="0" fillId="3" borderId="19" xfId="0" applyFill="1" applyBorder="1"/>
    <xf numFmtId="0" fontId="33" fillId="0" borderId="59"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9" xfId="0" applyFont="1" applyBorder="1" applyAlignment="1">
      <alignment horizontal="center" vertical="center" wrapText="1"/>
    </xf>
    <xf numFmtId="0" fontId="33" fillId="24" borderId="41" xfId="0" applyFont="1" applyFill="1" applyBorder="1" applyAlignment="1">
      <alignment horizontal="center" vertical="center" wrapText="1"/>
    </xf>
    <xf numFmtId="0" fontId="33" fillId="24" borderId="61" xfId="0" applyFont="1" applyFill="1" applyBorder="1" applyAlignment="1">
      <alignment horizontal="center" vertical="center" wrapText="1"/>
    </xf>
    <xf numFmtId="0" fontId="63" fillId="0" borderId="73" xfId="0" applyFont="1" applyBorder="1" applyAlignment="1">
      <alignment horizontal="right" vertical="center"/>
    </xf>
    <xf numFmtId="0" fontId="63" fillId="0" borderId="18" xfId="0" applyFont="1" applyBorder="1" applyAlignment="1">
      <alignment horizontal="right" vertical="center"/>
    </xf>
    <xf numFmtId="0" fontId="63" fillId="0" borderId="13" xfId="0" applyFont="1" applyBorder="1" applyAlignment="1" applyProtection="1">
      <alignment horizontal="left" vertical="center"/>
      <protection locked="0"/>
    </xf>
    <xf numFmtId="0" fontId="63" fillId="0" borderId="46" xfId="0" applyFont="1" applyBorder="1" applyAlignment="1" applyProtection="1">
      <alignment horizontal="left" vertical="center"/>
      <protection locked="0"/>
    </xf>
    <xf numFmtId="0" fontId="63" fillId="0" borderId="45" xfId="0" applyFont="1" applyBorder="1" applyAlignment="1">
      <alignment horizontal="right" vertical="center" wrapText="1"/>
    </xf>
    <xf numFmtId="0" fontId="63" fillId="0" borderId="13" xfId="0" applyFont="1" applyBorder="1" applyAlignment="1">
      <alignment horizontal="right" vertical="center" wrapText="1"/>
    </xf>
    <xf numFmtId="0" fontId="63" fillId="0" borderId="18" xfId="0" applyFont="1" applyBorder="1" applyAlignment="1" applyProtection="1">
      <alignment horizontal="left" vertical="center"/>
      <protection locked="0"/>
    </xf>
    <xf numFmtId="0" fontId="63" fillId="0" borderId="47" xfId="0" applyFont="1" applyBorder="1" applyAlignment="1" applyProtection="1">
      <alignment horizontal="left" vertical="center"/>
      <protection locked="0"/>
    </xf>
    <xf numFmtId="0" fontId="35" fillId="21" borderId="73" xfId="0" applyFont="1" applyFill="1" applyBorder="1" applyAlignment="1">
      <alignment horizontal="center" vertical="center" wrapText="1"/>
    </xf>
    <xf numFmtId="0" fontId="35" fillId="21" borderId="18" xfId="0" applyFont="1" applyFill="1" applyBorder="1" applyAlignment="1">
      <alignment horizontal="center" vertical="center" wrapText="1"/>
    </xf>
    <xf numFmtId="0" fontId="35" fillId="21" borderId="47" xfId="0" applyFont="1" applyFill="1" applyBorder="1" applyAlignment="1">
      <alignment horizontal="center" vertical="center" wrapText="1"/>
    </xf>
    <xf numFmtId="0" fontId="35" fillId="7" borderId="73" xfId="0" applyFont="1" applyFill="1" applyBorder="1" applyAlignment="1">
      <alignment horizontal="center" vertical="center" wrapText="1"/>
    </xf>
    <xf numFmtId="0" fontId="35" fillId="7" borderId="59" xfId="0" applyFont="1" applyFill="1" applyBorder="1" applyAlignment="1">
      <alignment horizontal="center" vertical="center" wrapText="1"/>
    </xf>
    <xf numFmtId="0" fontId="35" fillId="7" borderId="45" xfId="0" applyFont="1" applyFill="1" applyBorder="1" applyAlignment="1">
      <alignment horizontal="center" vertical="center" wrapText="1"/>
    </xf>
    <xf numFmtId="0" fontId="33" fillId="3" borderId="51" xfId="0" applyFont="1" applyFill="1" applyBorder="1" applyAlignment="1">
      <alignment horizontal="center" vertical="center" wrapText="1"/>
    </xf>
    <xf numFmtId="0" fontId="33" fillId="3" borderId="20" xfId="0" applyFont="1" applyFill="1" applyBorder="1" applyAlignment="1">
      <alignment horizontal="center" vertical="center" wrapText="1"/>
    </xf>
    <xf numFmtId="0" fontId="35" fillId="27" borderId="8" xfId="0" applyFont="1" applyFill="1" applyBorder="1" applyAlignment="1">
      <alignment horizontal="center" vertical="center" wrapText="1"/>
    </xf>
    <xf numFmtId="0" fontId="35" fillId="27" borderId="24" xfId="0" applyFont="1" applyFill="1" applyBorder="1" applyAlignment="1">
      <alignment horizontal="center" vertical="center" wrapText="1"/>
    </xf>
    <xf numFmtId="0" fontId="35" fillId="27" borderId="54" xfId="0" applyFont="1" applyFill="1" applyBorder="1" applyAlignment="1">
      <alignment horizontal="center" vertical="center" wrapText="1"/>
    </xf>
    <xf numFmtId="0" fontId="48" fillId="0" borderId="0" xfId="1" applyFont="1" applyBorder="1" applyAlignment="1" applyProtection="1">
      <alignment horizontal="center" vertical="center"/>
      <protection locked="0"/>
    </xf>
    <xf numFmtId="0" fontId="26" fillId="0" borderId="7" xfId="1" applyFont="1" applyBorder="1" applyAlignment="1" applyProtection="1">
      <alignment horizontal="center" vertical="center"/>
      <protection locked="0"/>
    </xf>
    <xf numFmtId="0" fontId="26" fillId="0" borderId="63" xfId="1" applyFont="1" applyBorder="1" applyAlignment="1" applyProtection="1">
      <alignment horizontal="center" vertical="center"/>
      <protection locked="0"/>
    </xf>
    <xf numFmtId="0" fontId="35" fillId="11" borderId="40" xfId="0" applyFont="1" applyFill="1" applyBorder="1" applyAlignment="1">
      <alignment horizontal="center" vertical="center" wrapText="1"/>
    </xf>
    <xf numFmtId="0" fontId="0" fillId="0" borderId="48" xfId="0" applyBorder="1"/>
    <xf numFmtId="0" fontId="0" fillId="0" borderId="19" xfId="0" applyBorder="1"/>
    <xf numFmtId="0" fontId="9" fillId="0" borderId="18" xfId="0" applyFont="1" applyBorder="1" applyAlignment="1">
      <alignment horizontal="center" vertical="center" wrapText="1"/>
    </xf>
    <xf numFmtId="0" fontId="33" fillId="8" borderId="51" xfId="0" applyFont="1" applyFill="1" applyBorder="1" applyAlignment="1">
      <alignment horizontal="center" vertical="center" wrapText="1"/>
    </xf>
    <xf numFmtId="0" fontId="33" fillId="8" borderId="40" xfId="0" applyFont="1" applyFill="1" applyBorder="1" applyAlignment="1">
      <alignment horizontal="center" vertical="center" wrapText="1"/>
    </xf>
    <xf numFmtId="0" fontId="33" fillId="17" borderId="65" xfId="0" applyFont="1" applyFill="1" applyBorder="1" applyAlignment="1">
      <alignment horizontal="center" vertical="center" wrapText="1"/>
    </xf>
    <xf numFmtId="0" fontId="33" fillId="17" borderId="61" xfId="0" applyFont="1" applyFill="1" applyBorder="1" applyAlignment="1">
      <alignment horizontal="center" vertical="center" wrapText="1"/>
    </xf>
    <xf numFmtId="0" fontId="63" fillId="2" borderId="60" xfId="0" applyFont="1" applyFill="1" applyBorder="1" applyAlignment="1">
      <alignment horizontal="center" vertical="top" wrapText="1"/>
    </xf>
    <xf numFmtId="0" fontId="63" fillId="2" borderId="53" xfId="0" applyFont="1" applyFill="1" applyBorder="1" applyAlignment="1">
      <alignment horizontal="center" vertical="top"/>
    </xf>
    <xf numFmtId="0" fontId="63" fillId="2" borderId="76" xfId="0" applyFont="1" applyFill="1" applyBorder="1" applyAlignment="1">
      <alignment horizontal="center" vertical="top"/>
    </xf>
    <xf numFmtId="0" fontId="34" fillId="0" borderId="53" xfId="0" applyFont="1" applyBorder="1" applyAlignment="1">
      <alignment horizontal="center" vertical="center" wrapText="1"/>
    </xf>
    <xf numFmtId="0" fontId="79" fillId="5" borderId="1" xfId="0" applyFont="1" applyFill="1" applyBorder="1" applyAlignment="1" applyProtection="1">
      <alignment horizontal="center" vertical="center"/>
      <protection locked="0"/>
    </xf>
    <xf numFmtId="0" fontId="79" fillId="5" borderId="4" xfId="0" applyFont="1" applyFill="1" applyBorder="1" applyAlignment="1" applyProtection="1">
      <alignment horizontal="center" vertical="center"/>
      <protection locked="0"/>
    </xf>
    <xf numFmtId="0" fontId="48" fillId="0" borderId="0" xfId="1" applyFont="1" applyAlignment="1" applyProtection="1">
      <alignment horizontal="center"/>
    </xf>
    <xf numFmtId="0" fontId="58" fillId="4" borderId="12" xfId="0" applyFont="1" applyFill="1" applyBorder="1" applyAlignment="1" applyProtection="1">
      <alignment horizontal="center" vertical="center" wrapText="1"/>
      <protection locked="0"/>
    </xf>
    <xf numFmtId="0" fontId="58" fillId="4" borderId="5" xfId="0" applyFont="1" applyFill="1" applyBorder="1" applyAlignment="1" applyProtection="1">
      <alignment horizontal="center" vertical="center" wrapText="1"/>
      <protection locked="0"/>
    </xf>
    <xf numFmtId="0" fontId="76" fillId="6" borderId="5" xfId="0" applyFont="1" applyFill="1" applyBorder="1" applyAlignment="1" applyProtection="1">
      <alignment horizontal="center" vertical="center"/>
      <protection locked="0"/>
    </xf>
    <xf numFmtId="0" fontId="77" fillId="2" borderId="5" xfId="0" applyFont="1" applyFill="1" applyBorder="1" applyAlignment="1" applyProtection="1">
      <alignment horizontal="center" vertical="center"/>
      <protection locked="0"/>
    </xf>
    <xf numFmtId="0" fontId="78" fillId="7" borderId="5" xfId="0" applyFont="1" applyFill="1" applyBorder="1" applyAlignment="1" applyProtection="1">
      <alignment horizontal="center" vertical="center"/>
      <protection locked="0"/>
    </xf>
    <xf numFmtId="0" fontId="79" fillId="5" borderId="5" xfId="0" applyFont="1" applyFill="1" applyBorder="1" applyAlignment="1" applyProtection="1">
      <alignment horizontal="center" vertical="center"/>
      <protection locked="0"/>
    </xf>
    <xf numFmtId="0" fontId="79" fillId="5" borderId="6" xfId="0" applyFont="1" applyFill="1" applyBorder="1" applyAlignment="1" applyProtection="1">
      <alignment horizontal="center" vertical="center"/>
      <protection locked="0"/>
    </xf>
    <xf numFmtId="0" fontId="58" fillId="4" borderId="11" xfId="0" applyFont="1" applyFill="1" applyBorder="1" applyAlignment="1" applyProtection="1">
      <alignment horizontal="center" vertical="center" wrapText="1"/>
      <protection locked="0"/>
    </xf>
    <xf numFmtId="0" fontId="58" fillId="4" borderId="1" xfId="0" applyFont="1" applyFill="1" applyBorder="1" applyAlignment="1" applyProtection="1">
      <alignment horizontal="center" vertical="center" wrapText="1"/>
      <protection locked="0"/>
    </xf>
    <xf numFmtId="0" fontId="76" fillId="6" borderId="1" xfId="0" applyFont="1" applyFill="1" applyBorder="1" applyAlignment="1" applyProtection="1">
      <alignment horizontal="center" vertical="center"/>
      <protection locked="0"/>
    </xf>
    <xf numFmtId="0" fontId="77" fillId="2" borderId="1" xfId="0" applyFont="1" applyFill="1" applyBorder="1" applyAlignment="1" applyProtection="1">
      <alignment horizontal="center" vertical="center"/>
      <protection locked="0"/>
    </xf>
    <xf numFmtId="0" fontId="78" fillId="7" borderId="1" xfId="0" applyFont="1" applyFill="1" applyBorder="1" applyAlignment="1" applyProtection="1">
      <alignment horizontal="center" vertical="center"/>
      <protection locked="0"/>
    </xf>
    <xf numFmtId="0" fontId="50" fillId="4" borderId="11" xfId="0" applyFont="1" applyFill="1" applyBorder="1" applyAlignment="1">
      <alignment horizontal="center" vertical="center" wrapText="1"/>
    </xf>
    <xf numFmtId="0" fontId="50" fillId="4" borderId="1" xfId="0" applyFont="1" applyFill="1" applyBorder="1" applyAlignment="1">
      <alignment horizontal="center" vertical="center" wrapText="1"/>
    </xf>
    <xf numFmtId="0" fontId="76" fillId="6" borderId="1" xfId="0" applyFont="1" applyFill="1" applyBorder="1" applyAlignment="1">
      <alignment horizontal="center" vertical="center"/>
    </xf>
    <xf numFmtId="0" fontId="77" fillId="2" borderId="1" xfId="0" applyFont="1" applyFill="1" applyBorder="1" applyAlignment="1">
      <alignment horizontal="center" vertical="center"/>
    </xf>
    <xf numFmtId="0" fontId="78" fillId="7" borderId="1" xfId="0" applyFont="1" applyFill="1" applyBorder="1" applyAlignment="1">
      <alignment horizontal="center" vertical="center"/>
    </xf>
    <xf numFmtId="0" fontId="80" fillId="4" borderId="11" xfId="0" applyFont="1" applyFill="1" applyBorder="1" applyAlignment="1" applyProtection="1">
      <alignment horizontal="center"/>
      <protection locked="0"/>
    </xf>
    <xf numFmtId="0" fontId="80" fillId="4" borderId="1" xfId="0" applyFont="1" applyFill="1" applyBorder="1" applyAlignment="1" applyProtection="1">
      <alignment horizontal="center"/>
      <protection locked="0"/>
    </xf>
    <xf numFmtId="0" fontId="79" fillId="5" borderId="1" xfId="0" applyFont="1" applyFill="1" applyBorder="1" applyAlignment="1">
      <alignment horizontal="center" vertical="center"/>
    </xf>
    <xf numFmtId="0" fontId="79" fillId="5" borderId="4" xfId="0" applyFont="1" applyFill="1" applyBorder="1" applyAlignment="1">
      <alignment horizontal="center" vertical="center"/>
    </xf>
    <xf numFmtId="0" fontId="35" fillId="2" borderId="2"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1" xfId="0" applyFont="1" applyFill="1" applyBorder="1" applyAlignment="1">
      <alignment horizontal="center" vertical="center" wrapText="1"/>
    </xf>
    <xf numFmtId="0" fontId="49" fillId="5" borderId="3" xfId="0" applyFont="1" applyFill="1" applyBorder="1" applyAlignment="1">
      <alignment horizontal="center" vertical="center" wrapText="1"/>
    </xf>
    <xf numFmtId="0" fontId="49" fillId="5" borderId="4" xfId="0" applyFont="1" applyFill="1" applyBorder="1" applyAlignment="1">
      <alignment horizontal="center" vertical="center" wrapText="1"/>
    </xf>
    <xf numFmtId="0" fontId="77" fillId="8" borderId="40" xfId="0" applyFont="1" applyFill="1" applyBorder="1" applyAlignment="1" applyProtection="1">
      <alignment horizontal="center" vertical="center" wrapText="1"/>
      <protection hidden="1"/>
    </xf>
    <xf numFmtId="0" fontId="77" fillId="8" borderId="48" xfId="0" applyFont="1" applyFill="1" applyBorder="1" applyAlignment="1" applyProtection="1">
      <alignment horizontal="center" vertical="center"/>
      <protection hidden="1"/>
    </xf>
    <xf numFmtId="0" fontId="77" fillId="8" borderId="19" xfId="0" applyFont="1" applyFill="1" applyBorder="1" applyAlignment="1" applyProtection="1">
      <alignment horizontal="center" vertical="center"/>
      <protection hidden="1"/>
    </xf>
    <xf numFmtId="0" fontId="58" fillId="4" borderId="2" xfId="0" applyFont="1" applyFill="1" applyBorder="1" applyAlignment="1">
      <alignment horizontal="center" vertical="center" wrapText="1"/>
    </xf>
    <xf numFmtId="0" fontId="58" fillId="4" borderId="1" xfId="0" applyFont="1" applyFill="1" applyBorder="1" applyAlignment="1">
      <alignment horizontal="center" vertical="center" wrapText="1"/>
    </xf>
    <xf numFmtId="0" fontId="39" fillId="6" borderId="2" xfId="0" applyFont="1" applyFill="1" applyBorder="1" applyAlignment="1">
      <alignment horizontal="center" vertical="center" wrapText="1"/>
    </xf>
    <xf numFmtId="0" fontId="39" fillId="6" borderId="1" xfId="0" applyFont="1" applyFill="1" applyBorder="1" applyAlignment="1">
      <alignment horizontal="center" vertical="center" wrapText="1"/>
    </xf>
    <xf numFmtId="2" fontId="33" fillId="0" borderId="3" xfId="0" applyNumberFormat="1" applyFont="1" applyBorder="1" applyAlignment="1" applyProtection="1">
      <alignment horizontal="center" vertical="center"/>
      <protection locked="0"/>
    </xf>
    <xf numFmtId="2" fontId="33" fillId="0" borderId="4" xfId="0" applyNumberFormat="1" applyFont="1" applyBorder="1" applyAlignment="1" applyProtection="1">
      <alignment horizontal="center" vertical="center"/>
      <protection locked="0"/>
    </xf>
    <xf numFmtId="0" fontId="0" fillId="7" borderId="11" xfId="0" applyFill="1" applyBorder="1" applyAlignment="1">
      <alignment horizontal="center" vertical="center" wrapText="1"/>
    </xf>
    <xf numFmtId="0" fontId="0" fillId="7" borderId="12" xfId="0" applyFill="1" applyBorder="1" applyAlignment="1">
      <alignment horizontal="center" vertical="center" wrapText="1"/>
    </xf>
    <xf numFmtId="12" fontId="33" fillId="2" borderId="4" xfId="0" applyNumberFormat="1" applyFont="1" applyFill="1" applyBorder="1" applyAlignment="1" applyProtection="1">
      <alignment horizontal="center" vertical="center"/>
      <protection hidden="1"/>
    </xf>
    <xf numFmtId="12" fontId="33" fillId="2" borderId="6" xfId="0" applyNumberFormat="1" applyFont="1" applyFill="1" applyBorder="1" applyAlignment="1" applyProtection="1">
      <alignment horizontal="center" vertical="center"/>
      <protection hidden="1"/>
    </xf>
    <xf numFmtId="0" fontId="63" fillId="2" borderId="60" xfId="0" applyFont="1" applyFill="1" applyBorder="1" applyAlignment="1">
      <alignment horizontal="center" vertical="center" wrapText="1"/>
    </xf>
    <xf numFmtId="0" fontId="63" fillId="2" borderId="53" xfId="0" applyFont="1" applyFill="1" applyBorder="1" applyAlignment="1">
      <alignment horizontal="center" vertical="center" wrapText="1"/>
    </xf>
    <xf numFmtId="0" fontId="63" fillId="2" borderId="76" xfId="0" applyFont="1" applyFill="1" applyBorder="1" applyAlignment="1">
      <alignment horizontal="center" vertical="center" wrapText="1"/>
    </xf>
    <xf numFmtId="0" fontId="82" fillId="8" borderId="73" xfId="0" applyFont="1" applyFill="1" applyBorder="1" applyAlignment="1">
      <alignment horizontal="center" vertical="center" wrapText="1"/>
    </xf>
    <xf numFmtId="0" fontId="44" fillId="8" borderId="18" xfId="0" applyFont="1" applyFill="1" applyBorder="1" applyAlignment="1">
      <alignment horizontal="center" vertical="center"/>
    </xf>
    <xf numFmtId="0" fontId="44" fillId="8" borderId="47" xfId="0" applyFont="1" applyFill="1" applyBorder="1" applyAlignment="1">
      <alignment horizontal="center" vertical="center"/>
    </xf>
    <xf numFmtId="0" fontId="48" fillId="0" borderId="0" xfId="1" applyFont="1" applyAlignment="1" applyProtection="1">
      <alignment horizontal="center" vertical="center"/>
    </xf>
    <xf numFmtId="0" fontId="58" fillId="4" borderId="10" xfId="0" applyFont="1" applyFill="1" applyBorder="1" applyAlignment="1">
      <alignment horizontal="center" vertical="center" wrapText="1"/>
    </xf>
    <xf numFmtId="0" fontId="58" fillId="4" borderId="11" xfId="0" applyFont="1" applyFill="1" applyBorder="1" applyAlignment="1">
      <alignment horizontal="center" vertical="center" wrapText="1"/>
    </xf>
    <xf numFmtId="0" fontId="0" fillId="7" borderId="10" xfId="0" applyFill="1" applyBorder="1" applyAlignment="1">
      <alignment horizontal="center" vertical="center" wrapText="1"/>
    </xf>
    <xf numFmtId="0" fontId="72" fillId="4" borderId="7" xfId="0" applyFont="1" applyFill="1" applyBorder="1" applyAlignment="1" applyProtection="1">
      <alignment horizontal="center" vertical="center" wrapText="1"/>
      <protection hidden="1"/>
    </xf>
    <xf numFmtId="0" fontId="72" fillId="4" borderId="62" xfId="0" applyFont="1" applyFill="1" applyBorder="1" applyAlignment="1" applyProtection="1">
      <alignment horizontal="center" vertical="center" wrapText="1"/>
      <protection hidden="1"/>
    </xf>
    <xf numFmtId="0" fontId="72" fillId="4" borderId="66" xfId="0" applyFont="1" applyFill="1" applyBorder="1" applyAlignment="1" applyProtection="1">
      <alignment horizontal="center" vertical="center" wrapText="1"/>
      <protection hidden="1"/>
    </xf>
    <xf numFmtId="0" fontId="81" fillId="6" borderId="15" xfId="0" applyFont="1" applyFill="1" applyBorder="1" applyAlignment="1" applyProtection="1">
      <alignment horizontal="center" vertical="center" wrapText="1"/>
      <protection hidden="1"/>
    </xf>
    <xf numFmtId="0" fontId="81" fillId="6" borderId="62" xfId="0" applyFont="1" applyFill="1" applyBorder="1" applyAlignment="1" applyProtection="1">
      <alignment horizontal="center" vertical="center" wrapText="1"/>
      <protection hidden="1"/>
    </xf>
    <xf numFmtId="0" fontId="81" fillId="6" borderId="66" xfId="0" applyFont="1" applyFill="1" applyBorder="1" applyAlignment="1" applyProtection="1">
      <alignment horizontal="center" vertical="center" wrapText="1"/>
      <protection hidden="1"/>
    </xf>
    <xf numFmtId="0" fontId="33" fillId="2" borderId="15" xfId="0" applyFont="1" applyFill="1" applyBorder="1" applyAlignment="1" applyProtection="1">
      <alignment horizontal="center" vertical="center" wrapText="1"/>
      <protection hidden="1"/>
    </xf>
    <xf numFmtId="0" fontId="33" fillId="2" borderId="62" xfId="0" applyFont="1" applyFill="1" applyBorder="1" applyAlignment="1" applyProtection="1">
      <alignment horizontal="center" vertical="center" wrapText="1"/>
      <protection hidden="1"/>
    </xf>
    <xf numFmtId="0" fontId="33" fillId="2" borderId="66" xfId="0" applyFont="1" applyFill="1" applyBorder="1" applyAlignment="1" applyProtection="1">
      <alignment horizontal="center" vertical="center" wrapText="1"/>
      <protection hidden="1"/>
    </xf>
    <xf numFmtId="0" fontId="75" fillId="7" borderId="15" xfId="0" applyFont="1" applyFill="1" applyBorder="1" applyAlignment="1" applyProtection="1">
      <alignment horizontal="center" vertical="center" wrapText="1"/>
      <protection hidden="1"/>
    </xf>
    <xf numFmtId="0" fontId="75" fillId="7" borderId="62" xfId="0" applyFont="1" applyFill="1" applyBorder="1" applyAlignment="1" applyProtection="1">
      <alignment horizontal="center" vertical="center" wrapText="1"/>
      <protection hidden="1"/>
    </xf>
    <xf numFmtId="0" fontId="75" fillId="7" borderId="66" xfId="0" applyFont="1" applyFill="1" applyBorder="1" applyAlignment="1" applyProtection="1">
      <alignment horizontal="center" vertical="center" wrapText="1"/>
      <protection hidden="1"/>
    </xf>
    <xf numFmtId="0" fontId="31" fillId="5" borderId="15" xfId="0" applyFont="1" applyFill="1" applyBorder="1" applyAlignment="1" applyProtection="1">
      <alignment horizontal="center" vertical="center" wrapText="1"/>
      <protection hidden="1"/>
    </xf>
    <xf numFmtId="0" fontId="31" fillId="5" borderId="62" xfId="0" applyFont="1" applyFill="1" applyBorder="1" applyAlignment="1" applyProtection="1">
      <alignment horizontal="center" vertical="center" wrapText="1"/>
      <protection hidden="1"/>
    </xf>
    <xf numFmtId="0" fontId="31" fillId="5" borderId="63" xfId="0" applyFont="1" applyFill="1" applyBorder="1" applyAlignment="1" applyProtection="1">
      <alignment horizontal="center" vertical="center" wrapText="1"/>
      <protection hidden="1"/>
    </xf>
    <xf numFmtId="0" fontId="35" fillId="2" borderId="21" xfId="0" applyFont="1" applyFill="1" applyBorder="1" applyAlignment="1">
      <alignment horizontal="center" vertical="center" wrapText="1"/>
    </xf>
    <xf numFmtId="0" fontId="33" fillId="13" borderId="26" xfId="0" applyFont="1" applyFill="1" applyBorder="1" applyAlignment="1">
      <alignment horizontal="center" vertical="center" wrapText="1"/>
    </xf>
    <xf numFmtId="0" fontId="33" fillId="13" borderId="37" xfId="0" applyFont="1" applyFill="1" applyBorder="1" applyAlignment="1">
      <alignment horizontal="center" vertical="center" wrapText="1"/>
    </xf>
    <xf numFmtId="0" fontId="0" fillId="0" borderId="0" xfId="0" applyAlignment="1" applyProtection="1">
      <alignment horizontal="center"/>
      <protection locked="0"/>
    </xf>
    <xf numFmtId="0" fontId="54" fillId="2" borderId="53" xfId="1" applyFont="1" applyFill="1" applyBorder="1" applyAlignment="1" applyProtection="1">
      <alignment horizontal="center" vertical="center" wrapText="1"/>
    </xf>
    <xf numFmtId="0" fontId="58" fillId="4" borderId="20" xfId="0" applyFont="1" applyFill="1" applyBorder="1" applyAlignment="1">
      <alignment horizontal="center" vertical="center" wrapText="1"/>
    </xf>
    <xf numFmtId="0" fontId="41" fillId="0" borderId="18" xfId="1" applyFont="1" applyBorder="1" applyAlignment="1" applyProtection="1">
      <alignment horizontal="center" vertical="center"/>
      <protection locked="0"/>
    </xf>
    <xf numFmtId="0" fontId="74" fillId="0" borderId="73" xfId="0" applyFont="1" applyBorder="1" applyAlignment="1">
      <alignment horizontal="center" vertical="center" wrapText="1"/>
    </xf>
    <xf numFmtId="0" fontId="74" fillId="0" borderId="47" xfId="0" applyFont="1" applyBorder="1" applyAlignment="1">
      <alignment horizontal="center" vertical="center" wrapText="1"/>
    </xf>
    <xf numFmtId="0" fontId="74" fillId="0" borderId="59" xfId="0" applyFont="1" applyBorder="1" applyAlignment="1">
      <alignment horizontal="center" vertical="center" wrapText="1"/>
    </xf>
    <xf numFmtId="0" fontId="74" fillId="0" borderId="35" xfId="0" applyFont="1" applyBorder="1" applyAlignment="1">
      <alignment horizontal="center" vertical="center" wrapText="1"/>
    </xf>
    <xf numFmtId="0" fontId="74" fillId="0" borderId="45" xfId="0" applyFont="1" applyBorder="1" applyAlignment="1">
      <alignment horizontal="center" vertical="center" wrapText="1"/>
    </xf>
    <xf numFmtId="0" fontId="74" fillId="0" borderId="46" xfId="0" applyFont="1" applyBorder="1" applyAlignment="1">
      <alignment horizontal="center" vertical="center" wrapText="1"/>
    </xf>
    <xf numFmtId="0" fontId="35" fillId="17" borderId="59" xfId="0" applyFont="1" applyFill="1" applyBorder="1" applyAlignment="1">
      <alignment horizontal="center" vertical="center" wrapText="1"/>
    </xf>
    <xf numFmtId="0" fontId="0" fillId="17" borderId="0" xfId="0" applyFill="1" applyAlignment="1">
      <alignment horizontal="center" vertical="center"/>
    </xf>
    <xf numFmtId="0" fontId="0" fillId="17" borderId="35" xfId="0" applyFill="1" applyBorder="1" applyAlignment="1">
      <alignment horizontal="center" vertical="center"/>
    </xf>
    <xf numFmtId="0" fontId="44" fillId="0" borderId="64" xfId="0" applyFont="1" applyBorder="1" applyAlignment="1">
      <alignment horizontal="right" vertical="center" wrapText="1"/>
    </xf>
    <xf numFmtId="0" fontId="44" fillId="0" borderId="49" xfId="0" applyFont="1" applyBorder="1" applyAlignment="1">
      <alignment horizontal="right" vertical="center" wrapText="1"/>
    </xf>
    <xf numFmtId="0" fontId="61" fillId="0" borderId="45"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46" xfId="0" applyFont="1" applyBorder="1" applyAlignment="1">
      <alignment horizontal="center" vertical="center" wrapText="1"/>
    </xf>
    <xf numFmtId="0" fontId="37" fillId="0" borderId="0" xfId="0" applyFont="1" applyAlignment="1">
      <alignment horizontal="center" vertical="center" wrapText="1"/>
    </xf>
    <xf numFmtId="0" fontId="33" fillId="17" borderId="0" xfId="0" applyFont="1" applyFill="1" applyAlignment="1">
      <alignment horizontal="center" vertical="center" wrapText="1"/>
    </xf>
    <xf numFmtId="0" fontId="33" fillId="17" borderId="35" xfId="0" applyFont="1" applyFill="1" applyBorder="1" applyAlignment="1">
      <alignment horizontal="center" vertical="center"/>
    </xf>
    <xf numFmtId="0" fontId="33" fillId="8" borderId="20" xfId="0" applyFont="1" applyFill="1" applyBorder="1" applyAlignment="1">
      <alignment horizontal="center" vertical="center" wrapText="1"/>
    </xf>
    <xf numFmtId="0" fontId="41" fillId="0" borderId="18" xfId="1" applyFont="1" applyBorder="1" applyAlignment="1" applyProtection="1">
      <alignment horizontal="center" vertical="center" wrapText="1"/>
      <protection locked="0"/>
    </xf>
    <xf numFmtId="0" fontId="58" fillId="4" borderId="21"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6" xfId="0" applyFont="1" applyFill="1" applyBorder="1" applyAlignment="1">
      <alignment horizontal="center" vertical="center" wrapText="1"/>
    </xf>
    <xf numFmtId="0" fontId="35" fillId="17" borderId="11" xfId="0" applyFont="1" applyFill="1" applyBorder="1" applyAlignment="1">
      <alignment horizontal="center" vertical="center" wrapText="1"/>
    </xf>
    <xf numFmtId="0" fontId="35" fillId="17" borderId="1" xfId="0" applyFont="1" applyFill="1" applyBorder="1" applyAlignment="1">
      <alignment horizontal="center" vertical="center" wrapText="1"/>
    </xf>
    <xf numFmtId="0" fontId="49" fillId="5" borderId="22" xfId="0" applyFont="1" applyFill="1" applyBorder="1" applyAlignment="1">
      <alignment horizontal="center" vertical="center" wrapText="1"/>
    </xf>
    <xf numFmtId="0" fontId="39" fillId="6" borderId="21" xfId="0" applyFont="1" applyFill="1" applyBorder="1" applyAlignment="1">
      <alignment horizontal="center" vertical="center" wrapText="1"/>
    </xf>
    <xf numFmtId="0" fontId="63" fillId="14" borderId="60" xfId="0" applyFont="1" applyFill="1" applyBorder="1" applyAlignment="1">
      <alignment horizontal="center"/>
    </xf>
    <xf numFmtId="0" fontId="63" fillId="14" borderId="53" xfId="0" applyFont="1" applyFill="1" applyBorder="1" applyAlignment="1">
      <alignment horizontal="center"/>
    </xf>
    <xf numFmtId="0" fontId="63" fillId="14" borderId="76" xfId="0" applyFont="1" applyFill="1" applyBorder="1" applyAlignment="1">
      <alignment horizontal="center"/>
    </xf>
    <xf numFmtId="0" fontId="33" fillId="25" borderId="40" xfId="0" applyFont="1" applyFill="1" applyBorder="1" applyAlignment="1">
      <alignment horizontal="center" vertical="center"/>
    </xf>
    <xf numFmtId="0" fontId="33" fillId="25" borderId="48" xfId="0" applyFont="1" applyFill="1" applyBorder="1" applyAlignment="1">
      <alignment horizontal="center" vertical="center"/>
    </xf>
    <xf numFmtId="0" fontId="33" fillId="25" borderId="19" xfId="0" applyFont="1" applyFill="1" applyBorder="1" applyAlignment="1">
      <alignment horizontal="center" vertical="center"/>
    </xf>
    <xf numFmtId="0" fontId="0" fillId="8" borderId="7" xfId="0" applyFill="1" applyBorder="1" applyAlignment="1">
      <alignment horizontal="center" vertical="center" wrapText="1"/>
    </xf>
    <xf numFmtId="0" fontId="0" fillId="8" borderId="62" xfId="0" applyFill="1" applyBorder="1" applyAlignment="1">
      <alignment horizontal="center" vertical="center" wrapText="1"/>
    </xf>
    <xf numFmtId="0" fontId="41" fillId="8" borderId="0" xfId="1" applyFont="1" applyFill="1" applyAlignment="1" applyProtection="1">
      <alignment horizontal="center" vertical="center" wrapText="1"/>
      <protection locked="0"/>
    </xf>
    <xf numFmtId="0" fontId="41" fillId="8" borderId="0" xfId="1" applyFont="1" applyFill="1" applyAlignment="1" applyProtection="1">
      <alignment horizontal="center" vertical="center"/>
      <protection locked="0"/>
    </xf>
    <xf numFmtId="0" fontId="33" fillId="16" borderId="51" xfId="0" applyFont="1" applyFill="1" applyBorder="1" applyAlignment="1">
      <alignment horizontal="center" vertical="center" wrapText="1"/>
    </xf>
    <xf numFmtId="0" fontId="33" fillId="16" borderId="20" xfId="0" applyFont="1" applyFill="1" applyBorder="1" applyAlignment="1">
      <alignment horizontal="center" vertical="center" wrapText="1"/>
    </xf>
    <xf numFmtId="0" fontId="40" fillId="7" borderId="21" xfId="0" applyFont="1" applyFill="1" applyBorder="1" applyAlignment="1">
      <alignment horizontal="center" vertical="center" wrapText="1"/>
    </xf>
    <xf numFmtId="0" fontId="35" fillId="0" borderId="34" xfId="0" applyFont="1" applyBorder="1" applyAlignment="1" applyProtection="1">
      <alignment horizontal="center" wrapText="1"/>
      <protection locked="0"/>
    </xf>
    <xf numFmtId="0" fontId="35" fillId="0" borderId="17" xfId="0" applyFont="1" applyBorder="1" applyAlignment="1" applyProtection="1">
      <alignment horizontal="center" wrapText="1"/>
      <protection locked="0"/>
    </xf>
    <xf numFmtId="0" fontId="35" fillId="0" borderId="16" xfId="0" applyFont="1" applyBorder="1" applyAlignment="1" applyProtection="1">
      <alignment horizontal="center" wrapText="1"/>
      <protection locked="0"/>
    </xf>
    <xf numFmtId="0" fontId="0" fillId="13" borderId="27" xfId="0" applyFill="1" applyBorder="1" applyAlignment="1" applyProtection="1">
      <alignment horizontal="center" vertical="center"/>
      <protection hidden="1"/>
    </xf>
    <xf numFmtId="0" fontId="0" fillId="13" borderId="57"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0" fontId="33" fillId="24" borderId="59" xfId="0" applyFont="1" applyFill="1" applyBorder="1" applyAlignment="1">
      <alignment horizontal="center" vertical="center" wrapText="1"/>
    </xf>
    <xf numFmtId="0" fontId="33" fillId="24" borderId="35" xfId="0" applyFont="1" applyFill="1" applyBorder="1" applyAlignment="1">
      <alignment horizontal="center" vertical="center"/>
    </xf>
    <xf numFmtId="0" fontId="33" fillId="24" borderId="51" xfId="0" applyFont="1" applyFill="1" applyBorder="1" applyAlignment="1">
      <alignment horizontal="center" vertical="center" wrapText="1"/>
    </xf>
    <xf numFmtId="0" fontId="33" fillId="24" borderId="20" xfId="0" applyFont="1" applyFill="1" applyBorder="1" applyAlignment="1">
      <alignment horizontal="center" vertical="center" wrapText="1"/>
    </xf>
    <xf numFmtId="0" fontId="33" fillId="13" borderId="27" xfId="0" applyFont="1" applyFill="1" applyBorder="1" applyAlignment="1">
      <alignment horizontal="center" vertical="center" wrapText="1"/>
    </xf>
    <xf numFmtId="0" fontId="33" fillId="13" borderId="22" xfId="0" applyFont="1" applyFill="1" applyBorder="1" applyAlignment="1">
      <alignment horizontal="center" vertical="center" wrapText="1"/>
    </xf>
    <xf numFmtId="0" fontId="33" fillId="13" borderId="16" xfId="0" applyFont="1" applyFill="1" applyBorder="1" applyAlignment="1">
      <alignment horizontal="center" vertical="center" wrapText="1"/>
    </xf>
    <xf numFmtId="0" fontId="33" fillId="13" borderId="21" xfId="0" applyFont="1" applyFill="1" applyBorder="1" applyAlignment="1">
      <alignment horizontal="center" vertical="center" wrapText="1"/>
    </xf>
    <xf numFmtId="0" fontId="33" fillId="7" borderId="49" xfId="0" applyFont="1" applyFill="1" applyBorder="1" applyAlignment="1">
      <alignment horizontal="center" vertical="center" wrapText="1"/>
    </xf>
    <xf numFmtId="0" fontId="33" fillId="7" borderId="48" xfId="0" applyFont="1" applyFill="1" applyBorder="1" applyAlignment="1">
      <alignment horizontal="center" vertical="center" wrapText="1"/>
    </xf>
    <xf numFmtId="0" fontId="33" fillId="2" borderId="78" xfId="0" applyFont="1" applyFill="1" applyBorder="1" applyAlignment="1">
      <alignment horizontal="center" vertical="center" wrapText="1"/>
    </xf>
    <xf numFmtId="0" fontId="33" fillId="2" borderId="44" xfId="0" applyFont="1" applyFill="1" applyBorder="1" applyAlignment="1">
      <alignment horizontal="center" vertical="center" wrapText="1"/>
    </xf>
    <xf numFmtId="0" fontId="75" fillId="7" borderId="78" xfId="0" applyFont="1" applyFill="1" applyBorder="1" applyAlignment="1">
      <alignment horizontal="center" vertical="center" wrapText="1"/>
    </xf>
    <xf numFmtId="0" fontId="75" fillId="7" borderId="44" xfId="0" applyFont="1" applyFill="1" applyBorder="1" applyAlignment="1">
      <alignment horizontal="center" vertical="center" wrapText="1"/>
    </xf>
    <xf numFmtId="0" fontId="35" fillId="2" borderId="34" xfId="0" applyFont="1" applyFill="1" applyBorder="1" applyAlignment="1">
      <alignment horizontal="center" wrapText="1"/>
    </xf>
    <xf numFmtId="0" fontId="35" fillId="2" borderId="17" xfId="0" applyFont="1" applyFill="1" applyBorder="1" applyAlignment="1">
      <alignment horizontal="center" wrapText="1"/>
    </xf>
    <xf numFmtId="0" fontId="33" fillId="7" borderId="26" xfId="0" applyFont="1" applyFill="1" applyBorder="1" applyAlignment="1">
      <alignment horizontal="center" vertical="center" wrapText="1"/>
    </xf>
    <xf numFmtId="0" fontId="33" fillId="7" borderId="37" xfId="0" applyFont="1" applyFill="1" applyBorder="1" applyAlignment="1">
      <alignment horizontal="center" vertical="center" wrapText="1"/>
    </xf>
    <xf numFmtId="0" fontId="33" fillId="8" borderId="40" xfId="0" applyFont="1" applyFill="1" applyBorder="1" applyAlignment="1">
      <alignment horizontal="center" vertical="center"/>
    </xf>
    <xf numFmtId="0" fontId="33" fillId="8" borderId="48" xfId="0" applyFont="1" applyFill="1" applyBorder="1" applyAlignment="1">
      <alignment horizontal="center" vertical="center"/>
    </xf>
    <xf numFmtId="0" fontId="33" fillId="8" borderId="19" xfId="0" applyFont="1" applyFill="1" applyBorder="1" applyAlignment="1">
      <alignment horizontal="center" vertical="center"/>
    </xf>
    <xf numFmtId="0" fontId="81" fillId="6" borderId="15" xfId="0" applyFont="1" applyFill="1" applyBorder="1" applyAlignment="1">
      <alignment horizontal="center" vertical="center" wrapText="1"/>
    </xf>
    <xf numFmtId="0" fontId="81" fillId="6" borderId="62" xfId="0" applyFont="1" applyFill="1" applyBorder="1" applyAlignment="1">
      <alignment horizontal="center" vertical="center" wrapText="1"/>
    </xf>
    <xf numFmtId="0" fontId="81" fillId="6" borderId="66" xfId="0" applyFont="1" applyFill="1" applyBorder="1" applyAlignment="1">
      <alignment horizontal="center" vertical="center" wrapText="1"/>
    </xf>
    <xf numFmtId="0" fontId="81" fillId="6" borderId="78" xfId="0" applyFont="1" applyFill="1" applyBorder="1" applyAlignment="1">
      <alignment horizontal="center" vertical="center" wrapText="1"/>
    </xf>
    <xf numFmtId="0" fontId="81" fillId="6" borderId="44" xfId="0" applyFont="1" applyFill="1" applyBorder="1" applyAlignment="1">
      <alignment horizontal="center" vertical="center" wrapText="1"/>
    </xf>
    <xf numFmtId="0" fontId="39" fillId="6" borderId="34" xfId="0" applyFont="1" applyFill="1" applyBorder="1" applyAlignment="1">
      <alignment horizontal="center" wrapText="1"/>
    </xf>
    <xf numFmtId="0" fontId="39" fillId="6" borderId="17" xfId="0" applyFont="1" applyFill="1" applyBorder="1" applyAlignment="1">
      <alignment horizontal="center" wrapText="1"/>
    </xf>
    <xf numFmtId="0" fontId="35" fillId="4" borderId="34" xfId="0" applyFont="1" applyFill="1" applyBorder="1" applyAlignment="1">
      <alignment horizontal="center" wrapText="1"/>
    </xf>
    <xf numFmtId="0" fontId="35" fillId="4" borderId="17" xfId="0" applyFont="1" applyFill="1" applyBorder="1" applyAlignment="1">
      <alignment horizontal="center" wrapText="1"/>
    </xf>
    <xf numFmtId="0" fontId="58" fillId="4" borderId="34" xfId="0" applyFont="1" applyFill="1" applyBorder="1" applyAlignment="1">
      <alignment horizontal="center" wrapText="1"/>
    </xf>
    <xf numFmtId="0" fontId="58" fillId="4" borderId="17" xfId="0" applyFont="1" applyFill="1" applyBorder="1" applyAlignment="1">
      <alignment horizontal="center" wrapText="1"/>
    </xf>
    <xf numFmtId="0" fontId="72" fillId="4" borderId="67" xfId="0" applyFont="1" applyFill="1" applyBorder="1" applyAlignment="1">
      <alignment horizontal="center" vertical="center" wrapText="1"/>
    </xf>
    <xf numFmtId="0" fontId="72" fillId="4" borderId="32" xfId="0" applyFont="1" applyFill="1" applyBorder="1" applyAlignment="1">
      <alignment horizontal="center" vertical="center" wrapText="1"/>
    </xf>
    <xf numFmtId="0" fontId="33" fillId="4" borderId="27" xfId="0" applyFont="1" applyFill="1" applyBorder="1" applyAlignment="1">
      <alignment horizontal="center" vertical="center" wrapText="1"/>
    </xf>
    <xf numFmtId="0" fontId="33" fillId="4" borderId="22" xfId="0" applyFont="1" applyFill="1" applyBorder="1" applyAlignment="1">
      <alignment horizontal="center" vertical="center" wrapText="1"/>
    </xf>
    <xf numFmtId="0" fontId="33" fillId="16" borderId="48" xfId="0" applyFont="1" applyFill="1" applyBorder="1" applyAlignment="1">
      <alignment horizontal="center" vertical="center" wrapText="1"/>
    </xf>
    <xf numFmtId="0" fontId="33" fillId="16" borderId="19" xfId="0" applyFont="1" applyFill="1" applyBorder="1" applyAlignment="1">
      <alignment horizontal="center" vertical="center" wrapText="1"/>
    </xf>
    <xf numFmtId="0" fontId="0" fillId="7" borderId="49" xfId="0" applyFill="1" applyBorder="1" applyAlignment="1">
      <alignment horizontal="center" vertical="center" wrapText="1"/>
    </xf>
    <xf numFmtId="0" fontId="0" fillId="7" borderId="50"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46" xfId="0" applyFill="1" applyBorder="1" applyAlignment="1">
      <alignment horizontal="center" vertical="center" wrapText="1"/>
    </xf>
    <xf numFmtId="12" fontId="33" fillId="2" borderId="14" xfId="0" applyNumberFormat="1" applyFont="1" applyFill="1" applyBorder="1" applyAlignment="1" applyProtection="1">
      <alignment horizontal="center" vertical="center"/>
      <protection hidden="1"/>
    </xf>
    <xf numFmtId="12" fontId="33" fillId="2" borderId="54" xfId="0" applyNumberFormat="1" applyFont="1" applyFill="1" applyBorder="1" applyAlignment="1" applyProtection="1">
      <alignment horizontal="center" vertical="center"/>
      <protection hidden="1"/>
    </xf>
    <xf numFmtId="12" fontId="33" fillId="2" borderId="55" xfId="0" applyNumberFormat="1" applyFont="1" applyFill="1" applyBorder="1" applyAlignment="1" applyProtection="1">
      <alignment horizontal="center" vertical="center"/>
      <protection hidden="1"/>
    </xf>
    <xf numFmtId="12" fontId="33" fillId="2" borderId="79" xfId="0" applyNumberFormat="1" applyFont="1" applyFill="1" applyBorder="1" applyAlignment="1" applyProtection="1">
      <alignment horizontal="center" vertical="center"/>
      <protection hidden="1"/>
    </xf>
    <xf numFmtId="0" fontId="35" fillId="21" borderId="45" xfId="0" applyFont="1" applyFill="1" applyBorder="1" applyAlignment="1">
      <alignment horizontal="center" vertical="center" wrapText="1"/>
    </xf>
    <xf numFmtId="0" fontId="35" fillId="21" borderId="13" xfId="0" applyFont="1" applyFill="1" applyBorder="1" applyAlignment="1">
      <alignment horizontal="center" vertical="center" wrapText="1"/>
    </xf>
    <xf numFmtId="0" fontId="35" fillId="21" borderId="46" xfId="0" applyFont="1" applyFill="1" applyBorder="1" applyAlignment="1">
      <alignment horizontal="center" vertical="center" wrapText="1"/>
    </xf>
    <xf numFmtId="0" fontId="33" fillId="16" borderId="60" xfId="0" applyFont="1" applyFill="1" applyBorder="1" applyAlignment="1">
      <alignment horizontal="center" vertical="center" wrapText="1"/>
    </xf>
    <xf numFmtId="0" fontId="33" fillId="16" borderId="53" xfId="0" applyFont="1" applyFill="1" applyBorder="1" applyAlignment="1">
      <alignment horizontal="center" vertical="center"/>
    </xf>
    <xf numFmtId="0" fontId="33" fillId="16" borderId="76" xfId="0" applyFont="1" applyFill="1" applyBorder="1" applyAlignment="1">
      <alignment horizontal="center" vertical="center"/>
    </xf>
    <xf numFmtId="0" fontId="0" fillId="7" borderId="18" xfId="0" applyFill="1" applyBorder="1" applyAlignment="1">
      <alignment horizontal="center" vertical="center" wrapText="1"/>
    </xf>
    <xf numFmtId="0" fontId="0" fillId="7" borderId="47" xfId="0" applyFill="1" applyBorder="1" applyAlignment="1">
      <alignment horizontal="center" vertical="center" wrapText="1"/>
    </xf>
    <xf numFmtId="0" fontId="0" fillId="7" borderId="48" xfId="0" applyFill="1" applyBorder="1" applyAlignment="1">
      <alignment horizontal="center" vertical="center" wrapText="1"/>
    </xf>
    <xf numFmtId="0" fontId="0" fillId="7" borderId="19" xfId="0" applyFill="1" applyBorder="1" applyAlignment="1">
      <alignment horizontal="center" vertical="center" wrapText="1"/>
    </xf>
    <xf numFmtId="2" fontId="33" fillId="0" borderId="37" xfId="0" applyNumberFormat="1" applyFont="1" applyBorder="1" applyAlignment="1" applyProtection="1">
      <alignment horizontal="center" vertical="center"/>
      <protection locked="0"/>
    </xf>
    <xf numFmtId="2" fontId="33" fillId="0" borderId="19" xfId="0" applyNumberFormat="1" applyFont="1" applyBorder="1" applyAlignment="1" applyProtection="1">
      <alignment horizontal="center" vertical="center"/>
      <protection locked="0"/>
    </xf>
    <xf numFmtId="2" fontId="33" fillId="0" borderId="14" xfId="0" applyNumberFormat="1" applyFont="1" applyBorder="1" applyAlignment="1" applyProtection="1">
      <alignment horizontal="center" vertical="center"/>
      <protection locked="0"/>
    </xf>
    <xf numFmtId="2" fontId="33" fillId="0" borderId="54" xfId="0" applyNumberFormat="1" applyFont="1" applyBorder="1" applyAlignment="1" applyProtection="1">
      <alignment horizontal="center" vertical="center"/>
      <protection locked="0"/>
    </xf>
    <xf numFmtId="0" fontId="72" fillId="4" borderId="7" xfId="0" applyFont="1" applyFill="1" applyBorder="1" applyAlignment="1">
      <alignment horizontal="center" vertical="center" wrapText="1"/>
    </xf>
    <xf numFmtId="0" fontId="72" fillId="4" borderId="62" xfId="0" applyFont="1" applyFill="1" applyBorder="1" applyAlignment="1">
      <alignment horizontal="center" vertical="center" wrapText="1"/>
    </xf>
    <xf numFmtId="0" fontId="72" fillId="4" borderId="66" xfId="0" applyFont="1" applyFill="1" applyBorder="1" applyAlignment="1">
      <alignment horizontal="center" vertical="center" wrapText="1"/>
    </xf>
    <xf numFmtId="0" fontId="0" fillId="14" borderId="34" xfId="0" applyFill="1" applyBorder="1" applyAlignment="1">
      <alignment horizontal="center"/>
    </xf>
    <xf numFmtId="0" fontId="0" fillId="14" borderId="57" xfId="0" applyFill="1" applyBorder="1" applyAlignment="1">
      <alignment horizontal="center"/>
    </xf>
    <xf numFmtId="0" fontId="35" fillId="7" borderId="11"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7" borderId="51" xfId="0" applyFont="1" applyFill="1" applyBorder="1" applyAlignment="1">
      <alignment horizontal="center" vertical="center" wrapText="1"/>
    </xf>
    <xf numFmtId="0" fontId="35" fillId="7" borderId="16" xfId="0" applyFont="1" applyFill="1" applyBorder="1" applyAlignment="1">
      <alignment horizontal="center" vertical="center" wrapText="1"/>
    </xf>
    <xf numFmtId="0" fontId="0" fillId="14" borderId="21" xfId="0" applyFill="1" applyBorder="1" applyAlignment="1">
      <alignment horizontal="center"/>
    </xf>
    <xf numFmtId="0" fontId="0" fillId="14" borderId="22" xfId="0" applyFill="1" applyBorder="1" applyAlignment="1">
      <alignment horizontal="center"/>
    </xf>
    <xf numFmtId="12" fontId="0" fillId="14" borderId="26" xfId="0" applyNumberFormat="1" applyFill="1" applyBorder="1" applyAlignment="1">
      <alignment horizontal="center" vertical="center"/>
    </xf>
    <xf numFmtId="12" fontId="0" fillId="14" borderId="50" xfId="0" applyNumberFormat="1" applyFill="1" applyBorder="1" applyAlignment="1">
      <alignment horizontal="center" vertical="center"/>
    </xf>
    <xf numFmtId="0" fontId="0" fillId="14" borderId="68" xfId="0" applyFill="1" applyBorder="1" applyAlignment="1">
      <alignment horizontal="center"/>
    </xf>
    <xf numFmtId="0" fontId="0" fillId="14" borderId="56" xfId="0" applyFill="1" applyBorder="1" applyAlignment="1">
      <alignment horizontal="center"/>
    </xf>
    <xf numFmtId="0" fontId="35" fillId="17" borderId="9" xfId="0" applyFont="1" applyFill="1" applyBorder="1" applyAlignment="1">
      <alignment horizontal="center" vertical="center" wrapText="1"/>
    </xf>
    <xf numFmtId="0" fontId="35" fillId="17" borderId="25" xfId="0" applyFont="1" applyFill="1" applyBorder="1" applyAlignment="1">
      <alignment horizontal="center" vertical="center" wrapText="1"/>
    </xf>
    <xf numFmtId="0" fontId="83" fillId="5" borderId="55" xfId="0" applyFont="1" applyFill="1" applyBorder="1" applyAlignment="1" applyProtection="1">
      <alignment horizontal="center" vertical="center"/>
      <protection locked="0"/>
    </xf>
    <xf numFmtId="0" fontId="83" fillId="5" borderId="25" xfId="0" applyFont="1" applyFill="1" applyBorder="1" applyAlignment="1" applyProtection="1">
      <alignment horizontal="center" vertical="center"/>
      <protection locked="0"/>
    </xf>
    <xf numFmtId="0" fontId="83" fillId="5" borderId="79" xfId="0" applyFont="1" applyFill="1" applyBorder="1" applyAlignment="1" applyProtection="1">
      <alignment horizontal="center" vertical="center"/>
      <protection locked="0"/>
    </xf>
    <xf numFmtId="0" fontId="77" fillId="8" borderId="7" xfId="0" applyFont="1" applyFill="1" applyBorder="1" applyAlignment="1" applyProtection="1">
      <alignment horizontal="center" vertical="center" wrapText="1"/>
      <protection hidden="1"/>
    </xf>
    <xf numFmtId="0" fontId="77" fillId="8" borderId="62" xfId="0" applyFont="1" applyFill="1" applyBorder="1" applyAlignment="1" applyProtection="1">
      <alignment horizontal="center" vertical="center" wrapText="1"/>
      <protection hidden="1"/>
    </xf>
    <xf numFmtId="0" fontId="77" fillId="8" borderId="63" xfId="0" applyFont="1" applyFill="1" applyBorder="1" applyAlignment="1" applyProtection="1">
      <alignment horizontal="center" vertical="center" wrapText="1"/>
      <protection hidden="1"/>
    </xf>
    <xf numFmtId="0" fontId="77" fillId="6" borderId="1" xfId="0" applyFont="1" applyFill="1" applyBorder="1" applyAlignment="1" applyProtection="1">
      <alignment horizontal="center" vertical="center"/>
      <protection locked="0"/>
    </xf>
    <xf numFmtId="0" fontId="79" fillId="5" borderId="14" xfId="0" applyFont="1" applyFill="1" applyBorder="1" applyAlignment="1">
      <alignment horizontal="center" vertical="center"/>
    </xf>
    <xf numFmtId="0" fontId="79" fillId="5" borderId="24" xfId="0" applyFont="1" applyFill="1" applyBorder="1" applyAlignment="1">
      <alignment horizontal="center" vertical="center"/>
    </xf>
    <xf numFmtId="0" fontId="79" fillId="5" borderId="54" xfId="0" applyFont="1" applyFill="1" applyBorder="1" applyAlignment="1">
      <alignment horizontal="center" vertical="center"/>
    </xf>
    <xf numFmtId="0" fontId="83" fillId="5" borderId="14" xfId="0" applyFont="1" applyFill="1" applyBorder="1" applyAlignment="1" applyProtection="1">
      <alignment horizontal="center" vertical="center"/>
      <protection locked="0"/>
    </xf>
    <xf numFmtId="0" fontId="83" fillId="5" borderId="24" xfId="0" applyFont="1" applyFill="1" applyBorder="1" applyAlignment="1" applyProtection="1">
      <alignment horizontal="center" vertical="center"/>
      <protection locked="0"/>
    </xf>
    <xf numFmtId="0" fontId="83" fillId="5" borderId="54" xfId="0" applyFont="1" applyFill="1" applyBorder="1" applyAlignment="1" applyProtection="1">
      <alignment horizontal="center" vertical="center"/>
      <protection locked="0"/>
    </xf>
    <xf numFmtId="0" fontId="77" fillId="6" borderId="5" xfId="0" applyFont="1" applyFill="1" applyBorder="1" applyAlignment="1" applyProtection="1">
      <alignment horizontal="center" vertical="center"/>
      <protection locked="0"/>
    </xf>
    <xf numFmtId="0" fontId="80" fillId="4" borderId="11" xfId="0" applyFont="1" applyFill="1" applyBorder="1" applyAlignment="1" applyProtection="1">
      <alignment horizontal="center" vertical="center"/>
      <protection locked="0"/>
    </xf>
    <xf numFmtId="0" fontId="80" fillId="4" borderId="1" xfId="0" applyFont="1" applyFill="1" applyBorder="1" applyAlignment="1" applyProtection="1">
      <alignment horizontal="center" vertical="center"/>
      <protection locked="0"/>
    </xf>
    <xf numFmtId="0" fontId="40" fillId="7" borderId="34" xfId="0" applyFont="1" applyFill="1" applyBorder="1" applyAlignment="1">
      <alignment horizontal="center" wrapText="1"/>
    </xf>
    <xf numFmtId="0" fontId="40" fillId="7" borderId="17" xfId="0" applyFont="1" applyFill="1" applyBorder="1" applyAlignment="1">
      <alignment horizontal="center" wrapText="1"/>
    </xf>
    <xf numFmtId="0" fontId="49" fillId="5" borderId="21" xfId="0" applyFont="1" applyFill="1" applyBorder="1" applyAlignment="1">
      <alignment horizontal="center" vertical="center" wrapText="1"/>
    </xf>
    <xf numFmtId="0" fontId="31" fillId="5" borderId="15" xfId="0" applyFont="1" applyFill="1" applyBorder="1" applyAlignment="1">
      <alignment horizontal="center" vertical="center" wrapText="1"/>
    </xf>
    <xf numFmtId="0" fontId="31" fillId="5" borderId="62" xfId="0" applyFont="1" applyFill="1" applyBorder="1" applyAlignment="1">
      <alignment horizontal="center" vertical="center" wrapText="1"/>
    </xf>
    <xf numFmtId="0" fontId="31" fillId="5" borderId="63" xfId="0" applyFont="1" applyFill="1" applyBorder="1" applyAlignment="1">
      <alignment horizontal="center" vertical="center" wrapText="1"/>
    </xf>
    <xf numFmtId="0" fontId="49" fillId="5" borderId="34" xfId="0" applyFont="1" applyFill="1" applyBorder="1" applyAlignment="1">
      <alignment horizontal="center" wrapText="1"/>
    </xf>
    <xf numFmtId="0" fontId="49" fillId="5" borderId="17" xfId="0" applyFont="1" applyFill="1" applyBorder="1" applyAlignment="1">
      <alignment horizontal="center" wrapText="1"/>
    </xf>
    <xf numFmtId="0" fontId="49" fillId="5" borderId="57" xfId="0" applyFont="1" applyFill="1" applyBorder="1" applyAlignment="1">
      <alignment horizontal="center" wrapText="1"/>
    </xf>
    <xf numFmtId="0" fontId="49" fillId="5" borderId="31" xfId="0" applyFont="1" applyFill="1" applyBorder="1" applyAlignment="1">
      <alignment horizontal="center" wrapText="1"/>
    </xf>
    <xf numFmtId="0" fontId="31" fillId="5" borderId="78" xfId="0" applyFont="1" applyFill="1" applyBorder="1" applyAlignment="1">
      <alignment horizontal="center" vertical="center" wrapText="1"/>
    </xf>
    <xf numFmtId="0" fontId="31" fillId="5" borderId="44" xfId="0" applyFont="1" applyFill="1" applyBorder="1" applyAlignment="1">
      <alignment horizontal="center" vertical="center" wrapText="1"/>
    </xf>
    <xf numFmtId="0" fontId="75" fillId="7" borderId="15" xfId="0" applyFont="1" applyFill="1" applyBorder="1" applyAlignment="1">
      <alignment horizontal="center" vertical="center" wrapText="1"/>
    </xf>
    <xf numFmtId="0" fontId="75" fillId="7" borderId="62" xfId="0" applyFont="1" applyFill="1" applyBorder="1" applyAlignment="1">
      <alignment horizontal="center" vertical="center" wrapText="1"/>
    </xf>
    <xf numFmtId="0" fontId="75" fillId="7" borderId="66"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62" xfId="0" applyFont="1" applyFill="1" applyBorder="1" applyAlignment="1">
      <alignment horizontal="center" vertical="center" wrapText="1"/>
    </xf>
    <xf numFmtId="0" fontId="41" fillId="8" borderId="0" xfId="1" applyFont="1" applyFill="1" applyAlignment="1" applyProtection="1">
      <alignment horizontal="center" vertical="center" wrapText="1"/>
    </xf>
    <xf numFmtId="0" fontId="41" fillId="8" borderId="0" xfId="1" applyFont="1" applyFill="1" applyAlignment="1" applyProtection="1">
      <alignment horizontal="center" vertical="center"/>
    </xf>
    <xf numFmtId="0" fontId="77" fillId="0" borderId="47" xfId="0" applyFont="1" applyBorder="1" applyAlignment="1">
      <alignment horizontal="center" vertical="center" wrapText="1"/>
    </xf>
    <xf numFmtId="0" fontId="77" fillId="0" borderId="59" xfId="0" applyFont="1" applyBorder="1" applyAlignment="1">
      <alignment horizontal="center" vertical="center" wrapText="1"/>
    </xf>
    <xf numFmtId="0" fontId="77" fillId="0" borderId="35" xfId="0" applyFont="1" applyBorder="1" applyAlignment="1">
      <alignment horizontal="center" vertical="center" wrapText="1"/>
    </xf>
    <xf numFmtId="0" fontId="77" fillId="0" borderId="45" xfId="0" applyFont="1" applyBorder="1" applyAlignment="1">
      <alignment horizontal="center" vertical="center" wrapText="1"/>
    </xf>
    <xf numFmtId="0" fontId="77" fillId="0" borderId="46" xfId="0" applyFont="1" applyBorder="1" applyAlignment="1">
      <alignment horizontal="center" vertical="center" wrapText="1"/>
    </xf>
    <xf numFmtId="12" fontId="0" fillId="2" borderId="5" xfId="0" applyNumberFormat="1" applyFill="1" applyBorder="1" applyAlignment="1" applyProtection="1">
      <alignment horizontal="center"/>
      <protection hidden="1"/>
    </xf>
    <xf numFmtId="2" fontId="14" fillId="2" borderId="80" xfId="1" applyNumberFormat="1" applyFont="1" applyFill="1" applyBorder="1" applyAlignment="1" applyProtection="1">
      <alignment horizontal="center" vertical="center" wrapText="1"/>
      <protection hidden="1"/>
    </xf>
    <xf numFmtId="2" fontId="14" fillId="2" borderId="53" xfId="1" applyNumberFormat="1" applyFont="1" applyFill="1" applyBorder="1" applyAlignment="1" applyProtection="1">
      <alignment horizontal="center" vertical="center" wrapText="1"/>
      <protection hidden="1"/>
    </xf>
    <xf numFmtId="2" fontId="14" fillId="2" borderId="39" xfId="1" applyNumberFormat="1" applyFont="1" applyFill="1" applyBorder="1" applyAlignment="1" applyProtection="1">
      <alignment horizontal="center" vertical="center" wrapText="1"/>
      <protection hidden="1"/>
    </xf>
    <xf numFmtId="10" fontId="29" fillId="2" borderId="5" xfId="2" applyNumberFormat="1" applyFont="1" applyFill="1" applyBorder="1" applyAlignment="1" applyProtection="1">
      <alignment horizontal="center"/>
      <protection hidden="1"/>
    </xf>
    <xf numFmtId="0" fontId="35" fillId="15" borderId="2" xfId="0" applyFont="1" applyFill="1" applyBorder="1" applyAlignment="1" applyProtection="1">
      <alignment horizontal="center" vertical="center" wrapText="1"/>
      <protection hidden="1"/>
    </xf>
    <xf numFmtId="0" fontId="35" fillId="25" borderId="73" xfId="0" applyFont="1" applyFill="1" applyBorder="1" applyAlignment="1" applyProtection="1">
      <alignment horizontal="center" wrapText="1"/>
      <protection hidden="1"/>
    </xf>
    <xf numFmtId="0" fontId="35" fillId="25" borderId="69" xfId="0" applyFont="1" applyFill="1" applyBorder="1" applyAlignment="1" applyProtection="1">
      <alignment horizontal="center" wrapText="1"/>
      <protection hidden="1"/>
    </xf>
    <xf numFmtId="0" fontId="35" fillId="25" borderId="45" xfId="0" applyFont="1" applyFill="1" applyBorder="1" applyAlignment="1" applyProtection="1">
      <alignment horizontal="center" wrapText="1"/>
      <protection hidden="1"/>
    </xf>
    <xf numFmtId="0" fontId="35" fillId="25" borderId="44" xfId="0" applyFont="1" applyFill="1" applyBorder="1" applyAlignment="1" applyProtection="1">
      <alignment horizontal="center" wrapText="1"/>
      <protection hidden="1"/>
    </xf>
    <xf numFmtId="0" fontId="48" fillId="16" borderId="60" xfId="1" applyFont="1" applyFill="1" applyBorder="1" applyAlignment="1" applyProtection="1">
      <alignment horizontal="center" vertical="center" wrapText="1"/>
      <protection hidden="1"/>
    </xf>
    <xf numFmtId="0" fontId="48" fillId="16" borderId="53" xfId="1" applyFont="1" applyFill="1" applyBorder="1" applyAlignment="1" applyProtection="1">
      <alignment horizontal="center" vertical="center" wrapText="1"/>
      <protection hidden="1"/>
    </xf>
    <xf numFmtId="0" fontId="0" fillId="0" borderId="82" xfId="0" applyBorder="1" applyAlignment="1" applyProtection="1">
      <alignment horizontal="center"/>
      <protection locked="0"/>
    </xf>
    <xf numFmtId="0" fontId="0" fillId="0" borderId="71" xfId="0" applyBorder="1" applyAlignment="1" applyProtection="1">
      <alignment horizontal="center"/>
      <protection locked="0"/>
    </xf>
    <xf numFmtId="0" fontId="0" fillId="0" borderId="83" xfId="0" applyBorder="1" applyAlignment="1" applyProtection="1">
      <alignment horizontal="center"/>
      <protection locked="0"/>
    </xf>
    <xf numFmtId="0" fontId="0" fillId="0" borderId="84" xfId="0" applyBorder="1" applyAlignment="1" applyProtection="1">
      <alignment horizontal="center"/>
      <protection locked="0"/>
    </xf>
    <xf numFmtId="0" fontId="0" fillId="0" borderId="85" xfId="0" applyBorder="1" applyAlignment="1" applyProtection="1">
      <alignment horizontal="center"/>
      <protection locked="0"/>
    </xf>
    <xf numFmtId="0" fontId="0" fillId="0" borderId="86" xfId="0" applyBorder="1" applyAlignment="1" applyProtection="1">
      <alignment horizontal="center"/>
      <protection locked="0"/>
    </xf>
    <xf numFmtId="0" fontId="0" fillId="0" borderId="87" xfId="0" applyBorder="1" applyAlignment="1" applyProtection="1">
      <alignment horizontal="center"/>
      <protection locked="0"/>
    </xf>
    <xf numFmtId="0" fontId="0" fillId="0" borderId="88" xfId="0" applyBorder="1" applyAlignment="1" applyProtection="1">
      <alignment horizontal="center"/>
      <protection locked="0"/>
    </xf>
    <xf numFmtId="0" fontId="63" fillId="2" borderId="73" xfId="0" applyFont="1" applyFill="1" applyBorder="1" applyAlignment="1" applyProtection="1">
      <alignment horizontal="center" vertical="center" wrapText="1"/>
      <protection hidden="1"/>
    </xf>
    <xf numFmtId="0" fontId="63" fillId="2" borderId="18" xfId="0" applyFont="1" applyFill="1" applyBorder="1" applyAlignment="1" applyProtection="1">
      <alignment horizontal="center" vertical="center" wrapText="1"/>
      <protection hidden="1"/>
    </xf>
    <xf numFmtId="0" fontId="63" fillId="2" borderId="47" xfId="0" applyFont="1" applyFill="1" applyBorder="1" applyAlignment="1" applyProtection="1">
      <alignment horizontal="center" vertical="center" wrapText="1"/>
      <protection hidden="1"/>
    </xf>
    <xf numFmtId="0" fontId="63" fillId="2" borderId="45" xfId="0" applyFont="1" applyFill="1" applyBorder="1" applyAlignment="1" applyProtection="1">
      <alignment horizontal="center" vertical="center" wrapText="1"/>
      <protection hidden="1"/>
    </xf>
    <xf numFmtId="0" fontId="63" fillId="2" borderId="13" xfId="0" applyFont="1" applyFill="1" applyBorder="1" applyAlignment="1" applyProtection="1">
      <alignment horizontal="center" vertical="center" wrapText="1"/>
      <protection hidden="1"/>
    </xf>
    <xf numFmtId="0" fontId="63" fillId="2" borderId="46" xfId="0" applyFont="1" applyFill="1" applyBorder="1" applyAlignment="1" applyProtection="1">
      <alignment horizontal="center" vertical="center" wrapText="1"/>
      <protection hidden="1"/>
    </xf>
    <xf numFmtId="0" fontId="0" fillId="0" borderId="80" xfId="0" applyBorder="1" applyAlignment="1" applyProtection="1">
      <alignment horizontal="center" vertical="center" wrapText="1"/>
      <protection hidden="1"/>
    </xf>
    <xf numFmtId="0" fontId="0" fillId="0" borderId="53" xfId="0" applyBorder="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63" fillId="0" borderId="81" xfId="0" applyFont="1" applyBorder="1" applyAlignment="1" applyProtection="1">
      <alignment horizontal="center"/>
      <protection hidden="1"/>
    </xf>
    <xf numFmtId="0" fontId="35" fillId="8" borderId="73" xfId="0" applyFont="1" applyFill="1" applyBorder="1" applyAlignment="1" applyProtection="1">
      <alignment horizontal="center" wrapText="1"/>
      <protection hidden="1"/>
    </xf>
    <xf numFmtId="0" fontId="35" fillId="8" borderId="69" xfId="0" applyFont="1" applyFill="1" applyBorder="1" applyAlignment="1" applyProtection="1">
      <alignment horizontal="center" wrapText="1"/>
      <protection hidden="1"/>
    </xf>
    <xf numFmtId="0" fontId="35" fillId="8" borderId="45" xfId="0" applyFont="1" applyFill="1" applyBorder="1" applyAlignment="1" applyProtection="1">
      <alignment horizontal="center" wrapText="1"/>
      <protection hidden="1"/>
    </xf>
    <xf numFmtId="0" fontId="35" fillId="8" borderId="44" xfId="0" applyFont="1" applyFill="1" applyBorder="1" applyAlignment="1" applyProtection="1">
      <alignment horizontal="center" wrapText="1"/>
      <protection hidden="1"/>
    </xf>
    <xf numFmtId="0" fontId="0" fillId="13" borderId="55" xfId="0" applyFill="1" applyBorder="1" applyAlignment="1" applyProtection="1">
      <alignment horizontal="center"/>
      <protection hidden="1"/>
    </xf>
    <xf numFmtId="0" fontId="0" fillId="13" borderId="79" xfId="0" applyFill="1" applyBorder="1" applyAlignment="1" applyProtection="1">
      <alignment horizontal="center"/>
      <protection hidden="1"/>
    </xf>
    <xf numFmtId="0" fontId="35" fillId="13" borderId="2" xfId="0" applyFont="1" applyFill="1" applyBorder="1" applyAlignment="1" applyProtection="1">
      <alignment horizontal="center" vertical="center" wrapText="1"/>
      <protection hidden="1"/>
    </xf>
    <xf numFmtId="0" fontId="35" fillId="13" borderId="3" xfId="0" applyFont="1" applyFill="1" applyBorder="1" applyAlignment="1" applyProtection="1">
      <alignment horizontal="center" vertical="center" wrapText="1"/>
      <protection hidden="1"/>
    </xf>
    <xf numFmtId="0" fontId="35" fillId="3" borderId="15" xfId="0" applyFont="1" applyFill="1" applyBorder="1" applyAlignment="1" applyProtection="1">
      <alignment horizontal="center" vertical="center" wrapText="1"/>
      <protection hidden="1"/>
    </xf>
    <xf numFmtId="0" fontId="35" fillId="3" borderId="66" xfId="0" applyFont="1" applyFill="1" applyBorder="1" applyAlignment="1" applyProtection="1">
      <alignment horizontal="center" vertical="center" wrapText="1"/>
      <protection hidden="1"/>
    </xf>
    <xf numFmtId="0" fontId="35" fillId="3" borderId="2" xfId="0" applyFont="1" applyFill="1" applyBorder="1" applyAlignment="1" applyProtection="1">
      <alignment horizontal="center" vertical="center" wrapText="1"/>
      <protection hidden="1"/>
    </xf>
    <xf numFmtId="0" fontId="35" fillId="15" borderId="15" xfId="0" applyFont="1" applyFill="1" applyBorder="1" applyAlignment="1" applyProtection="1">
      <alignment horizontal="center" vertical="center" wrapText="1"/>
      <protection hidden="1"/>
    </xf>
    <xf numFmtId="0" fontId="35" fillId="15" borderId="66" xfId="0" applyFont="1" applyFill="1" applyBorder="1" applyAlignment="1" applyProtection="1">
      <alignment horizontal="center" vertical="center" wrapText="1"/>
      <protection hidden="1"/>
    </xf>
    <xf numFmtId="0" fontId="33" fillId="5" borderId="59" xfId="0" applyFont="1" applyFill="1" applyBorder="1" applyAlignment="1" applyProtection="1">
      <alignment horizontal="center" wrapText="1"/>
      <protection hidden="1"/>
    </xf>
    <xf numFmtId="0" fontId="33" fillId="5" borderId="35" xfId="0" applyFont="1" applyFill="1" applyBorder="1" applyAlignment="1" applyProtection="1">
      <alignment horizontal="center" wrapText="1"/>
      <protection hidden="1"/>
    </xf>
    <xf numFmtId="0" fontId="33" fillId="0" borderId="28" xfId="0" applyFont="1" applyBorder="1" applyAlignment="1">
      <alignment horizontal="center" wrapText="1"/>
    </xf>
    <xf numFmtId="0" fontId="33" fillId="0" borderId="30" xfId="0" applyFont="1" applyBorder="1" applyAlignment="1">
      <alignment horizontal="center" wrapText="1"/>
    </xf>
    <xf numFmtId="0" fontId="33" fillId="0" borderId="60" xfId="0" applyFont="1" applyBorder="1" applyAlignment="1" applyProtection="1">
      <alignment horizontal="center" wrapText="1"/>
      <protection hidden="1"/>
    </xf>
    <xf numFmtId="0" fontId="33" fillId="0" borderId="76" xfId="0" applyFont="1" applyBorder="1" applyAlignment="1" applyProtection="1">
      <alignment horizontal="center" wrapText="1"/>
      <protection hidden="1"/>
    </xf>
    <xf numFmtId="0" fontId="84" fillId="0" borderId="73" xfId="1" applyFont="1" applyBorder="1" applyAlignment="1" applyProtection="1">
      <alignment horizontal="center" vertical="center" wrapText="1"/>
    </xf>
    <xf numFmtId="0" fontId="84" fillId="0" borderId="47" xfId="1" applyFont="1" applyBorder="1" applyAlignment="1" applyProtection="1">
      <alignment horizontal="center" vertical="center" wrapText="1"/>
    </xf>
    <xf numFmtId="0" fontId="33" fillId="4" borderId="59" xfId="0" applyFont="1" applyFill="1" applyBorder="1" applyAlignment="1" applyProtection="1">
      <alignment horizontal="center" wrapText="1"/>
      <protection hidden="1"/>
    </xf>
    <xf numFmtId="0" fontId="33" fillId="4" borderId="35" xfId="0" applyFont="1" applyFill="1" applyBorder="1" applyAlignment="1" applyProtection="1">
      <alignment horizontal="center" wrapText="1"/>
      <protection hidden="1"/>
    </xf>
    <xf numFmtId="0" fontId="33" fillId="6" borderId="59" xfId="0" applyFont="1" applyFill="1" applyBorder="1" applyAlignment="1" applyProtection="1">
      <alignment horizontal="center" wrapText="1"/>
      <protection hidden="1"/>
    </xf>
    <xf numFmtId="0" fontId="33" fillId="6" borderId="35" xfId="0" applyFont="1" applyFill="1" applyBorder="1" applyAlignment="1" applyProtection="1">
      <alignment horizontal="center" wrapText="1"/>
      <protection hidden="1"/>
    </xf>
    <xf numFmtId="0" fontId="33" fillId="2" borderId="59" xfId="0" applyFont="1" applyFill="1" applyBorder="1" applyAlignment="1" applyProtection="1">
      <alignment horizontal="center" wrapText="1"/>
      <protection hidden="1"/>
    </xf>
    <xf numFmtId="0" fontId="33" fillId="2" borderId="35" xfId="0" applyFont="1" applyFill="1" applyBorder="1" applyAlignment="1" applyProtection="1">
      <alignment horizontal="center" wrapText="1"/>
      <protection hidden="1"/>
    </xf>
    <xf numFmtId="0" fontId="33" fillId="7" borderId="59" xfId="0" applyFont="1" applyFill="1" applyBorder="1" applyAlignment="1" applyProtection="1">
      <alignment horizontal="center" wrapText="1"/>
      <protection hidden="1"/>
    </xf>
    <xf numFmtId="0" fontId="33" fillId="7" borderId="35" xfId="0" applyFont="1" applyFill="1" applyBorder="1" applyAlignment="1" applyProtection="1">
      <alignment horizontal="center" wrapText="1"/>
      <protection hidden="1"/>
    </xf>
    <xf numFmtId="0" fontId="77" fillId="2" borderId="60" xfId="0" applyFont="1" applyFill="1" applyBorder="1" applyAlignment="1">
      <alignment horizontal="center" vertical="center" wrapText="1"/>
    </xf>
    <xf numFmtId="0" fontId="77" fillId="2" borderId="53" xfId="0" applyFont="1" applyFill="1" applyBorder="1" applyAlignment="1">
      <alignment horizontal="center" vertical="center" wrapText="1"/>
    </xf>
    <xf numFmtId="0" fontId="77" fillId="2" borderId="76" xfId="0" applyFont="1" applyFill="1" applyBorder="1" applyAlignment="1">
      <alignment horizontal="center" vertical="center" wrapText="1"/>
    </xf>
    <xf numFmtId="0" fontId="48" fillId="0" borderId="53" xfId="1" applyFont="1" applyBorder="1" applyAlignment="1" applyProtection="1">
      <alignment horizontal="center" wrapText="1"/>
      <protection locked="0"/>
    </xf>
    <xf numFmtId="0" fontId="33" fillId="8" borderId="32" xfId="0" applyFont="1" applyFill="1" applyBorder="1" applyAlignment="1">
      <alignment horizontal="center" vertical="center" wrapText="1"/>
    </xf>
    <xf numFmtId="0" fontId="33" fillId="13" borderId="31"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24" borderId="32" xfId="0" applyFont="1" applyFill="1" applyBorder="1" applyAlignment="1">
      <alignment horizontal="center" vertical="center" wrapText="1"/>
    </xf>
    <xf numFmtId="0" fontId="33" fillId="0" borderId="26" xfId="0" applyFont="1" applyBorder="1" applyAlignment="1">
      <alignment horizontal="center" vertical="center" wrapText="1"/>
    </xf>
    <xf numFmtId="0" fontId="33" fillId="0" borderId="72" xfId="0" applyFont="1" applyBorder="1" applyAlignment="1">
      <alignment horizontal="center" vertical="center" wrapText="1"/>
    </xf>
    <xf numFmtId="0" fontId="33" fillId="3" borderId="32" xfId="0" applyFont="1" applyFill="1" applyBorder="1" applyAlignment="1">
      <alignment horizontal="center" vertical="center" wrapText="1"/>
    </xf>
    <xf numFmtId="0" fontId="33" fillId="13" borderId="17"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3" fillId="24" borderId="73" xfId="0" applyFont="1" applyFill="1" applyBorder="1" applyAlignment="1">
      <alignment horizontal="center" vertical="center" wrapText="1"/>
    </xf>
    <xf numFmtId="0" fontId="33" fillId="24" borderId="47" xfId="0" applyFont="1" applyFill="1" applyBorder="1" applyAlignment="1">
      <alignment horizontal="center" vertical="center"/>
    </xf>
    <xf numFmtId="0" fontId="35" fillId="17" borderId="12" xfId="0" applyFont="1" applyFill="1" applyBorder="1" applyAlignment="1">
      <alignment horizontal="center" vertical="center" wrapText="1"/>
    </xf>
    <xf numFmtId="0" fontId="35" fillId="17" borderId="5" xfId="0" applyFont="1" applyFill="1" applyBorder="1" applyAlignment="1">
      <alignment horizontal="center" vertical="center" wrapText="1"/>
    </xf>
    <xf numFmtId="0" fontId="33" fillId="13" borderId="75" xfId="0" applyFont="1" applyFill="1" applyBorder="1" applyAlignment="1">
      <alignment horizontal="center" vertical="center" wrapText="1"/>
    </xf>
    <xf numFmtId="0" fontId="33" fillId="17" borderId="51"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7" borderId="73" xfId="0" applyFont="1" applyFill="1" applyBorder="1" applyAlignment="1">
      <alignment horizontal="center" vertical="center" wrapText="1"/>
    </xf>
    <xf numFmtId="0" fontId="33" fillId="17" borderId="18" xfId="0" applyFont="1" applyFill="1" applyBorder="1" applyAlignment="1">
      <alignment horizontal="center" vertical="center"/>
    </xf>
    <xf numFmtId="0" fontId="35" fillId="17" borderId="73" xfId="0" applyFont="1" applyFill="1" applyBorder="1" applyAlignment="1">
      <alignment horizontal="center" vertical="center" wrapText="1"/>
    </xf>
    <xf numFmtId="0" fontId="0" fillId="17" borderId="18" xfId="0" applyFill="1" applyBorder="1" applyAlignment="1">
      <alignment horizontal="center" vertical="center"/>
    </xf>
    <xf numFmtId="0" fontId="0" fillId="17" borderId="47" xfId="0" applyFill="1" applyBorder="1" applyAlignment="1">
      <alignment horizontal="center" vertical="center"/>
    </xf>
    <xf numFmtId="0" fontId="0" fillId="0" borderId="4" xfId="0" applyBorder="1" applyAlignment="1">
      <alignment horizontal="center" vertical="center"/>
    </xf>
    <xf numFmtId="0" fontId="63" fillId="2" borderId="53" xfId="0" applyFont="1" applyFill="1" applyBorder="1" applyAlignment="1">
      <alignment horizontal="center" vertical="center"/>
    </xf>
    <xf numFmtId="0" fontId="63" fillId="2" borderId="76" xfId="0" applyFont="1" applyFill="1" applyBorder="1" applyAlignment="1">
      <alignment horizontal="center" vertical="center"/>
    </xf>
    <xf numFmtId="0" fontId="0" fillId="8" borderId="73" xfId="0" applyFill="1" applyBorder="1" applyAlignment="1">
      <alignment horizontal="center" vertical="center" wrapText="1"/>
    </xf>
    <xf numFmtId="0" fontId="0" fillId="8" borderId="18" xfId="0" applyFill="1" applyBorder="1" applyAlignment="1">
      <alignment horizontal="center" vertical="center"/>
    </xf>
    <xf numFmtId="0" fontId="0" fillId="8" borderId="47" xfId="0" applyFill="1" applyBorder="1" applyAlignment="1">
      <alignment horizontal="center" vertical="center"/>
    </xf>
    <xf numFmtId="0" fontId="35" fillId="14" borderId="60" xfId="0" applyFont="1" applyFill="1" applyBorder="1" applyAlignment="1">
      <alignment horizontal="center"/>
    </xf>
    <xf numFmtId="0" fontId="35" fillId="14" borderId="53" xfId="0" applyFont="1" applyFill="1" applyBorder="1" applyAlignment="1">
      <alignment horizontal="center"/>
    </xf>
    <xf numFmtId="0" fontId="35" fillId="14" borderId="76" xfId="0" applyFont="1" applyFill="1" applyBorder="1" applyAlignment="1">
      <alignment horizontal="center"/>
    </xf>
    <xf numFmtId="0" fontId="35" fillId="4" borderId="10" xfId="0" applyFont="1" applyFill="1" applyBorder="1" applyAlignment="1">
      <alignment horizontal="center" wrapText="1"/>
    </xf>
    <xf numFmtId="0" fontId="35" fillId="4" borderId="11" xfId="0" applyFont="1" applyFill="1" applyBorder="1" applyAlignment="1">
      <alignment horizontal="center" wrapText="1"/>
    </xf>
    <xf numFmtId="0" fontId="35" fillId="4" borderId="2" xfId="0" applyFont="1" applyFill="1" applyBorder="1" applyAlignment="1">
      <alignment horizontal="center" wrapText="1"/>
    </xf>
    <xf numFmtId="0" fontId="35" fillId="4" borderId="1" xfId="0" applyFont="1" applyFill="1" applyBorder="1" applyAlignment="1">
      <alignment horizontal="center" wrapText="1"/>
    </xf>
    <xf numFmtId="0" fontId="35" fillId="6" borderId="2" xfId="0" applyFont="1" applyFill="1" applyBorder="1" applyAlignment="1">
      <alignment horizontal="center" wrapText="1"/>
    </xf>
    <xf numFmtId="0" fontId="35" fillId="6" borderId="1" xfId="0" applyFont="1" applyFill="1" applyBorder="1" applyAlignment="1">
      <alignment horizontal="center" wrapText="1"/>
    </xf>
    <xf numFmtId="0" fontId="35" fillId="2" borderId="2" xfId="0" applyFont="1" applyFill="1" applyBorder="1" applyAlignment="1">
      <alignment horizontal="center" wrapText="1"/>
    </xf>
    <xf numFmtId="0" fontId="35" fillId="2" borderId="1" xfId="0" applyFont="1" applyFill="1" applyBorder="1" applyAlignment="1">
      <alignment horizontal="center" wrapText="1"/>
    </xf>
    <xf numFmtId="0" fontId="35" fillId="7" borderId="2" xfId="0" applyFont="1" applyFill="1" applyBorder="1" applyAlignment="1">
      <alignment horizontal="center" wrapText="1"/>
    </xf>
    <xf numFmtId="0" fontId="35" fillId="7" borderId="1" xfId="0" applyFont="1" applyFill="1" applyBorder="1" applyAlignment="1">
      <alignment horizontal="center" wrapText="1"/>
    </xf>
    <xf numFmtId="0" fontId="36" fillId="5" borderId="2" xfId="0" applyFont="1" applyFill="1" applyBorder="1" applyAlignment="1">
      <alignment horizontal="center" wrapText="1"/>
    </xf>
    <xf numFmtId="0" fontId="36" fillId="5" borderId="1" xfId="0" applyFont="1" applyFill="1" applyBorder="1" applyAlignment="1">
      <alignment horizontal="center" wrapText="1"/>
    </xf>
    <xf numFmtId="0" fontId="35" fillId="5" borderId="3" xfId="0" applyFont="1" applyFill="1" applyBorder="1" applyAlignment="1">
      <alignment horizontal="center" wrapText="1"/>
    </xf>
    <xf numFmtId="0" fontId="35" fillId="5" borderId="4" xfId="0" applyFont="1" applyFill="1" applyBorder="1" applyAlignment="1">
      <alignment horizontal="center" wrapText="1"/>
    </xf>
    <xf numFmtId="0" fontId="33" fillId="25" borderId="73" xfId="0" applyFont="1" applyFill="1" applyBorder="1" applyAlignment="1">
      <alignment horizontal="center" vertical="center"/>
    </xf>
    <xf numFmtId="0" fontId="33" fillId="25" borderId="18" xfId="0" applyFont="1" applyFill="1" applyBorder="1" applyAlignment="1">
      <alignment horizontal="center" vertical="center"/>
    </xf>
    <xf numFmtId="0" fontId="33" fillId="25" borderId="47" xfId="0" applyFont="1" applyFill="1" applyBorder="1" applyAlignment="1">
      <alignment horizontal="center" vertical="center"/>
    </xf>
    <xf numFmtId="0" fontId="33" fillId="8" borderId="73" xfId="0" applyFont="1" applyFill="1" applyBorder="1" applyAlignment="1">
      <alignment horizontal="center" vertical="center"/>
    </xf>
    <xf numFmtId="0" fontId="33" fillId="8" borderId="47" xfId="0" applyFont="1" applyFill="1" applyBorder="1" applyAlignment="1">
      <alignment horizontal="center" vertical="center"/>
    </xf>
    <xf numFmtId="0" fontId="33" fillId="8" borderId="1" xfId="0" applyFont="1" applyFill="1" applyBorder="1" applyAlignment="1">
      <alignment horizontal="center" vertical="center" wrapText="1"/>
    </xf>
    <xf numFmtId="0" fontId="33" fillId="14" borderId="1" xfId="0" applyFont="1" applyFill="1" applyBorder="1" applyAlignment="1">
      <alignment horizontal="center" wrapText="1"/>
    </xf>
    <xf numFmtId="0" fontId="0" fillId="0" borderId="49" xfId="0" applyBorder="1" applyAlignment="1">
      <alignment horizontal="center"/>
    </xf>
    <xf numFmtId="0" fontId="31" fillId="0" borderId="60"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76" xfId="0" applyFont="1" applyBorder="1" applyAlignment="1">
      <alignment horizontal="center" vertical="center" wrapText="1"/>
    </xf>
    <xf numFmtId="0" fontId="63" fillId="0" borderId="0" xfId="0" applyFont="1" applyAlignment="1">
      <alignment horizontal="center"/>
    </xf>
    <xf numFmtId="0" fontId="48" fillId="8" borderId="60" xfId="1" applyFont="1" applyFill="1" applyBorder="1" applyAlignment="1" applyProtection="1">
      <alignment horizontal="center" vertical="center"/>
    </xf>
    <xf numFmtId="0" fontId="48" fillId="8" borderId="53" xfId="1" applyFont="1" applyFill="1" applyBorder="1" applyAlignment="1" applyProtection="1">
      <alignment horizontal="center" vertical="center"/>
    </xf>
    <xf numFmtId="0" fontId="48" fillId="8" borderId="76" xfId="1" applyFont="1" applyFill="1" applyBorder="1" applyAlignment="1" applyProtection="1">
      <alignment horizontal="center" vertical="center"/>
    </xf>
    <xf numFmtId="0" fontId="0" fillId="0" borderId="37" xfId="0" applyBorder="1" applyAlignment="1">
      <alignment horizontal="center" vertical="center" wrapText="1"/>
    </xf>
    <xf numFmtId="0" fontId="0" fillId="0" borderId="48" xfId="0" applyBorder="1" applyAlignment="1">
      <alignment horizontal="center" vertical="center" wrapText="1"/>
    </xf>
    <xf numFmtId="0" fontId="0" fillId="0" borderId="36" xfId="0" applyBorder="1" applyAlignment="1">
      <alignment horizontal="center" vertical="center" wrapText="1"/>
    </xf>
    <xf numFmtId="0" fontId="33" fillId="8" borderId="1" xfId="0" applyFont="1" applyFill="1" applyBorder="1" applyAlignment="1">
      <alignment horizontal="center"/>
    </xf>
    <xf numFmtId="0" fontId="0" fillId="32" borderId="1" xfId="0" applyFill="1" applyBorder="1" applyAlignment="1">
      <alignment horizontal="center" wrapText="1"/>
    </xf>
    <xf numFmtId="0" fontId="0" fillId="0" borderId="11" xfId="0" applyBorder="1" applyAlignment="1">
      <alignment horizontal="center" vertical="center"/>
    </xf>
    <xf numFmtId="0" fontId="0" fillId="0" borderId="12" xfId="0" applyBorder="1" applyAlignment="1">
      <alignment horizontal="center" vertical="center"/>
    </xf>
    <xf numFmtId="2" fontId="33" fillId="19" borderId="26" xfId="0" applyNumberFormat="1" applyFont="1" applyFill="1" applyBorder="1" applyAlignment="1">
      <alignment horizontal="center" vertical="center" wrapText="1"/>
    </xf>
    <xf numFmtId="2" fontId="33" fillId="19" borderId="77" xfId="0" applyNumberFormat="1" applyFont="1" applyFill="1" applyBorder="1" applyAlignment="1">
      <alignment horizontal="center" vertical="center" wrapText="1"/>
    </xf>
    <xf numFmtId="0" fontId="0" fillId="13" borderId="26" xfId="0" applyFill="1" applyBorder="1" applyAlignment="1">
      <alignment horizontal="center" vertical="center" wrapText="1"/>
    </xf>
    <xf numFmtId="0" fontId="0" fillId="13" borderId="49" xfId="0" applyFill="1" applyBorder="1" applyAlignment="1">
      <alignment horizontal="center" vertical="center" wrapText="1"/>
    </xf>
    <xf numFmtId="0" fontId="0" fillId="13" borderId="77" xfId="0" applyFill="1" applyBorder="1" applyAlignment="1">
      <alignment horizontal="center" vertical="center" wrapText="1"/>
    </xf>
    <xf numFmtId="0" fontId="0" fillId="13" borderId="75" xfId="0" applyFill="1" applyBorder="1" applyAlignment="1">
      <alignment horizontal="center" vertical="center" wrapText="1"/>
    </xf>
    <xf numFmtId="0" fontId="0" fillId="13" borderId="13" xfId="0" applyFill="1" applyBorder="1" applyAlignment="1">
      <alignment horizontal="center" vertical="center" wrapText="1"/>
    </xf>
    <xf numFmtId="0" fontId="0" fillId="13" borderId="44" xfId="0" applyFill="1" applyBorder="1" applyAlignment="1">
      <alignment horizontal="center" vertical="center" wrapText="1"/>
    </xf>
    <xf numFmtId="0" fontId="33" fillId="32" borderId="27" xfId="0" applyFont="1" applyFill="1" applyBorder="1" applyAlignment="1" applyProtection="1">
      <alignment horizontal="center" vertical="center" wrapText="1"/>
      <protection hidden="1"/>
    </xf>
    <xf numFmtId="0" fontId="33" fillId="32" borderId="22" xfId="0" applyFont="1" applyFill="1" applyBorder="1" applyAlignment="1" applyProtection="1">
      <alignment horizontal="center" vertical="center" wrapText="1"/>
      <protection hidden="1"/>
    </xf>
    <xf numFmtId="2" fontId="0" fillId="2" borderId="75" xfId="0" applyNumberFormat="1" applyFill="1" applyBorder="1" applyAlignment="1" applyProtection="1">
      <alignment horizontal="center" vertical="center"/>
      <protection hidden="1"/>
    </xf>
    <xf numFmtId="2" fontId="0" fillId="2" borderId="44" xfId="0" applyNumberFormat="1" applyFill="1" applyBorder="1" applyAlignment="1" applyProtection="1">
      <alignment horizontal="center" vertical="center"/>
      <protection hidden="1"/>
    </xf>
    <xf numFmtId="0" fontId="0" fillId="0" borderId="0" xfId="0" applyAlignment="1">
      <alignment horizontal="right"/>
    </xf>
    <xf numFmtId="0" fontId="44" fillId="5" borderId="0" xfId="0" applyFont="1" applyFill="1" applyAlignment="1">
      <alignment horizontal="left" vertical="center"/>
    </xf>
    <xf numFmtId="0" fontId="44" fillId="5" borderId="35" xfId="0" applyFont="1" applyFill="1" applyBorder="1" applyAlignment="1">
      <alignment horizontal="left" vertical="center"/>
    </xf>
    <xf numFmtId="2" fontId="0" fillId="2" borderId="37" xfId="0" applyNumberFormat="1" applyFill="1" applyBorder="1" applyAlignment="1" applyProtection="1">
      <alignment horizontal="center" vertical="center"/>
      <protection hidden="1"/>
    </xf>
    <xf numFmtId="2" fontId="0" fillId="2" borderId="36" xfId="0" applyNumberFormat="1" applyFill="1" applyBorder="1" applyAlignment="1" applyProtection="1">
      <alignment horizontal="center" vertical="center"/>
      <protection hidden="1"/>
    </xf>
    <xf numFmtId="0" fontId="0" fillId="0" borderId="51" xfId="0" applyBorder="1" applyAlignment="1">
      <alignment horizontal="center" vertical="center"/>
    </xf>
    <xf numFmtId="0" fontId="0" fillId="0" borderId="67" xfId="0" applyBorder="1" applyAlignment="1">
      <alignment horizontal="center" vertical="center"/>
    </xf>
    <xf numFmtId="0" fontId="0" fillId="13" borderId="37" xfId="0" applyFill="1" applyBorder="1" applyAlignment="1">
      <alignment horizontal="center" vertical="center" wrapText="1"/>
    </xf>
    <xf numFmtId="0" fontId="0" fillId="13" borderId="48" xfId="0" applyFill="1" applyBorder="1" applyAlignment="1">
      <alignment horizontal="center" vertical="center" wrapText="1"/>
    </xf>
    <xf numFmtId="0" fontId="0" fillId="13" borderId="36" xfId="0" applyFill="1" applyBorder="1" applyAlignment="1">
      <alignment horizontal="center" vertical="center" wrapText="1"/>
    </xf>
    <xf numFmtId="0" fontId="33" fillId="0" borderId="27" xfId="0" applyFont="1" applyBorder="1" applyAlignment="1" applyProtection="1">
      <alignment horizontal="center" vertical="center" wrapText="1"/>
      <protection hidden="1"/>
    </xf>
    <xf numFmtId="0" fontId="33" fillId="0" borderId="57" xfId="0" applyFont="1" applyBorder="1" applyAlignment="1" applyProtection="1">
      <alignment horizontal="center" vertical="center" wrapText="1"/>
      <protection hidden="1"/>
    </xf>
    <xf numFmtId="0" fontId="44" fillId="5" borderId="48" xfId="0" applyFont="1" applyFill="1" applyBorder="1" applyAlignment="1">
      <alignment horizontal="left" vertical="center"/>
    </xf>
    <xf numFmtId="0" fontId="44" fillId="5" borderId="36" xfId="0" applyFont="1" applyFill="1" applyBorder="1" applyAlignment="1">
      <alignment horizontal="left" vertical="center"/>
    </xf>
    <xf numFmtId="10" fontId="29" fillId="2" borderId="72" xfId="2" applyNumberFormat="1" applyFont="1" applyFill="1" applyBorder="1" applyAlignment="1" applyProtection="1">
      <alignment horizontal="center" vertical="center"/>
      <protection hidden="1"/>
    </xf>
    <xf numFmtId="10" fontId="29" fillId="2" borderId="78" xfId="2" applyNumberFormat="1" applyFont="1" applyFill="1" applyBorder="1" applyAlignment="1" applyProtection="1">
      <alignment horizontal="center" vertical="center"/>
      <protection hidden="1"/>
    </xf>
    <xf numFmtId="0" fontId="31" fillId="5" borderId="14" xfId="0" applyFont="1" applyFill="1" applyBorder="1" applyAlignment="1">
      <alignment horizontal="center" vertical="center"/>
    </xf>
    <xf numFmtId="0" fontId="31" fillId="5" borderId="24" xfId="0" applyFont="1" applyFill="1" applyBorder="1" applyAlignment="1">
      <alignment horizontal="center" vertical="center"/>
    </xf>
    <xf numFmtId="0" fontId="31" fillId="5" borderId="38" xfId="0" applyFont="1" applyFill="1" applyBorder="1" applyAlignment="1">
      <alignment horizontal="center" vertical="center"/>
    </xf>
    <xf numFmtId="2" fontId="33" fillId="19" borderId="14" xfId="0" applyNumberFormat="1" applyFont="1" applyFill="1" applyBorder="1" applyAlignment="1">
      <alignment horizontal="center"/>
    </xf>
    <xf numFmtId="2" fontId="33" fillId="19" borderId="38" xfId="0" applyNumberFormat="1" applyFont="1" applyFill="1" applyBorder="1" applyAlignment="1">
      <alignment horizontal="center"/>
    </xf>
    <xf numFmtId="2" fontId="33" fillId="13" borderId="14" xfId="0" applyNumberFormat="1" applyFont="1" applyFill="1" applyBorder="1" applyAlignment="1">
      <alignment horizontal="center" wrapText="1"/>
    </xf>
    <xf numFmtId="2" fontId="33" fillId="13" borderId="24" xfId="0" applyNumberFormat="1" applyFont="1" applyFill="1" applyBorder="1" applyAlignment="1">
      <alignment horizontal="center" wrapText="1"/>
    </xf>
    <xf numFmtId="2" fontId="33" fillId="13" borderId="38" xfId="0" applyNumberFormat="1" applyFont="1" applyFill="1" applyBorder="1" applyAlignment="1">
      <alignment horizontal="center" wrapText="1"/>
    </xf>
    <xf numFmtId="0" fontId="0" fillId="0" borderId="20" xfId="0" applyBorder="1" applyAlignment="1">
      <alignment horizontal="center" vertical="center"/>
    </xf>
    <xf numFmtId="2" fontId="0" fillId="13" borderId="26" xfId="0" applyNumberFormat="1" applyFill="1" applyBorder="1" applyAlignment="1">
      <alignment horizontal="center" vertical="center"/>
    </xf>
    <xf numFmtId="2" fontId="0" fillId="13" borderId="49" xfId="0" applyNumberFormat="1" applyFill="1" applyBorder="1" applyAlignment="1">
      <alignment horizontal="center" vertical="center"/>
    </xf>
    <xf numFmtId="2" fontId="0" fillId="13" borderId="77" xfId="0" applyNumberFormat="1" applyFill="1" applyBorder="1" applyAlignment="1">
      <alignment horizontal="center" vertical="center"/>
    </xf>
    <xf numFmtId="2" fontId="0" fillId="13" borderId="37" xfId="0" applyNumberFormat="1" applyFill="1" applyBorder="1" applyAlignment="1">
      <alignment horizontal="center" vertical="center"/>
    </xf>
    <xf numFmtId="2" fontId="0" fillId="13" borderId="48" xfId="0" applyNumberFormat="1" applyFill="1" applyBorder="1" applyAlignment="1">
      <alignment horizontal="center" vertical="center"/>
    </xf>
    <xf numFmtId="2" fontId="0" fillId="13" borderId="36" xfId="0" applyNumberFormat="1" applyFill="1" applyBorder="1" applyAlignment="1">
      <alignment horizontal="center" vertical="center"/>
    </xf>
    <xf numFmtId="0" fontId="44" fillId="7" borderId="0" xfId="0" applyFont="1" applyFill="1" applyAlignment="1">
      <alignment horizontal="left" vertical="center"/>
    </xf>
    <xf numFmtId="0" fontId="44" fillId="7" borderId="35" xfId="0" applyFont="1" applyFill="1" applyBorder="1" applyAlignment="1">
      <alignment horizontal="left" vertical="center"/>
    </xf>
    <xf numFmtId="0" fontId="44" fillId="7" borderId="48" xfId="0" applyFont="1" applyFill="1" applyBorder="1" applyAlignment="1">
      <alignment horizontal="left" vertical="center"/>
    </xf>
    <xf numFmtId="0" fontId="44" fillId="7" borderId="36" xfId="0" applyFont="1" applyFill="1" applyBorder="1" applyAlignment="1">
      <alignment horizontal="left" vertical="center"/>
    </xf>
    <xf numFmtId="0" fontId="48" fillId="5" borderId="1" xfId="1" applyFont="1" applyFill="1" applyBorder="1" applyAlignment="1" applyProtection="1">
      <alignment horizontal="center" vertical="center"/>
      <protection locked="0"/>
    </xf>
    <xf numFmtId="0" fontId="0" fillId="0" borderId="72" xfId="0" applyBorder="1" applyAlignment="1">
      <alignment horizontal="center"/>
    </xf>
    <xf numFmtId="0" fontId="0" fillId="0" borderId="0" xfId="0" applyAlignment="1">
      <alignment horizontal="center"/>
    </xf>
    <xf numFmtId="0" fontId="31" fillId="5" borderId="14" xfId="0" applyFont="1" applyFill="1" applyBorder="1" applyAlignment="1">
      <alignment horizontal="right" vertical="center"/>
    </xf>
    <xf numFmtId="0" fontId="31" fillId="5" borderId="24" xfId="0" applyFont="1" applyFill="1" applyBorder="1" applyAlignment="1">
      <alignment horizontal="right" vertical="center"/>
    </xf>
    <xf numFmtId="0" fontId="31" fillId="5" borderId="38" xfId="0" applyFont="1" applyFill="1" applyBorder="1" applyAlignment="1">
      <alignment horizontal="right" vertical="center"/>
    </xf>
    <xf numFmtId="0" fontId="48" fillId="21" borderId="73" xfId="1" applyFont="1" applyFill="1" applyBorder="1" applyAlignment="1" applyProtection="1">
      <alignment horizontal="center" vertical="center"/>
    </xf>
    <xf numFmtId="0" fontId="48" fillId="21" borderId="18" xfId="1" applyFont="1" applyFill="1" applyBorder="1" applyAlignment="1" applyProtection="1">
      <alignment horizontal="center" vertical="center"/>
    </xf>
    <xf numFmtId="0" fontId="48" fillId="21" borderId="47" xfId="1" applyFont="1" applyFill="1" applyBorder="1" applyAlignment="1" applyProtection="1">
      <alignment horizontal="center" vertical="center"/>
    </xf>
    <xf numFmtId="0" fontId="48" fillId="7" borderId="1" xfId="1" applyFont="1" applyFill="1" applyBorder="1" applyAlignment="1" applyProtection="1">
      <alignment horizontal="center" vertical="center"/>
      <protection locked="0"/>
    </xf>
    <xf numFmtId="0" fontId="75" fillId="7" borderId="14" xfId="0" applyFont="1" applyFill="1" applyBorder="1" applyAlignment="1">
      <alignment horizontal="right" vertical="center"/>
    </xf>
    <xf numFmtId="0" fontId="75" fillId="7" borderId="24" xfId="0" applyFont="1" applyFill="1" applyBorder="1" applyAlignment="1">
      <alignment horizontal="right" vertical="center"/>
    </xf>
    <xf numFmtId="0" fontId="75" fillId="7" borderId="38" xfId="0" applyFont="1" applyFill="1" applyBorder="1" applyAlignment="1">
      <alignment horizontal="right" vertical="center"/>
    </xf>
    <xf numFmtId="0" fontId="75" fillId="7" borderId="14" xfId="0" applyFont="1" applyFill="1" applyBorder="1" applyAlignment="1">
      <alignment horizontal="center" vertical="center"/>
    </xf>
    <xf numFmtId="0" fontId="75" fillId="7" borderId="24" xfId="0" applyFont="1" applyFill="1" applyBorder="1" applyAlignment="1">
      <alignment horizontal="center" vertical="center"/>
    </xf>
    <xf numFmtId="0" fontId="75" fillId="7" borderId="38" xfId="0" applyFont="1" applyFill="1" applyBorder="1" applyAlignment="1">
      <alignment horizontal="center" vertical="center"/>
    </xf>
    <xf numFmtId="0" fontId="74" fillId="14" borderId="14" xfId="0" applyFont="1" applyFill="1" applyBorder="1" applyAlignment="1">
      <alignment horizontal="right" vertical="center"/>
    </xf>
    <xf numFmtId="0" fontId="74" fillId="14" borderId="24" xfId="0" applyFont="1" applyFill="1" applyBorder="1" applyAlignment="1">
      <alignment horizontal="right" vertical="center"/>
    </xf>
    <xf numFmtId="0" fontId="74" fillId="14" borderId="38" xfId="0" applyFont="1" applyFill="1" applyBorder="1" applyAlignment="1">
      <alignment horizontal="right" vertical="center"/>
    </xf>
    <xf numFmtId="0" fontId="74" fillId="14" borderId="14" xfId="0" applyFont="1" applyFill="1" applyBorder="1" applyAlignment="1">
      <alignment horizontal="center" vertical="center"/>
    </xf>
    <xf numFmtId="0" fontId="74" fillId="14" borderId="24" xfId="0" applyFont="1" applyFill="1" applyBorder="1" applyAlignment="1">
      <alignment horizontal="center" vertical="center"/>
    </xf>
    <xf numFmtId="0" fontId="74" fillId="14" borderId="38" xfId="0" applyFont="1" applyFill="1" applyBorder="1" applyAlignment="1">
      <alignment horizontal="center" vertical="center"/>
    </xf>
    <xf numFmtId="0" fontId="44" fillId="14" borderId="0" xfId="0" applyFont="1" applyFill="1" applyAlignment="1">
      <alignment horizontal="left" vertical="center"/>
    </xf>
    <xf numFmtId="0" fontId="44" fillId="14" borderId="35" xfId="0" applyFont="1" applyFill="1" applyBorder="1" applyAlignment="1">
      <alignment horizontal="left" vertical="center"/>
    </xf>
    <xf numFmtId="0" fontId="44" fillId="14" borderId="48" xfId="0" applyFont="1" applyFill="1" applyBorder="1" applyAlignment="1">
      <alignment horizontal="left" vertical="center"/>
    </xf>
    <xf numFmtId="0" fontId="44" fillId="14" borderId="36" xfId="0" applyFont="1" applyFill="1" applyBorder="1" applyAlignment="1">
      <alignment horizontal="left" vertical="center"/>
    </xf>
    <xf numFmtId="0" fontId="0" fillId="0" borderId="1" xfId="0" applyBorder="1" applyAlignment="1">
      <alignment horizontal="center" vertical="center"/>
    </xf>
    <xf numFmtId="0" fontId="48" fillId="14" borderId="1" xfId="1" applyFont="1" applyFill="1" applyBorder="1" applyAlignment="1" applyProtection="1">
      <alignment horizontal="center" vertical="center"/>
      <protection locked="0"/>
    </xf>
    <xf numFmtId="0" fontId="73" fillId="6" borderId="14" xfId="0" applyFont="1" applyFill="1" applyBorder="1" applyAlignment="1">
      <alignment horizontal="center" vertical="center" wrapText="1"/>
    </xf>
    <xf numFmtId="0" fontId="73" fillId="6" borderId="24" xfId="0" applyFont="1" applyFill="1" applyBorder="1" applyAlignment="1">
      <alignment horizontal="center" vertical="center" wrapText="1"/>
    </xf>
    <xf numFmtId="0" fontId="73" fillId="6" borderId="38" xfId="0" applyFont="1" applyFill="1" applyBorder="1" applyAlignment="1">
      <alignment horizontal="center" vertical="center" wrapText="1"/>
    </xf>
    <xf numFmtId="0" fontId="73" fillId="33" borderId="14" xfId="0" applyFont="1" applyFill="1" applyBorder="1" applyAlignment="1">
      <alignment horizontal="center" vertical="center" wrapText="1"/>
    </xf>
    <xf numFmtId="0" fontId="73" fillId="33" borderId="24" xfId="0" applyFont="1" applyFill="1" applyBorder="1" applyAlignment="1">
      <alignment horizontal="center" vertical="center" wrapText="1"/>
    </xf>
    <xf numFmtId="0" fontId="73" fillId="33" borderId="38" xfId="0" applyFont="1" applyFill="1" applyBorder="1" applyAlignment="1">
      <alignment horizontal="center" vertical="center" wrapText="1"/>
    </xf>
    <xf numFmtId="0" fontId="48" fillId="6" borderId="1" xfId="1" applyFont="1" applyFill="1" applyBorder="1" applyAlignment="1" applyProtection="1">
      <alignment horizontal="center" vertical="center"/>
      <protection locked="0"/>
    </xf>
    <xf numFmtId="0" fontId="73" fillId="6" borderId="14" xfId="0" applyFont="1" applyFill="1" applyBorder="1" applyAlignment="1">
      <alignment horizontal="right" vertical="center"/>
    </xf>
    <xf numFmtId="0" fontId="73" fillId="6" borderId="24" xfId="0" applyFont="1" applyFill="1" applyBorder="1" applyAlignment="1">
      <alignment horizontal="right" vertical="center"/>
    </xf>
    <xf numFmtId="0" fontId="73" fillId="6" borderId="38" xfId="0" applyFont="1" applyFill="1" applyBorder="1" applyAlignment="1">
      <alignment horizontal="right" vertical="center"/>
    </xf>
    <xf numFmtId="0" fontId="66" fillId="4" borderId="48" xfId="0" applyFont="1" applyFill="1" applyBorder="1" applyAlignment="1">
      <alignment horizontal="left" vertical="center"/>
    </xf>
    <xf numFmtId="0" fontId="66" fillId="4" borderId="36" xfId="0" applyFont="1" applyFill="1" applyBorder="1" applyAlignment="1">
      <alignment horizontal="left" vertical="center"/>
    </xf>
    <xf numFmtId="2" fontId="0" fillId="0" borderId="1" xfId="0" applyNumberFormat="1" applyBorder="1" applyAlignment="1">
      <alignment horizontal="center" vertical="center"/>
    </xf>
    <xf numFmtId="0" fontId="44" fillId="4" borderId="0" xfId="0" applyFont="1" applyFill="1" applyAlignment="1">
      <alignment horizontal="left" vertical="center"/>
    </xf>
    <xf numFmtId="0" fontId="44" fillId="4" borderId="35" xfId="0" applyFont="1" applyFill="1" applyBorder="1" applyAlignment="1">
      <alignment horizontal="left" vertical="center"/>
    </xf>
    <xf numFmtId="0" fontId="72" fillId="4" borderId="1" xfId="0" applyFont="1" applyFill="1" applyBorder="1" applyAlignment="1">
      <alignment horizontal="center" vertical="center"/>
    </xf>
    <xf numFmtId="0" fontId="33" fillId="0" borderId="21" xfId="0" applyFont="1" applyBorder="1" applyAlignment="1">
      <alignment horizontal="center" vertical="center"/>
    </xf>
    <xf numFmtId="0" fontId="33" fillId="0" borderId="21" xfId="0" applyFont="1" applyBorder="1" applyAlignment="1">
      <alignment horizontal="center" vertical="center" wrapText="1"/>
    </xf>
    <xf numFmtId="0" fontId="44" fillId="23" borderId="13" xfId="0" applyFont="1" applyFill="1" applyBorder="1" applyAlignment="1">
      <alignment horizontal="left" vertical="center"/>
    </xf>
    <xf numFmtId="0" fontId="44" fillId="23" borderId="46" xfId="0" applyFont="1" applyFill="1" applyBorder="1" applyAlignment="1">
      <alignment horizontal="left" vertical="center"/>
    </xf>
    <xf numFmtId="2" fontId="0" fillId="0" borderId="72" xfId="0" applyNumberFormat="1" applyBorder="1" applyAlignment="1">
      <alignment horizontal="center"/>
    </xf>
    <xf numFmtId="2" fontId="0" fillId="0" borderId="0" xfId="0" applyNumberFormat="1" applyAlignment="1">
      <alignment horizontal="center"/>
    </xf>
    <xf numFmtId="0" fontId="48" fillId="4" borderId="21" xfId="1" applyFont="1" applyFill="1" applyBorder="1" applyAlignment="1" applyProtection="1">
      <alignment horizontal="center" vertical="center"/>
      <protection locked="0"/>
    </xf>
    <xf numFmtId="0" fontId="72" fillId="4" borderId="14" xfId="0" applyFont="1" applyFill="1" applyBorder="1" applyAlignment="1">
      <alignment horizontal="right" vertical="center"/>
    </xf>
    <xf numFmtId="0" fontId="72" fillId="4" borderId="24" xfId="0" applyFont="1" applyFill="1" applyBorder="1" applyAlignment="1">
      <alignment horizontal="right" vertical="center"/>
    </xf>
    <xf numFmtId="0" fontId="72" fillId="4" borderId="38" xfId="0" applyFont="1" applyFill="1" applyBorder="1" applyAlignment="1">
      <alignment horizontal="right" vertical="center"/>
    </xf>
    <xf numFmtId="0" fontId="33" fillId="21" borderId="60" xfId="0" applyFont="1" applyFill="1" applyBorder="1" applyAlignment="1">
      <alignment horizontal="center" vertical="center"/>
    </xf>
    <xf numFmtId="0" fontId="33" fillId="21" borderId="53" xfId="0" applyFont="1" applyFill="1" applyBorder="1" applyAlignment="1">
      <alignment horizontal="center" vertical="center"/>
    </xf>
    <xf numFmtId="0" fontId="33" fillId="21" borderId="76" xfId="0" applyFont="1" applyFill="1" applyBorder="1" applyAlignment="1">
      <alignment horizontal="center" vertical="center"/>
    </xf>
    <xf numFmtId="0" fontId="48" fillId="8" borderId="73" xfId="1" applyFont="1" applyFill="1" applyBorder="1" applyAlignment="1" applyProtection="1">
      <alignment horizontal="center" vertical="center" wrapText="1"/>
    </xf>
    <xf numFmtId="0" fontId="48" fillId="8" borderId="18" xfId="1" applyFont="1" applyFill="1" applyBorder="1" applyAlignment="1" applyProtection="1">
      <alignment horizontal="center" vertical="center" wrapText="1"/>
    </xf>
    <xf numFmtId="0" fontId="48" fillId="8" borderId="47" xfId="1" applyFont="1" applyFill="1" applyBorder="1" applyAlignment="1" applyProtection="1">
      <alignment horizontal="center" vertical="center" wrapText="1"/>
    </xf>
    <xf numFmtId="0" fontId="35" fillId="8" borderId="45" xfId="0" applyFont="1" applyFill="1" applyBorder="1" applyAlignment="1">
      <alignment horizontal="center" vertical="center" wrapText="1"/>
    </xf>
    <xf numFmtId="0" fontId="35" fillId="8" borderId="13" xfId="0" applyFont="1" applyFill="1" applyBorder="1" applyAlignment="1">
      <alignment horizontal="center" vertical="center" wrapText="1"/>
    </xf>
    <xf numFmtId="0" fontId="35" fillId="8" borderId="46" xfId="0" applyFont="1" applyFill="1" applyBorder="1" applyAlignment="1">
      <alignment horizontal="center" vertical="center" wrapText="1"/>
    </xf>
    <xf numFmtId="0" fontId="33" fillId="7" borderId="11" xfId="0" applyFont="1" applyFill="1" applyBorder="1" applyAlignment="1">
      <alignment horizontal="right" vertical="center" wrapText="1"/>
    </xf>
    <xf numFmtId="0" fontId="33" fillId="7" borderId="1" xfId="0" applyFont="1" applyFill="1" applyBorder="1" applyAlignment="1">
      <alignment horizontal="right" vertical="center" wrapText="1"/>
    </xf>
    <xf numFmtId="2" fontId="0" fillId="0" borderId="1"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0" fillId="7" borderId="59" xfId="0" applyFill="1" applyBorder="1" applyAlignment="1">
      <alignment horizontal="center" vertical="center" wrapText="1"/>
    </xf>
    <xf numFmtId="0" fontId="0" fillId="7" borderId="0" xfId="0" applyFill="1" applyAlignment="1">
      <alignment horizontal="center" vertical="center" wrapText="1"/>
    </xf>
    <xf numFmtId="0" fontId="0" fillId="7" borderId="35" xfId="0" applyFill="1" applyBorder="1" applyAlignment="1">
      <alignment horizontal="center" vertical="center" wrapText="1"/>
    </xf>
    <xf numFmtId="0" fontId="33" fillId="17" borderId="8" xfId="0" applyFont="1" applyFill="1" applyBorder="1" applyAlignment="1">
      <alignment horizontal="center" vertical="center"/>
    </xf>
    <xf numFmtId="0" fontId="33" fillId="17" borderId="24" xfId="0" applyFont="1" applyFill="1" applyBorder="1" applyAlignment="1">
      <alignment horizontal="center" vertical="center"/>
    </xf>
    <xf numFmtId="0" fontId="33" fillId="17" borderId="54" xfId="0" applyFont="1" applyFill="1" applyBorder="1" applyAlignment="1">
      <alignment horizontal="center" vertical="center"/>
    </xf>
    <xf numFmtId="0" fontId="33" fillId="7" borderId="20" xfId="0" applyFont="1" applyFill="1" applyBorder="1" applyAlignment="1">
      <alignment horizontal="right" vertical="center" wrapText="1"/>
    </xf>
    <xf numFmtId="0" fontId="33" fillId="7" borderId="21" xfId="0" applyFont="1" applyFill="1" applyBorder="1" applyAlignment="1">
      <alignment horizontal="right" vertical="center" wrapText="1"/>
    </xf>
    <xf numFmtId="2" fontId="0" fillId="0" borderId="37" xfId="0" applyNumberFormat="1" applyBorder="1" applyAlignment="1" applyProtection="1">
      <alignment horizontal="center" vertical="center"/>
      <protection locked="0"/>
    </xf>
    <xf numFmtId="2" fontId="0" fillId="0" borderId="19" xfId="0" applyNumberFormat="1" applyBorder="1" applyAlignment="1" applyProtection="1">
      <alignment horizontal="center" vertical="center"/>
      <protection locked="0"/>
    </xf>
    <xf numFmtId="2" fontId="0" fillId="0" borderId="26" xfId="0" applyNumberFormat="1" applyBorder="1" applyAlignment="1" applyProtection="1">
      <alignment horizontal="center" vertical="center"/>
      <protection locked="0"/>
    </xf>
    <xf numFmtId="2" fontId="0" fillId="0" borderId="50" xfId="0" applyNumberFormat="1" applyBorder="1" applyAlignment="1" applyProtection="1">
      <alignment horizontal="center" vertical="center"/>
      <protection locked="0"/>
    </xf>
    <xf numFmtId="0" fontId="44" fillId="23" borderId="0" xfId="0" applyFont="1" applyFill="1" applyAlignment="1">
      <alignment horizontal="left" vertical="center"/>
    </xf>
    <xf numFmtId="0" fontId="44" fillId="23" borderId="35" xfId="0" applyFont="1" applyFill="1" applyBorder="1" applyAlignment="1">
      <alignment horizontal="left" vertical="center"/>
    </xf>
    <xf numFmtId="12" fontId="0" fillId="2" borderId="14" xfId="0" applyNumberFormat="1" applyFill="1" applyBorder="1" applyAlignment="1" applyProtection="1">
      <alignment horizontal="center" vertical="center"/>
      <protection hidden="1"/>
    </xf>
    <xf numFmtId="12" fontId="0" fillId="2" borderId="54" xfId="0" applyNumberFormat="1" applyFill="1" applyBorder="1" applyAlignment="1" applyProtection="1">
      <alignment horizontal="center" vertical="center"/>
      <protection hidden="1"/>
    </xf>
    <xf numFmtId="12" fontId="0" fillId="2" borderId="55" xfId="0" applyNumberFormat="1" applyFill="1" applyBorder="1" applyAlignment="1" applyProtection="1">
      <alignment horizontal="center" vertical="center"/>
      <protection hidden="1"/>
    </xf>
    <xf numFmtId="12" fontId="0" fillId="2" borderId="79" xfId="0" applyNumberFormat="1" applyFill="1" applyBorder="1" applyAlignment="1" applyProtection="1">
      <alignment horizontal="center" vertical="center"/>
      <protection hidden="1"/>
    </xf>
    <xf numFmtId="0" fontId="33" fillId="7" borderId="12" xfId="0" applyFont="1" applyFill="1" applyBorder="1" applyAlignment="1">
      <alignment horizontal="right" vertical="center" wrapText="1"/>
    </xf>
    <xf numFmtId="0" fontId="33" fillId="7" borderId="5" xfId="0" applyFont="1" applyFill="1" applyBorder="1" applyAlignment="1">
      <alignment horizontal="right" vertical="center" wrapText="1"/>
    </xf>
    <xf numFmtId="164" fontId="0" fillId="2" borderId="14" xfId="0" applyNumberFormat="1" applyFill="1" applyBorder="1" applyAlignment="1" applyProtection="1">
      <alignment horizontal="center" vertical="center"/>
      <protection hidden="1"/>
    </xf>
    <xf numFmtId="164" fontId="0" fillId="2" borderId="54" xfId="0" applyNumberFormat="1" applyFill="1" applyBorder="1" applyAlignment="1" applyProtection="1">
      <alignment horizontal="center" vertical="center"/>
      <protection hidden="1"/>
    </xf>
    <xf numFmtId="164" fontId="0" fillId="2" borderId="55" xfId="0" applyNumberFormat="1" applyFill="1" applyBorder="1" applyAlignment="1" applyProtection="1">
      <alignment horizontal="center" vertical="center"/>
      <protection hidden="1"/>
    </xf>
    <xf numFmtId="164" fontId="0" fillId="2" borderId="79" xfId="0" applyNumberFormat="1" applyFill="1" applyBorder="1" applyAlignment="1" applyProtection="1">
      <alignment horizontal="center" vertical="center"/>
      <protection hidden="1"/>
    </xf>
    <xf numFmtId="0" fontId="33" fillId="16" borderId="7" xfId="0" applyFont="1" applyFill="1" applyBorder="1" applyAlignment="1">
      <alignment horizontal="center" vertical="center" wrapText="1"/>
    </xf>
    <xf numFmtId="0" fontId="33" fillId="16" borderId="62" xfId="0" applyFont="1" applyFill="1" applyBorder="1" applyAlignment="1">
      <alignment horizontal="center" vertical="center" wrapText="1"/>
    </xf>
    <xf numFmtId="0" fontId="33" fillId="16" borderId="63" xfId="0" applyFont="1" applyFill="1" applyBorder="1" applyAlignment="1">
      <alignment horizontal="center" vertical="center" wrapText="1"/>
    </xf>
    <xf numFmtId="0" fontId="33" fillId="16" borderId="10" xfId="0" applyFont="1" applyFill="1" applyBorder="1" applyAlignment="1">
      <alignment horizontal="center" vertical="center" wrapText="1"/>
    </xf>
    <xf numFmtId="0" fontId="33" fillId="16" borderId="2" xfId="0" applyFont="1" applyFill="1" applyBorder="1" applyAlignment="1">
      <alignment horizontal="center" vertical="center" wrapText="1"/>
    </xf>
    <xf numFmtId="0" fontId="33" fillId="16" borderId="3" xfId="0" applyFont="1" applyFill="1" applyBorder="1" applyAlignment="1">
      <alignment horizontal="center" vertical="center" wrapText="1"/>
    </xf>
    <xf numFmtId="0" fontId="33" fillId="16" borderId="12" xfId="0" applyFont="1" applyFill="1" applyBorder="1" applyAlignment="1">
      <alignment horizontal="center" vertical="center" wrapText="1"/>
    </xf>
    <xf numFmtId="0" fontId="33" fillId="16" borderId="5" xfId="0" applyFont="1" applyFill="1" applyBorder="1" applyAlignment="1">
      <alignment horizontal="center" vertical="center" wrapText="1"/>
    </xf>
    <xf numFmtId="0" fontId="33" fillId="16" borderId="6" xfId="0" applyFont="1" applyFill="1" applyBorder="1" applyAlignment="1">
      <alignment horizontal="center" vertical="center" wrapText="1"/>
    </xf>
    <xf numFmtId="0" fontId="0" fillId="32" borderId="1" xfId="0" applyFill="1" applyBorder="1" applyAlignment="1">
      <alignment horizontal="center"/>
    </xf>
    <xf numFmtId="0" fontId="0" fillId="32" borderId="4" xfId="0" applyFill="1" applyBorder="1" applyAlignment="1">
      <alignment horizontal="center"/>
    </xf>
    <xf numFmtId="0" fontId="0" fillId="32" borderId="34" xfId="0" applyFill="1" applyBorder="1" applyAlignment="1">
      <alignment horizontal="center"/>
    </xf>
    <xf numFmtId="0" fontId="0" fillId="32" borderId="57" xfId="0" applyFill="1" applyBorder="1" applyAlignment="1">
      <alignment horizontal="center"/>
    </xf>
    <xf numFmtId="0" fontId="48" fillId="26" borderId="73" xfId="1" applyFont="1" applyFill="1" applyBorder="1" applyAlignment="1" applyProtection="1">
      <alignment horizontal="center" vertical="center"/>
      <protection locked="0"/>
    </xf>
    <xf numFmtId="0" fontId="48" fillId="26" borderId="18" xfId="1" applyFont="1" applyFill="1" applyBorder="1" applyAlignment="1" applyProtection="1">
      <alignment horizontal="center" vertical="center"/>
      <protection locked="0"/>
    </xf>
    <xf numFmtId="0" fontId="48" fillId="26" borderId="47" xfId="1" applyFont="1" applyFill="1" applyBorder="1" applyAlignment="1" applyProtection="1">
      <alignment horizontal="center" vertical="center"/>
      <protection locked="0"/>
    </xf>
    <xf numFmtId="0" fontId="35" fillId="21" borderId="60" xfId="0" applyFont="1" applyFill="1" applyBorder="1" applyAlignment="1">
      <alignment horizontal="center" vertical="top" wrapText="1"/>
    </xf>
    <xf numFmtId="0" fontId="35" fillId="21" borderId="53" xfId="0" applyFont="1" applyFill="1" applyBorder="1" applyAlignment="1">
      <alignment horizontal="center" vertical="top" wrapText="1"/>
    </xf>
    <xf numFmtId="0" fontId="35" fillId="21" borderId="76" xfId="0" applyFont="1" applyFill="1" applyBorder="1" applyAlignment="1">
      <alignment horizontal="center" vertical="top" wrapText="1"/>
    </xf>
    <xf numFmtId="0" fontId="35" fillId="21" borderId="73" xfId="0" applyFont="1" applyFill="1" applyBorder="1" applyAlignment="1">
      <alignment horizontal="center" vertical="top" wrapText="1"/>
    </xf>
    <xf numFmtId="0" fontId="0" fillId="0" borderId="18" xfId="0" applyBorder="1" applyAlignment="1">
      <alignment vertical="top"/>
    </xf>
    <xf numFmtId="0" fontId="0" fillId="0" borderId="47" xfId="0" applyBorder="1" applyAlignment="1">
      <alignment vertical="top"/>
    </xf>
    <xf numFmtId="0" fontId="0" fillId="0" borderId="45" xfId="0" applyBorder="1" applyAlignment="1">
      <alignment vertical="top"/>
    </xf>
    <xf numFmtId="0" fontId="0" fillId="0" borderId="13" xfId="0" applyBorder="1" applyAlignment="1">
      <alignment vertical="top"/>
    </xf>
    <xf numFmtId="0" fontId="0" fillId="0" borderId="46" xfId="0" applyBorder="1" applyAlignment="1">
      <alignment vertical="top"/>
    </xf>
    <xf numFmtId="0" fontId="48" fillId="25" borderId="7" xfId="1" applyFont="1" applyFill="1" applyBorder="1" applyAlignment="1" applyProtection="1">
      <alignment horizontal="center" vertical="center"/>
      <protection locked="0"/>
    </xf>
    <xf numFmtId="0" fontId="48" fillId="25" borderId="62" xfId="1" applyFont="1" applyFill="1" applyBorder="1" applyAlignment="1" applyProtection="1">
      <alignment horizontal="center" vertical="center"/>
      <protection locked="0"/>
    </xf>
    <xf numFmtId="0" fontId="48" fillId="25" borderId="63" xfId="1" applyFont="1" applyFill="1" applyBorder="1" applyAlignment="1" applyProtection="1">
      <alignment horizontal="center" vertical="center"/>
      <protection locked="0"/>
    </xf>
    <xf numFmtId="2" fontId="0" fillId="32" borderId="1" xfId="0" applyNumberFormat="1" applyFill="1" applyBorder="1" applyAlignment="1" applyProtection="1">
      <alignment horizontal="center" vertical="center"/>
      <protection locked="0"/>
    </xf>
    <xf numFmtId="2" fontId="0" fillId="32" borderId="4"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32" borderId="21" xfId="0" applyFill="1" applyBorder="1" applyAlignment="1">
      <alignment horizontal="center"/>
    </xf>
    <xf numFmtId="0" fontId="0" fillId="32" borderId="22" xfId="0" applyFill="1" applyBorder="1" applyAlignment="1">
      <alignment horizontal="center"/>
    </xf>
    <xf numFmtId="12" fontId="0" fillId="2" borderId="26" xfId="0" applyNumberFormat="1" applyFill="1" applyBorder="1" applyAlignment="1" applyProtection="1">
      <alignment horizontal="center" vertical="center"/>
      <protection hidden="1"/>
    </xf>
    <xf numFmtId="12" fontId="0" fillId="2" borderId="50" xfId="0" applyNumberFormat="1" applyFill="1" applyBorder="1" applyAlignment="1" applyProtection="1">
      <alignment horizontal="center" vertical="center"/>
      <protection hidden="1"/>
    </xf>
    <xf numFmtId="0" fontId="0" fillId="32" borderId="68" xfId="0" applyFill="1" applyBorder="1" applyAlignment="1">
      <alignment horizontal="center"/>
    </xf>
    <xf numFmtId="0" fontId="0" fillId="32" borderId="56" xfId="0" applyFill="1" applyBorder="1" applyAlignment="1">
      <alignment horizontal="center"/>
    </xf>
    <xf numFmtId="0" fontId="63" fillId="2" borderId="60" xfId="0" applyFont="1" applyFill="1" applyBorder="1" applyAlignment="1">
      <alignment horizontal="center" vertical="center"/>
    </xf>
    <xf numFmtId="0" fontId="48" fillId="0" borderId="73" xfId="1" applyFont="1" applyFill="1" applyBorder="1" applyAlignment="1" applyProtection="1">
      <alignment horizontal="center" vertical="center"/>
      <protection locked="0"/>
    </xf>
    <xf numFmtId="0" fontId="48" fillId="0" borderId="18" xfId="1" applyFont="1" applyFill="1" applyBorder="1" applyAlignment="1" applyProtection="1">
      <alignment horizontal="center" vertical="center"/>
      <protection locked="0"/>
    </xf>
    <xf numFmtId="0" fontId="48" fillId="0" borderId="53" xfId="1" applyFont="1" applyFill="1" applyBorder="1" applyAlignment="1" applyProtection="1">
      <alignment horizontal="center" vertical="center"/>
      <protection locked="0"/>
    </xf>
    <xf numFmtId="0" fontId="48" fillId="0" borderId="53" xfId="1" applyFont="1" applyBorder="1" applyAlignment="1" applyProtection="1">
      <alignment horizontal="center" vertical="center" wrapText="1"/>
    </xf>
    <xf numFmtId="0" fontId="48" fillId="19" borderId="60" xfId="1" applyFont="1" applyFill="1" applyBorder="1" applyAlignment="1" applyProtection="1">
      <alignment horizontal="center" vertical="center"/>
    </xf>
    <xf numFmtId="0" fontId="48" fillId="19" borderId="53" xfId="1" applyFont="1" applyFill="1" applyBorder="1" applyAlignment="1" applyProtection="1">
      <alignment horizontal="center" vertical="center"/>
    </xf>
    <xf numFmtId="0" fontId="48" fillId="19" borderId="76" xfId="1" applyFont="1" applyFill="1" applyBorder="1" applyAlignment="1" applyProtection="1">
      <alignment horizontal="center" vertical="center"/>
    </xf>
    <xf numFmtId="0" fontId="33" fillId="18" borderId="14" xfId="0" applyFont="1" applyFill="1" applyBorder="1" applyAlignment="1">
      <alignment horizontal="center" vertical="center" wrapText="1"/>
    </xf>
    <xf numFmtId="0" fontId="33" fillId="18" borderId="24" xfId="0" applyFont="1" applyFill="1" applyBorder="1" applyAlignment="1">
      <alignment horizontal="center" vertical="center" wrapText="1"/>
    </xf>
    <xf numFmtId="0" fontId="33" fillId="18" borderId="38"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24" xfId="0" applyFont="1" applyFill="1" applyBorder="1" applyAlignment="1">
      <alignment horizontal="center" vertical="center" wrapText="1"/>
    </xf>
    <xf numFmtId="0" fontId="33" fillId="3" borderId="54"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cellXfs>
  <cellStyles count="3">
    <cellStyle name="Hyperlink" xfId="1" builtinId="8"/>
    <cellStyle name="Normal" xfId="0" builtinId="0"/>
    <cellStyle name="Percent" xfId="2" builtinId="5"/>
  </cellStyles>
  <dxfs count="73">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b/>
        <i val="0"/>
      </font>
      <fill>
        <patternFill>
          <bgColor rgb="FFFF0000"/>
        </patternFill>
      </fill>
    </dxf>
    <dxf>
      <font>
        <b/>
        <i val="0"/>
      </font>
      <fill>
        <patternFill>
          <bgColor rgb="FF92D050"/>
        </patternFill>
      </fill>
    </dxf>
    <dxf>
      <font>
        <b/>
        <i val="0"/>
      </font>
      <fill>
        <patternFill>
          <bgColor rgb="FF92D050"/>
        </patternFill>
      </fill>
    </dxf>
    <dxf>
      <fill>
        <patternFill>
          <bgColor rgb="FFFF0000"/>
        </patternFill>
      </fill>
    </dxf>
    <dxf>
      <fill>
        <patternFill>
          <bgColor rgb="FFFFFF00"/>
        </patternFill>
      </fill>
    </dxf>
    <dxf>
      <font>
        <b/>
        <i val="0"/>
      </font>
      <fill>
        <patternFill>
          <bgColor rgb="FF92D050"/>
        </patternFill>
      </fill>
    </dxf>
    <dxf>
      <font>
        <b/>
        <i val="0"/>
      </font>
      <fill>
        <patternFill>
          <bgColor rgb="FFFF0000"/>
        </patternFill>
      </fill>
    </dxf>
    <dxf>
      <font>
        <b/>
        <i val="0"/>
      </font>
      <fill>
        <patternFill>
          <bgColor rgb="FFFF0000"/>
        </patternFill>
      </fill>
    </dxf>
    <dxf>
      <fill>
        <patternFill>
          <bgColor rgb="FF92D05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Drop" dropStyle="combo" dx="22" fmlaLink="$I$11" fmlaRange="Cups" noThreeD="1" sel="9" val="8"/>
</file>

<file path=xl/ctrlProps/ctrlProp10.xml><?xml version="1.0" encoding="utf-8"?>
<formControlPr xmlns="http://schemas.microsoft.com/office/spreadsheetml/2009/9/main" objectType="Drop" dropStyle="combo" dx="22" fmlaLink="$I$21" fmlaRange="Cups" noThreeD="1" sel="1" val="0"/>
</file>

<file path=xl/ctrlProps/ctrlProp100.xml><?xml version="1.0" encoding="utf-8"?>
<formControlPr xmlns="http://schemas.microsoft.com/office/spreadsheetml/2009/9/main" objectType="Drop" dropStyle="combo" dx="22" fmlaLink="$O$61" fmlaRange="Cups" noThreeD="1" sel="1" val="0"/>
</file>

<file path=xl/ctrlProps/ctrlProp1000.xml><?xml version="1.0" encoding="utf-8"?>
<formControlPr xmlns="http://schemas.microsoft.com/office/spreadsheetml/2009/9/main" objectType="Drop" dropStyle="combo" dx="22" fmlaLink="$A$12" fmlaRange="meals" noThreeD="1" sel="1" val="0"/>
</file>

<file path=xl/ctrlProps/ctrlProp1001.xml><?xml version="1.0" encoding="utf-8"?>
<formControlPr xmlns="http://schemas.microsoft.com/office/spreadsheetml/2009/9/main" objectType="Drop" dropStyle="combo" dx="22" fmlaLink="$A$13" fmlaRange="meals" noThreeD="1" sel="1" val="0"/>
</file>

<file path=xl/ctrlProps/ctrlProp1002.xml><?xml version="1.0" encoding="utf-8"?>
<formControlPr xmlns="http://schemas.microsoft.com/office/spreadsheetml/2009/9/main" objectType="Drop" dropStyle="combo" dx="22" fmlaLink="$A$14" fmlaRange="meals" noThreeD="1" sel="1" val="0"/>
</file>

<file path=xl/ctrlProps/ctrlProp1003.xml><?xml version="1.0" encoding="utf-8"?>
<formControlPr xmlns="http://schemas.microsoft.com/office/spreadsheetml/2009/9/main" objectType="Drop" dropStyle="combo" dx="22" fmlaLink="$A$15" fmlaRange="meals" noThreeD="1" sel="1" val="0"/>
</file>

<file path=xl/ctrlProps/ctrlProp1004.xml><?xml version="1.0" encoding="utf-8"?>
<formControlPr xmlns="http://schemas.microsoft.com/office/spreadsheetml/2009/9/main" objectType="Drop" dropStyle="combo" dx="22" fmlaLink="$A$16" fmlaRange="meals" noThreeD="1" sel="1" val="0"/>
</file>

<file path=xl/ctrlProps/ctrlProp1005.xml><?xml version="1.0" encoding="utf-8"?>
<formControlPr xmlns="http://schemas.microsoft.com/office/spreadsheetml/2009/9/main" objectType="Drop" dropStyle="combo" dx="22" fmlaLink="$A$17" fmlaRange="meals" noThreeD="1" sel="1" val="0"/>
</file>

<file path=xl/ctrlProps/ctrlProp1006.xml><?xml version="1.0" encoding="utf-8"?>
<formControlPr xmlns="http://schemas.microsoft.com/office/spreadsheetml/2009/9/main" objectType="Drop" dropStyle="combo" dx="22" fmlaLink="$A$18" fmlaRange="meals" noThreeD="1" sel="1" val="0"/>
</file>

<file path=xl/ctrlProps/ctrlProp1007.xml><?xml version="1.0" encoding="utf-8"?>
<formControlPr xmlns="http://schemas.microsoft.com/office/spreadsheetml/2009/9/main" objectType="Drop" dropStyle="combo" dx="22" fmlaLink="$A$19" fmlaRange="meals" noThreeD="1" sel="1" val="0"/>
</file>

<file path=xl/ctrlProps/ctrlProp1008.xml><?xml version="1.0" encoding="utf-8"?>
<formControlPr xmlns="http://schemas.microsoft.com/office/spreadsheetml/2009/9/main" objectType="Drop" dropStyle="combo" dx="22" fmlaLink="$A$20" fmlaRange="meals" noThreeD="1" sel="1" val="0"/>
</file>

<file path=xl/ctrlProps/ctrlProp1009.xml><?xml version="1.0" encoding="utf-8"?>
<formControlPr xmlns="http://schemas.microsoft.com/office/spreadsheetml/2009/9/main" objectType="Drop" dropStyle="combo" dx="22" fmlaLink="$A$21" fmlaRange="meals" noThreeD="1" sel="1" val="0"/>
</file>

<file path=xl/ctrlProps/ctrlProp101.xml><?xml version="1.0" encoding="utf-8"?>
<formControlPr xmlns="http://schemas.microsoft.com/office/spreadsheetml/2009/9/main" objectType="Drop" dropStyle="combo" dx="22" fmlaLink="$L$11" fmlaRange="Cups" noThreeD="1" sel="5" val="3"/>
</file>

<file path=xl/ctrlProps/ctrlProp1010.xml><?xml version="1.0" encoding="utf-8"?>
<formControlPr xmlns="http://schemas.microsoft.com/office/spreadsheetml/2009/9/main" objectType="Drop" dropStyle="combo" dx="22" fmlaLink="$A$22" fmlaRange="meals" noThreeD="1" sel="1" val="0"/>
</file>

<file path=xl/ctrlProps/ctrlProp1011.xml><?xml version="1.0" encoding="utf-8"?>
<formControlPr xmlns="http://schemas.microsoft.com/office/spreadsheetml/2009/9/main" objectType="Drop" dropStyle="combo" dx="22" fmlaLink="$A$23" fmlaRange="meals" noThreeD="1" sel="1" val="0"/>
</file>

<file path=xl/ctrlProps/ctrlProp1012.xml><?xml version="1.0" encoding="utf-8"?>
<formControlPr xmlns="http://schemas.microsoft.com/office/spreadsheetml/2009/9/main" objectType="Drop" dropStyle="combo" dx="22" fmlaLink="$A$24" fmlaRange="meals" noThreeD="1" sel="1" val="0"/>
</file>

<file path=xl/ctrlProps/ctrlProp1013.xml><?xml version="1.0" encoding="utf-8"?>
<formControlPr xmlns="http://schemas.microsoft.com/office/spreadsheetml/2009/9/main" objectType="Drop" dropStyle="combo" dx="22" fmlaLink="$A$25" fmlaRange="meals" noThreeD="1" sel="1" val="0"/>
</file>

<file path=xl/ctrlProps/ctrlProp1014.xml><?xml version="1.0" encoding="utf-8"?>
<formControlPr xmlns="http://schemas.microsoft.com/office/spreadsheetml/2009/9/main" objectType="Drop" dropStyle="combo" dx="22" fmlaLink="$A$26" fmlaRange="meals" noThreeD="1" sel="1" val="0"/>
</file>

<file path=xl/ctrlProps/ctrlProp1015.xml><?xml version="1.0" encoding="utf-8"?>
<formControlPr xmlns="http://schemas.microsoft.com/office/spreadsheetml/2009/9/main" objectType="CheckBox" fmlaLink="$X$5" lockText="1"/>
</file>

<file path=xl/ctrlProps/ctrlProp1016.xml><?xml version="1.0" encoding="utf-8"?>
<formControlPr xmlns="http://schemas.microsoft.com/office/spreadsheetml/2009/9/main" objectType="CheckBox" fmlaLink="$X$6" lockText="1"/>
</file>

<file path=xl/ctrlProps/ctrlProp1017.xml><?xml version="1.0" encoding="utf-8"?>
<formControlPr xmlns="http://schemas.microsoft.com/office/spreadsheetml/2009/9/main" objectType="CheckBox" fmlaLink="$X$7" lockText="1"/>
</file>

<file path=xl/ctrlProps/ctrlProp1018.xml><?xml version="1.0" encoding="utf-8"?>
<formControlPr xmlns="http://schemas.microsoft.com/office/spreadsheetml/2009/9/main" objectType="CheckBox" fmlaLink="$X$8" lockText="1"/>
</file>

<file path=xl/ctrlProps/ctrlProp1019.xml><?xml version="1.0" encoding="utf-8"?>
<formControlPr xmlns="http://schemas.microsoft.com/office/spreadsheetml/2009/9/main" objectType="CheckBox" fmlaLink="$X$9" lockText="1"/>
</file>

<file path=xl/ctrlProps/ctrlProp102.xml><?xml version="1.0" encoding="utf-8"?>
<formControlPr xmlns="http://schemas.microsoft.com/office/spreadsheetml/2009/9/main" objectType="Drop" dropStyle="combo" dx="22" fmlaLink="$L$13" fmlaRange="Cups" noThreeD="1" sel="1" val="0"/>
</file>

<file path=xl/ctrlProps/ctrlProp1020.xml><?xml version="1.0" encoding="utf-8"?>
<formControlPr xmlns="http://schemas.microsoft.com/office/spreadsheetml/2009/9/main" objectType="Drop" dropStyle="combo" dx="22" fmlaLink="$AC$10" fmlaRange="GREEN" noThreeD="1" sel="1" val="0"/>
</file>

<file path=xl/ctrlProps/ctrlProp1021.xml><?xml version="1.0" encoding="utf-8"?>
<formControlPr xmlns="http://schemas.microsoft.com/office/spreadsheetml/2009/9/main" objectType="Drop" dropStyle="combo" dx="22" fmlaLink="$AC$11" fmlaRange="GREEN" noThreeD="1" sel="1" val="0"/>
</file>

<file path=xl/ctrlProps/ctrlProp1022.xml><?xml version="1.0" encoding="utf-8"?>
<formControlPr xmlns="http://schemas.microsoft.com/office/spreadsheetml/2009/9/main" objectType="Drop" dropStyle="combo" dx="22" fmlaLink="$AC$12" fmlaRange="GREEN" noThreeD="1" sel="1" val="0"/>
</file>

<file path=xl/ctrlProps/ctrlProp1023.xml><?xml version="1.0" encoding="utf-8"?>
<formControlPr xmlns="http://schemas.microsoft.com/office/spreadsheetml/2009/9/main" objectType="Drop" dropStyle="combo" dx="22" fmlaLink="$AC$13" fmlaRange="GREEN" noThreeD="1" sel="1" val="0"/>
</file>

<file path=xl/ctrlProps/ctrlProp1024.xml><?xml version="1.0" encoding="utf-8"?>
<formControlPr xmlns="http://schemas.microsoft.com/office/spreadsheetml/2009/9/main" objectType="Drop" dropStyle="combo" dx="22" fmlaLink="$AC$14" fmlaRange="GREEN" noThreeD="1" sel="1" val="0"/>
</file>

<file path=xl/ctrlProps/ctrlProp1025.xml><?xml version="1.0" encoding="utf-8"?>
<formControlPr xmlns="http://schemas.microsoft.com/office/spreadsheetml/2009/9/main" objectType="Drop" dropStyle="combo" dx="22" fmlaLink="$AC$15" fmlaRange="GREEN" noThreeD="1" sel="1" val="0"/>
</file>

<file path=xl/ctrlProps/ctrlProp1026.xml><?xml version="1.0" encoding="utf-8"?>
<formControlPr xmlns="http://schemas.microsoft.com/office/spreadsheetml/2009/9/main" objectType="Drop" dropStyle="combo" dx="22" fmlaLink="$AC$16" fmlaRange="GREEN" noThreeD="1" sel="1" val="0"/>
</file>

<file path=xl/ctrlProps/ctrlProp1027.xml><?xml version="1.0" encoding="utf-8"?>
<formControlPr xmlns="http://schemas.microsoft.com/office/spreadsheetml/2009/9/main" objectType="Drop" dropStyle="combo" dx="22" fmlaLink="$AC$17" fmlaRange="GREEN" noThreeD="1" sel="1" val="0"/>
</file>

<file path=xl/ctrlProps/ctrlProp1028.xml><?xml version="1.0" encoding="utf-8"?>
<formControlPr xmlns="http://schemas.microsoft.com/office/spreadsheetml/2009/9/main" objectType="Drop" dropStyle="combo" dx="22" fmlaLink="$AC$19" fmlaRange="GREEN" noThreeD="1" sel="1" val="0"/>
</file>

<file path=xl/ctrlProps/ctrlProp1029.xml><?xml version="1.0" encoding="utf-8"?>
<formControlPr xmlns="http://schemas.microsoft.com/office/spreadsheetml/2009/9/main" objectType="Drop" dropStyle="combo" dx="22" fmlaLink="$AF$10" fmlaRange="Cups" noThreeD="1" sel="1" val="0"/>
</file>

<file path=xl/ctrlProps/ctrlProp103.xml><?xml version="1.0" encoding="utf-8"?>
<formControlPr xmlns="http://schemas.microsoft.com/office/spreadsheetml/2009/9/main" objectType="Drop" dropStyle="combo" dx="22" fmlaLink="$L$14" fmlaRange="Cups" noThreeD="1" sel="1" val="0"/>
</file>

<file path=xl/ctrlProps/ctrlProp1030.xml><?xml version="1.0" encoding="utf-8"?>
<formControlPr xmlns="http://schemas.microsoft.com/office/spreadsheetml/2009/9/main" objectType="Drop" dropStyle="combo" dx="22" fmlaLink="$AF$11" fmlaRange="Cups" noThreeD="1" sel="1" val="0"/>
</file>

<file path=xl/ctrlProps/ctrlProp1031.xml><?xml version="1.0" encoding="utf-8"?>
<formControlPr xmlns="http://schemas.microsoft.com/office/spreadsheetml/2009/9/main" objectType="Drop" dropStyle="combo" dx="22" fmlaLink="$AF$12" fmlaRange="Cups" noThreeD="1" sel="1" val="0"/>
</file>

<file path=xl/ctrlProps/ctrlProp1032.xml><?xml version="1.0" encoding="utf-8"?>
<formControlPr xmlns="http://schemas.microsoft.com/office/spreadsheetml/2009/9/main" objectType="Drop" dropStyle="combo" dx="22" fmlaLink="$AF$13" fmlaRange="Cups" noThreeD="1" sel="1" val="0"/>
</file>

<file path=xl/ctrlProps/ctrlProp1033.xml><?xml version="1.0" encoding="utf-8"?>
<formControlPr xmlns="http://schemas.microsoft.com/office/spreadsheetml/2009/9/main" objectType="Drop" dropStyle="combo" dx="22" fmlaLink="$AF$14" fmlaRange="Cups" noThreeD="1" sel="1" val="0"/>
</file>

<file path=xl/ctrlProps/ctrlProp1034.xml><?xml version="1.0" encoding="utf-8"?>
<formControlPr xmlns="http://schemas.microsoft.com/office/spreadsheetml/2009/9/main" objectType="Drop" dropStyle="combo" dx="22" fmlaLink="$AF$15" fmlaRange="Cups" noThreeD="1" sel="1" val="0"/>
</file>

<file path=xl/ctrlProps/ctrlProp1035.xml><?xml version="1.0" encoding="utf-8"?>
<formControlPr xmlns="http://schemas.microsoft.com/office/spreadsheetml/2009/9/main" objectType="Drop" dropStyle="combo" dx="22" fmlaLink="$AF$16" fmlaRange="Cups" noThreeD="1" sel="1" val="0"/>
</file>

<file path=xl/ctrlProps/ctrlProp1036.xml><?xml version="1.0" encoding="utf-8"?>
<formControlPr xmlns="http://schemas.microsoft.com/office/spreadsheetml/2009/9/main" objectType="Drop" dropStyle="combo" dx="22" fmlaLink="$AF$17" fmlaRange="Cups" noThreeD="1" sel="1" val="0"/>
</file>

<file path=xl/ctrlProps/ctrlProp1037.xml><?xml version="1.0" encoding="utf-8"?>
<formControlPr xmlns="http://schemas.microsoft.com/office/spreadsheetml/2009/9/main" objectType="Drop" dropStyle="combo" dx="22" fmlaLink="$AF$18" fmlaRange="Cups" noThreeD="1" sel="1" val="0"/>
</file>

<file path=xl/ctrlProps/ctrlProp1038.xml><?xml version="1.0" encoding="utf-8"?>
<formControlPr xmlns="http://schemas.microsoft.com/office/spreadsheetml/2009/9/main" objectType="Drop" dropStyle="combo" dx="22" fmlaLink="$AF$19" fmlaRange="Cups" noThreeD="1" sel="1" val="0"/>
</file>

<file path=xl/ctrlProps/ctrlProp1039.xml><?xml version="1.0" encoding="utf-8"?>
<formControlPr xmlns="http://schemas.microsoft.com/office/spreadsheetml/2009/9/main" objectType="Drop" dropStyle="combo" dx="22" fmlaLink="$AI$10" fmlaRange="RED" noThreeD="1" sel="1" val="0"/>
</file>

<file path=xl/ctrlProps/ctrlProp104.xml><?xml version="1.0" encoding="utf-8"?>
<formControlPr xmlns="http://schemas.microsoft.com/office/spreadsheetml/2009/9/main" objectType="Drop" dropStyle="combo" dx="22" fmlaLink="$L$15" fmlaRange="Cups" noThreeD="1" sel="1" val="0"/>
</file>

<file path=xl/ctrlProps/ctrlProp1040.xml><?xml version="1.0" encoding="utf-8"?>
<formControlPr xmlns="http://schemas.microsoft.com/office/spreadsheetml/2009/9/main" objectType="Drop" dropStyle="combo" dx="22" fmlaLink="$AI$11" fmlaRange="RED" noThreeD="1" sel="1" val="0"/>
</file>

<file path=xl/ctrlProps/ctrlProp1041.xml><?xml version="1.0" encoding="utf-8"?>
<formControlPr xmlns="http://schemas.microsoft.com/office/spreadsheetml/2009/9/main" objectType="Drop" dropStyle="combo" dx="22" fmlaLink="$AI$12" fmlaRange="RED" noThreeD="1" sel="1" val="0"/>
</file>

<file path=xl/ctrlProps/ctrlProp1042.xml><?xml version="1.0" encoding="utf-8"?>
<formControlPr xmlns="http://schemas.microsoft.com/office/spreadsheetml/2009/9/main" objectType="Drop" dropStyle="combo" dx="22" fmlaLink="$AI$13" fmlaRange="RED" noThreeD="1" sel="1" val="0"/>
</file>

<file path=xl/ctrlProps/ctrlProp1043.xml><?xml version="1.0" encoding="utf-8"?>
<formControlPr xmlns="http://schemas.microsoft.com/office/spreadsheetml/2009/9/main" objectType="Drop" dropStyle="combo" dx="22" fmlaLink="$AI$14" fmlaRange="RED" noThreeD="1" sel="1" val="0"/>
</file>

<file path=xl/ctrlProps/ctrlProp1044.xml><?xml version="1.0" encoding="utf-8"?>
<formControlPr xmlns="http://schemas.microsoft.com/office/spreadsheetml/2009/9/main" objectType="Drop" dropStyle="combo" dx="22" fmlaLink="$AI$15" fmlaRange="RED" noThreeD="1" sel="1" val="0"/>
</file>

<file path=xl/ctrlProps/ctrlProp1045.xml><?xml version="1.0" encoding="utf-8"?>
<formControlPr xmlns="http://schemas.microsoft.com/office/spreadsheetml/2009/9/main" objectType="Drop" dropStyle="combo" dx="22" fmlaLink="$AI$16" fmlaRange="RED" noThreeD="1" sel="1" val="0"/>
</file>

<file path=xl/ctrlProps/ctrlProp1046.xml><?xml version="1.0" encoding="utf-8"?>
<formControlPr xmlns="http://schemas.microsoft.com/office/spreadsheetml/2009/9/main" objectType="Drop" dropStyle="combo" dx="22" fmlaLink="$AI$17" fmlaRange="RED" noThreeD="1" sel="1" val="0"/>
</file>

<file path=xl/ctrlProps/ctrlProp1047.xml><?xml version="1.0" encoding="utf-8"?>
<formControlPr xmlns="http://schemas.microsoft.com/office/spreadsheetml/2009/9/main" objectType="Drop" dropStyle="combo" dx="22" fmlaLink="$AI$18" fmlaRange="RED" noThreeD="1" sel="1" val="0"/>
</file>

<file path=xl/ctrlProps/ctrlProp1048.xml><?xml version="1.0" encoding="utf-8"?>
<formControlPr xmlns="http://schemas.microsoft.com/office/spreadsheetml/2009/9/main" objectType="Drop" dropStyle="combo" dx="22" fmlaLink="$AI$19" fmlaRange="RED" noThreeD="1" sel="1" val="0"/>
</file>

<file path=xl/ctrlProps/ctrlProp1049.xml><?xml version="1.0" encoding="utf-8"?>
<formControlPr xmlns="http://schemas.microsoft.com/office/spreadsheetml/2009/9/main" objectType="Drop" dropStyle="combo" dx="22" fmlaLink="$AL$10" fmlaRange="Cups" noThreeD="1" sel="1" val="0"/>
</file>

<file path=xl/ctrlProps/ctrlProp105.xml><?xml version="1.0" encoding="utf-8"?>
<formControlPr xmlns="http://schemas.microsoft.com/office/spreadsheetml/2009/9/main" objectType="Drop" dropStyle="combo" dx="22" fmlaLink="$L$16" fmlaRange="Cups" noThreeD="1" sel="1" val="0"/>
</file>

<file path=xl/ctrlProps/ctrlProp1050.xml><?xml version="1.0" encoding="utf-8"?>
<formControlPr xmlns="http://schemas.microsoft.com/office/spreadsheetml/2009/9/main" objectType="Drop" dropStyle="combo" dx="22" fmlaLink="$AL$11" fmlaRange="Cups" noThreeD="1" sel="1" val="0"/>
</file>

<file path=xl/ctrlProps/ctrlProp1051.xml><?xml version="1.0" encoding="utf-8"?>
<formControlPr xmlns="http://schemas.microsoft.com/office/spreadsheetml/2009/9/main" objectType="Drop" dropStyle="combo" dx="22" fmlaLink="$AL$12" fmlaRange="Cups" noThreeD="1" sel="1" val="0"/>
</file>

<file path=xl/ctrlProps/ctrlProp1052.xml><?xml version="1.0" encoding="utf-8"?>
<formControlPr xmlns="http://schemas.microsoft.com/office/spreadsheetml/2009/9/main" objectType="Drop" dropStyle="combo" dx="22" fmlaLink="$AL$13" fmlaRange="Cups" noThreeD="1" sel="1" val="0"/>
</file>

<file path=xl/ctrlProps/ctrlProp1053.xml><?xml version="1.0" encoding="utf-8"?>
<formControlPr xmlns="http://schemas.microsoft.com/office/spreadsheetml/2009/9/main" objectType="Drop" dropStyle="combo" dx="22" fmlaLink="$AL$14" fmlaRange="Cups" noThreeD="1" sel="1" val="0"/>
</file>

<file path=xl/ctrlProps/ctrlProp1054.xml><?xml version="1.0" encoding="utf-8"?>
<formControlPr xmlns="http://schemas.microsoft.com/office/spreadsheetml/2009/9/main" objectType="Drop" dropStyle="combo" dx="22" fmlaLink="$AL$15" fmlaRange="Cups" noThreeD="1" sel="1" val="0"/>
</file>

<file path=xl/ctrlProps/ctrlProp1055.xml><?xml version="1.0" encoding="utf-8"?>
<formControlPr xmlns="http://schemas.microsoft.com/office/spreadsheetml/2009/9/main" objectType="Drop" dropStyle="combo" dx="22" fmlaLink="$AL$16" fmlaRange="Cups" noThreeD="1" sel="1" val="0"/>
</file>

<file path=xl/ctrlProps/ctrlProp1056.xml><?xml version="1.0" encoding="utf-8"?>
<formControlPr xmlns="http://schemas.microsoft.com/office/spreadsheetml/2009/9/main" objectType="Drop" dropStyle="combo" dx="22" fmlaLink="$AL$17" fmlaRange="Cups" noThreeD="1" sel="1" val="0"/>
</file>

<file path=xl/ctrlProps/ctrlProp1057.xml><?xml version="1.0" encoding="utf-8"?>
<formControlPr xmlns="http://schemas.microsoft.com/office/spreadsheetml/2009/9/main" objectType="Drop" dropStyle="combo" dx="22" fmlaLink="$AL$18" fmlaRange="Cups" noThreeD="1" sel="1" val="0"/>
</file>

<file path=xl/ctrlProps/ctrlProp1058.xml><?xml version="1.0" encoding="utf-8"?>
<formControlPr xmlns="http://schemas.microsoft.com/office/spreadsheetml/2009/9/main" objectType="Drop" dropStyle="combo" dx="22" fmlaLink="$AL$19" fmlaRange="Cups" noThreeD="1" sel="1" val="0"/>
</file>

<file path=xl/ctrlProps/ctrlProp1059.xml><?xml version="1.0" encoding="utf-8"?>
<formControlPr xmlns="http://schemas.microsoft.com/office/spreadsheetml/2009/9/main" objectType="Drop" dropStyle="combo" dx="22" fmlaLink="$AO$10" fmlaRange="BEANS" noThreeD="1" sel="1" val="0"/>
</file>

<file path=xl/ctrlProps/ctrlProp106.xml><?xml version="1.0" encoding="utf-8"?>
<formControlPr xmlns="http://schemas.microsoft.com/office/spreadsheetml/2009/9/main" objectType="Drop" dropStyle="combo" dx="22" fmlaLink="$L$17" fmlaRange="Cups" noThreeD="1" sel="1" val="0"/>
</file>

<file path=xl/ctrlProps/ctrlProp1060.xml><?xml version="1.0" encoding="utf-8"?>
<formControlPr xmlns="http://schemas.microsoft.com/office/spreadsheetml/2009/9/main" objectType="Drop" dropStyle="combo" dx="22" fmlaLink="$AO$11" fmlaRange="BEANS" noThreeD="1" sel="1" val="0"/>
</file>

<file path=xl/ctrlProps/ctrlProp1061.xml><?xml version="1.0" encoding="utf-8"?>
<formControlPr xmlns="http://schemas.microsoft.com/office/spreadsheetml/2009/9/main" objectType="Drop" dropStyle="combo" dx="22" fmlaLink="$AO$12" fmlaRange="BEANS" noThreeD="1" sel="1" val="0"/>
</file>

<file path=xl/ctrlProps/ctrlProp1062.xml><?xml version="1.0" encoding="utf-8"?>
<formControlPr xmlns="http://schemas.microsoft.com/office/spreadsheetml/2009/9/main" objectType="Drop" dropStyle="combo" dx="22" fmlaLink="$AO$13" fmlaRange="BEANS" noThreeD="1" sel="1" val="0"/>
</file>

<file path=xl/ctrlProps/ctrlProp1063.xml><?xml version="1.0" encoding="utf-8"?>
<formControlPr xmlns="http://schemas.microsoft.com/office/spreadsheetml/2009/9/main" objectType="Drop" dropStyle="combo" dx="22" fmlaLink="$AO$14" fmlaRange="BEANS" noThreeD="1" sel="1" val="0"/>
</file>

<file path=xl/ctrlProps/ctrlProp1064.xml><?xml version="1.0" encoding="utf-8"?>
<formControlPr xmlns="http://schemas.microsoft.com/office/spreadsheetml/2009/9/main" objectType="Drop" dropStyle="combo" dx="22" fmlaLink="$AO$15" fmlaRange="BEANS" noThreeD="1" sel="1" val="0"/>
</file>

<file path=xl/ctrlProps/ctrlProp1065.xml><?xml version="1.0" encoding="utf-8"?>
<formControlPr xmlns="http://schemas.microsoft.com/office/spreadsheetml/2009/9/main" objectType="Drop" dropStyle="combo" dx="22" fmlaLink="$AO$16" fmlaRange="BEANS" noThreeD="1" sel="1" val="0"/>
</file>

<file path=xl/ctrlProps/ctrlProp1066.xml><?xml version="1.0" encoding="utf-8"?>
<formControlPr xmlns="http://schemas.microsoft.com/office/spreadsheetml/2009/9/main" objectType="Drop" dropStyle="combo" dx="22" fmlaLink="$AO$17" fmlaRange="BEANS" noThreeD="1" sel="1" val="0"/>
</file>

<file path=xl/ctrlProps/ctrlProp1067.xml><?xml version="1.0" encoding="utf-8"?>
<formControlPr xmlns="http://schemas.microsoft.com/office/spreadsheetml/2009/9/main" objectType="Drop" dropStyle="combo" dx="22" fmlaLink="$AO$18" fmlaRange="BEANS" noThreeD="1" sel="1" val="0"/>
</file>

<file path=xl/ctrlProps/ctrlProp1068.xml><?xml version="1.0" encoding="utf-8"?>
<formControlPr xmlns="http://schemas.microsoft.com/office/spreadsheetml/2009/9/main" objectType="Drop" dropStyle="combo" dx="22" fmlaLink="$AO$19" fmlaRange="BEANS" noThreeD="1" sel="1" val="0"/>
</file>

<file path=xl/ctrlProps/ctrlProp1069.xml><?xml version="1.0" encoding="utf-8"?>
<formControlPr xmlns="http://schemas.microsoft.com/office/spreadsheetml/2009/9/main" objectType="Drop" dropStyle="combo" dx="22" fmlaLink="$AR$10" fmlaRange="Cups" noThreeD="1" sel="1" val="0"/>
</file>

<file path=xl/ctrlProps/ctrlProp107.xml><?xml version="1.0" encoding="utf-8"?>
<formControlPr xmlns="http://schemas.microsoft.com/office/spreadsheetml/2009/9/main" objectType="Drop" dropStyle="combo" dx="22" fmlaLink="$L$18" fmlaRange="Cups" noThreeD="1" sel="1" val="0"/>
</file>

<file path=xl/ctrlProps/ctrlProp1070.xml><?xml version="1.0" encoding="utf-8"?>
<formControlPr xmlns="http://schemas.microsoft.com/office/spreadsheetml/2009/9/main" objectType="Drop" dropStyle="combo" dx="22" fmlaLink="$AR$11" fmlaRange="Cups" noThreeD="1" sel="1" val="0"/>
</file>

<file path=xl/ctrlProps/ctrlProp1071.xml><?xml version="1.0" encoding="utf-8"?>
<formControlPr xmlns="http://schemas.microsoft.com/office/spreadsheetml/2009/9/main" objectType="Drop" dropStyle="combo" dx="22" fmlaLink="$AR$12" fmlaRange="Cups" noThreeD="1" sel="1" val="0"/>
</file>

<file path=xl/ctrlProps/ctrlProp1072.xml><?xml version="1.0" encoding="utf-8"?>
<formControlPr xmlns="http://schemas.microsoft.com/office/spreadsheetml/2009/9/main" objectType="Drop" dropStyle="combo" dx="22" fmlaLink="$AR$13" fmlaRange="Cups" noThreeD="1" sel="1" val="0"/>
</file>

<file path=xl/ctrlProps/ctrlProp1073.xml><?xml version="1.0" encoding="utf-8"?>
<formControlPr xmlns="http://schemas.microsoft.com/office/spreadsheetml/2009/9/main" objectType="Drop" dropStyle="combo" dx="22" fmlaLink="$AR$14" fmlaRange="Cups" noThreeD="1" sel="1" val="0"/>
</file>

<file path=xl/ctrlProps/ctrlProp1074.xml><?xml version="1.0" encoding="utf-8"?>
<formControlPr xmlns="http://schemas.microsoft.com/office/spreadsheetml/2009/9/main" objectType="Drop" dropStyle="combo" dx="22" fmlaLink="$AR$15" fmlaRange="Cups" noThreeD="1" sel="1" val="0"/>
</file>

<file path=xl/ctrlProps/ctrlProp1075.xml><?xml version="1.0" encoding="utf-8"?>
<formControlPr xmlns="http://schemas.microsoft.com/office/spreadsheetml/2009/9/main" objectType="Drop" dropStyle="combo" dx="22" fmlaLink="$AR$16" fmlaRange="Cups" noThreeD="1" sel="1" val="0"/>
</file>

<file path=xl/ctrlProps/ctrlProp1076.xml><?xml version="1.0" encoding="utf-8"?>
<formControlPr xmlns="http://schemas.microsoft.com/office/spreadsheetml/2009/9/main" objectType="Drop" dropStyle="combo" dx="22" fmlaLink="$AR$17" fmlaRange="Cups" noThreeD="1" sel="1" val="0"/>
</file>

<file path=xl/ctrlProps/ctrlProp1077.xml><?xml version="1.0" encoding="utf-8"?>
<formControlPr xmlns="http://schemas.microsoft.com/office/spreadsheetml/2009/9/main" objectType="Drop" dropStyle="combo" dx="22" fmlaLink="$AR$18" fmlaRange="Cups" noThreeD="1" sel="1" val="0"/>
</file>

<file path=xl/ctrlProps/ctrlProp1078.xml><?xml version="1.0" encoding="utf-8"?>
<formControlPr xmlns="http://schemas.microsoft.com/office/spreadsheetml/2009/9/main" objectType="Drop" dropStyle="combo" dx="22" fmlaLink="$AR$19" fmlaRange="Cups" noThreeD="1" sel="1" val="0"/>
</file>

<file path=xl/ctrlProps/ctrlProp1079.xml><?xml version="1.0" encoding="utf-8"?>
<formControlPr xmlns="http://schemas.microsoft.com/office/spreadsheetml/2009/9/main" objectType="Drop" dropStyle="combo" dx="22" fmlaLink="$AU$10" fmlaRange="STARCHY" noThreeD="1" sel="1" val="0"/>
</file>

<file path=xl/ctrlProps/ctrlProp108.xml><?xml version="1.0" encoding="utf-8"?>
<formControlPr xmlns="http://schemas.microsoft.com/office/spreadsheetml/2009/9/main" objectType="Drop" dropStyle="combo" dx="22" fmlaLink="$L$19" fmlaRange="Cups" noThreeD="1" sel="1" val="0"/>
</file>

<file path=xl/ctrlProps/ctrlProp1080.xml><?xml version="1.0" encoding="utf-8"?>
<formControlPr xmlns="http://schemas.microsoft.com/office/spreadsheetml/2009/9/main" objectType="Drop" dropStyle="combo" dx="22" fmlaLink="$AU$11" fmlaRange="STARCHY" noThreeD="1" sel="1" val="0"/>
</file>

<file path=xl/ctrlProps/ctrlProp1081.xml><?xml version="1.0" encoding="utf-8"?>
<formControlPr xmlns="http://schemas.microsoft.com/office/spreadsheetml/2009/9/main" objectType="Drop" dropStyle="combo" dx="22" fmlaLink="$AU$12" fmlaRange="STARCHY" noThreeD="1" sel="1" val="0"/>
</file>

<file path=xl/ctrlProps/ctrlProp1082.xml><?xml version="1.0" encoding="utf-8"?>
<formControlPr xmlns="http://schemas.microsoft.com/office/spreadsheetml/2009/9/main" objectType="Drop" dropStyle="combo" dx="22" fmlaLink="$AU$13" fmlaRange="STARCHY" noThreeD="1" sel="1" val="0"/>
</file>

<file path=xl/ctrlProps/ctrlProp1083.xml><?xml version="1.0" encoding="utf-8"?>
<formControlPr xmlns="http://schemas.microsoft.com/office/spreadsheetml/2009/9/main" objectType="Drop" dropStyle="combo" dx="22" fmlaLink="$AU$14" fmlaRange="STARCHY" noThreeD="1" sel="1" val="0"/>
</file>

<file path=xl/ctrlProps/ctrlProp1084.xml><?xml version="1.0" encoding="utf-8"?>
<formControlPr xmlns="http://schemas.microsoft.com/office/spreadsheetml/2009/9/main" objectType="Drop" dropStyle="combo" dx="22" fmlaLink="$AU$15" fmlaRange="STARCHY" noThreeD="1" sel="1" val="0"/>
</file>

<file path=xl/ctrlProps/ctrlProp1085.xml><?xml version="1.0" encoding="utf-8"?>
<formControlPr xmlns="http://schemas.microsoft.com/office/spreadsheetml/2009/9/main" objectType="Drop" dropStyle="combo" dx="22" fmlaLink="$AU$16" fmlaRange="STARCHY" noThreeD="1" sel="1" val="0"/>
</file>

<file path=xl/ctrlProps/ctrlProp1086.xml><?xml version="1.0" encoding="utf-8"?>
<formControlPr xmlns="http://schemas.microsoft.com/office/spreadsheetml/2009/9/main" objectType="Drop" dropStyle="combo" dx="22" fmlaLink="$AU$17" fmlaRange="STARCHY" noThreeD="1" sel="1" val="0"/>
</file>

<file path=xl/ctrlProps/ctrlProp1087.xml><?xml version="1.0" encoding="utf-8"?>
<formControlPr xmlns="http://schemas.microsoft.com/office/spreadsheetml/2009/9/main" objectType="Drop" dropStyle="combo" dx="22" fmlaLink="$AU$18" fmlaRange="STARCHY" noThreeD="1" sel="1" val="0"/>
</file>

<file path=xl/ctrlProps/ctrlProp1088.xml><?xml version="1.0" encoding="utf-8"?>
<formControlPr xmlns="http://schemas.microsoft.com/office/spreadsheetml/2009/9/main" objectType="Drop" dropStyle="combo" dx="22" fmlaLink="$AU$19" fmlaRange="STARCHY" noThreeD="1" sel="1" val="0"/>
</file>

<file path=xl/ctrlProps/ctrlProp1089.xml><?xml version="1.0" encoding="utf-8"?>
<formControlPr xmlns="http://schemas.microsoft.com/office/spreadsheetml/2009/9/main" objectType="Drop" dropStyle="combo" dx="22" fmlaLink="$AX$10" fmlaRange="Cups" noThreeD="1" sel="1" val="0"/>
</file>

<file path=xl/ctrlProps/ctrlProp109.xml><?xml version="1.0" encoding="utf-8"?>
<formControlPr xmlns="http://schemas.microsoft.com/office/spreadsheetml/2009/9/main" objectType="Drop" dropStyle="combo" dx="22" fmlaLink="$L$20" fmlaRange="Cups" noThreeD="1" sel="1" val="0"/>
</file>

<file path=xl/ctrlProps/ctrlProp1090.xml><?xml version="1.0" encoding="utf-8"?>
<formControlPr xmlns="http://schemas.microsoft.com/office/spreadsheetml/2009/9/main" objectType="Drop" dropStyle="combo" dx="22" fmlaLink="$AX$11" fmlaRange="Cups" noThreeD="1" sel="1" val="0"/>
</file>

<file path=xl/ctrlProps/ctrlProp1091.xml><?xml version="1.0" encoding="utf-8"?>
<formControlPr xmlns="http://schemas.microsoft.com/office/spreadsheetml/2009/9/main" objectType="Drop" dropStyle="combo" dx="22" fmlaLink="$AX$12" fmlaRange="Cups" noThreeD="1" sel="1" val="0"/>
</file>

<file path=xl/ctrlProps/ctrlProp1092.xml><?xml version="1.0" encoding="utf-8"?>
<formControlPr xmlns="http://schemas.microsoft.com/office/spreadsheetml/2009/9/main" objectType="Drop" dropStyle="combo" dx="22" fmlaLink="$AX$13" fmlaRange="Cups" noThreeD="1" sel="1" val="0"/>
</file>

<file path=xl/ctrlProps/ctrlProp1093.xml><?xml version="1.0" encoding="utf-8"?>
<formControlPr xmlns="http://schemas.microsoft.com/office/spreadsheetml/2009/9/main" objectType="Drop" dropStyle="combo" dx="22" fmlaLink="$AX$14" fmlaRange="Cups" noThreeD="1" sel="1" val="0"/>
</file>

<file path=xl/ctrlProps/ctrlProp1094.xml><?xml version="1.0" encoding="utf-8"?>
<formControlPr xmlns="http://schemas.microsoft.com/office/spreadsheetml/2009/9/main" objectType="Drop" dropStyle="combo" dx="22" fmlaLink="$AX$15" fmlaRange="Cups" noThreeD="1" sel="1" val="0"/>
</file>

<file path=xl/ctrlProps/ctrlProp1095.xml><?xml version="1.0" encoding="utf-8"?>
<formControlPr xmlns="http://schemas.microsoft.com/office/spreadsheetml/2009/9/main" objectType="Drop" dropStyle="combo" dx="22" fmlaLink="$AX$16" fmlaRange="Cups" noThreeD="1" sel="1" val="0"/>
</file>

<file path=xl/ctrlProps/ctrlProp1096.xml><?xml version="1.0" encoding="utf-8"?>
<formControlPr xmlns="http://schemas.microsoft.com/office/spreadsheetml/2009/9/main" objectType="Drop" dropStyle="combo" dx="22" fmlaLink="$AX$17" fmlaRange="Cups" noThreeD="1" sel="1" val="0"/>
</file>

<file path=xl/ctrlProps/ctrlProp1097.xml><?xml version="1.0" encoding="utf-8"?>
<formControlPr xmlns="http://schemas.microsoft.com/office/spreadsheetml/2009/9/main" objectType="Drop" dropStyle="combo" dx="22" fmlaLink="$AX$18" fmlaRange="Cups" noThreeD="1" sel="1" val="0"/>
</file>

<file path=xl/ctrlProps/ctrlProp1098.xml><?xml version="1.0" encoding="utf-8"?>
<formControlPr xmlns="http://schemas.microsoft.com/office/spreadsheetml/2009/9/main" objectType="Drop" dropStyle="combo" dx="22" fmlaLink="$AX$19" fmlaRange="Cups" noThreeD="1" sel="1" val="0"/>
</file>

<file path=xl/ctrlProps/ctrlProp1099.xml><?xml version="1.0" encoding="utf-8"?>
<formControlPr xmlns="http://schemas.microsoft.com/office/spreadsheetml/2009/9/main" objectType="Drop" dropStyle="combo" dx="22" fmlaLink="$BA$10" fmlaRange="OTHER" noThreeD="1" sel="1" val="0"/>
</file>

<file path=xl/ctrlProps/ctrlProp11.xml><?xml version="1.0" encoding="utf-8"?>
<formControlPr xmlns="http://schemas.microsoft.com/office/spreadsheetml/2009/9/main" objectType="Drop" dropStyle="combo" dx="22" fmlaLink="$I$22" fmlaRange="Cups" noThreeD="1" sel="1" val="0"/>
</file>

<file path=xl/ctrlProps/ctrlProp110.xml><?xml version="1.0" encoding="utf-8"?>
<formControlPr xmlns="http://schemas.microsoft.com/office/spreadsheetml/2009/9/main" objectType="Drop" dropStyle="combo" dx="22" fmlaLink="$L$21" fmlaRange="Cups" noThreeD="1" sel="1" val="0"/>
</file>

<file path=xl/ctrlProps/ctrlProp1100.xml><?xml version="1.0" encoding="utf-8"?>
<formControlPr xmlns="http://schemas.microsoft.com/office/spreadsheetml/2009/9/main" objectType="Drop" dropStyle="combo" dx="22" fmlaLink="$BA$11" fmlaRange="OTHER" noThreeD="1" sel="1" val="0"/>
</file>

<file path=xl/ctrlProps/ctrlProp1101.xml><?xml version="1.0" encoding="utf-8"?>
<formControlPr xmlns="http://schemas.microsoft.com/office/spreadsheetml/2009/9/main" objectType="Drop" dropStyle="combo" dx="22" fmlaLink="$BA$12" fmlaRange="OTHER" noThreeD="1" sel="1" val="0"/>
</file>

<file path=xl/ctrlProps/ctrlProp1102.xml><?xml version="1.0" encoding="utf-8"?>
<formControlPr xmlns="http://schemas.microsoft.com/office/spreadsheetml/2009/9/main" objectType="Drop" dropStyle="combo" dx="22" fmlaLink="$BA$13" fmlaRange="OTHER" noThreeD="1" sel="1" val="0"/>
</file>

<file path=xl/ctrlProps/ctrlProp1103.xml><?xml version="1.0" encoding="utf-8"?>
<formControlPr xmlns="http://schemas.microsoft.com/office/spreadsheetml/2009/9/main" objectType="Drop" dropStyle="combo" dx="22" fmlaLink="$BA$14" fmlaRange="OTHER" noThreeD="1" sel="1" val="0"/>
</file>

<file path=xl/ctrlProps/ctrlProp1104.xml><?xml version="1.0" encoding="utf-8"?>
<formControlPr xmlns="http://schemas.microsoft.com/office/spreadsheetml/2009/9/main" objectType="Drop" dropStyle="combo" dx="22" fmlaLink="$BA$15" fmlaRange="OTHER" noThreeD="1" sel="1" val="0"/>
</file>

<file path=xl/ctrlProps/ctrlProp1105.xml><?xml version="1.0" encoding="utf-8"?>
<formControlPr xmlns="http://schemas.microsoft.com/office/spreadsheetml/2009/9/main" objectType="Drop" dropStyle="combo" dx="22" fmlaLink="$BA$16" fmlaRange="OTHER" noThreeD="1" sel="1" val="0"/>
</file>

<file path=xl/ctrlProps/ctrlProp1106.xml><?xml version="1.0" encoding="utf-8"?>
<formControlPr xmlns="http://schemas.microsoft.com/office/spreadsheetml/2009/9/main" objectType="Drop" dropStyle="combo" dx="22" fmlaLink="$BA$17" fmlaRange="OTHER" noThreeD="1" sel="1" val="0"/>
</file>

<file path=xl/ctrlProps/ctrlProp1107.xml><?xml version="1.0" encoding="utf-8"?>
<formControlPr xmlns="http://schemas.microsoft.com/office/spreadsheetml/2009/9/main" objectType="Drop" dropStyle="combo" dx="22" fmlaLink="$BA$18" fmlaRange="OTHER" noThreeD="1" sel="1" val="0"/>
</file>

<file path=xl/ctrlProps/ctrlProp1108.xml><?xml version="1.0" encoding="utf-8"?>
<formControlPr xmlns="http://schemas.microsoft.com/office/spreadsheetml/2009/9/main" objectType="Drop" dropStyle="combo" dx="22" fmlaLink="$BA$19" fmlaRange="OTHER" noThreeD="1" sel="1" val="0"/>
</file>

<file path=xl/ctrlProps/ctrlProp1109.xml><?xml version="1.0" encoding="utf-8"?>
<formControlPr xmlns="http://schemas.microsoft.com/office/spreadsheetml/2009/9/main" objectType="Drop" dropStyle="combo" dx="22" fmlaLink="$BD$10" fmlaRange="Cups" noThreeD="1" sel="1" val="0"/>
</file>

<file path=xl/ctrlProps/ctrlProp111.xml><?xml version="1.0" encoding="utf-8"?>
<formControlPr xmlns="http://schemas.microsoft.com/office/spreadsheetml/2009/9/main" objectType="Drop" dropStyle="combo" dx="22" fmlaLink="$L$22" fmlaRange="Cups" noThreeD="1" sel="1" val="0"/>
</file>

<file path=xl/ctrlProps/ctrlProp1110.xml><?xml version="1.0" encoding="utf-8"?>
<formControlPr xmlns="http://schemas.microsoft.com/office/spreadsheetml/2009/9/main" objectType="Drop" dropStyle="combo" dx="22" fmlaLink="$BD$11" fmlaRange="Cups" noThreeD="1" sel="1" val="0"/>
</file>

<file path=xl/ctrlProps/ctrlProp1111.xml><?xml version="1.0" encoding="utf-8"?>
<formControlPr xmlns="http://schemas.microsoft.com/office/spreadsheetml/2009/9/main" objectType="Drop" dropStyle="combo" dx="22" fmlaLink="$BD$12" fmlaRange="Cups" noThreeD="1" sel="1" val="0"/>
</file>

<file path=xl/ctrlProps/ctrlProp1112.xml><?xml version="1.0" encoding="utf-8"?>
<formControlPr xmlns="http://schemas.microsoft.com/office/spreadsheetml/2009/9/main" objectType="Drop" dropStyle="combo" dx="22" fmlaLink="$BD$13" fmlaRange="Cups" noThreeD="1" sel="1" val="0"/>
</file>

<file path=xl/ctrlProps/ctrlProp1113.xml><?xml version="1.0" encoding="utf-8"?>
<formControlPr xmlns="http://schemas.microsoft.com/office/spreadsheetml/2009/9/main" objectType="Drop" dropStyle="combo" dx="22" fmlaLink="$BD$14" fmlaRange="Cups" noThreeD="1" sel="1" val="0"/>
</file>

<file path=xl/ctrlProps/ctrlProp1114.xml><?xml version="1.0" encoding="utf-8"?>
<formControlPr xmlns="http://schemas.microsoft.com/office/spreadsheetml/2009/9/main" objectType="Drop" dropStyle="combo" dx="22" fmlaLink="$BD$15" fmlaRange="Cups" noThreeD="1" sel="1" val="0"/>
</file>

<file path=xl/ctrlProps/ctrlProp1115.xml><?xml version="1.0" encoding="utf-8"?>
<formControlPr xmlns="http://schemas.microsoft.com/office/spreadsheetml/2009/9/main" objectType="Drop" dropStyle="combo" dx="22" fmlaLink="$BD$16" fmlaRange="Cups" noThreeD="1" sel="1" val="0"/>
</file>

<file path=xl/ctrlProps/ctrlProp1116.xml><?xml version="1.0" encoding="utf-8"?>
<formControlPr xmlns="http://schemas.microsoft.com/office/spreadsheetml/2009/9/main" objectType="Drop" dropStyle="combo" dx="22" fmlaLink="$BD$17" fmlaRange="Cups" noThreeD="1" sel="1" val="0"/>
</file>

<file path=xl/ctrlProps/ctrlProp1117.xml><?xml version="1.0" encoding="utf-8"?>
<formControlPr xmlns="http://schemas.microsoft.com/office/spreadsheetml/2009/9/main" objectType="Drop" dropStyle="combo" dx="22" fmlaLink="$BD$18" fmlaRange="Cups" noThreeD="1" sel="1" val="0"/>
</file>

<file path=xl/ctrlProps/ctrlProp1118.xml><?xml version="1.0" encoding="utf-8"?>
<formControlPr xmlns="http://schemas.microsoft.com/office/spreadsheetml/2009/9/main" objectType="Drop" dropStyle="combo" dx="22" fmlaLink="$BD$19" fmlaRange="Cups" noThreeD="1" sel="1" val="0"/>
</file>

<file path=xl/ctrlProps/ctrlProp1119.xml><?xml version="1.0" encoding="utf-8"?>
<formControlPr xmlns="http://schemas.microsoft.com/office/spreadsheetml/2009/9/main" objectType="Drop" dropStyle="combo" dx="22" fmlaLink="$AC$18" fmlaRange="GREEN" noThreeD="1" sel="1" val="0"/>
</file>

<file path=xl/ctrlProps/ctrlProp112.xml><?xml version="1.0" encoding="utf-8"?>
<formControlPr xmlns="http://schemas.microsoft.com/office/spreadsheetml/2009/9/main" objectType="Drop" dropStyle="combo" dx="22" fmlaLink="$L$23" fmlaRange="Cups" noThreeD="1" sel="1" val="0"/>
</file>

<file path=xl/ctrlProps/ctrlProp1120.xml><?xml version="1.0" encoding="utf-8"?>
<formControlPr xmlns="http://schemas.microsoft.com/office/spreadsheetml/2009/9/main" objectType="Drop" dropStyle="combo" dx="22" fmlaLink="$W$16" fmlaRange="Cups" noThreeD="1" sel="1" val="0"/>
</file>

<file path=xl/ctrlProps/ctrlProp1121.xml><?xml version="1.0" encoding="utf-8"?>
<formControlPr xmlns="http://schemas.microsoft.com/office/spreadsheetml/2009/9/main" objectType="Drop" dropStyle="combo" dx="22" fmlaLink="$W$15" fmlaRange="Cups" noThreeD="1" sel="1" val="0"/>
</file>

<file path=xl/ctrlProps/ctrlProp1122.xml><?xml version="1.0" encoding="utf-8"?>
<formControlPr xmlns="http://schemas.microsoft.com/office/spreadsheetml/2009/9/main" objectType="Drop" dropStyle="combo" dx="22" fmlaLink="$W$13" fmlaRange="Cups" noThreeD="1" sel="1" val="0"/>
</file>

<file path=xl/ctrlProps/ctrlProp1123.xml><?xml version="1.0" encoding="utf-8"?>
<formControlPr xmlns="http://schemas.microsoft.com/office/spreadsheetml/2009/9/main" objectType="Drop" dropStyle="combo" dx="22" fmlaLink="$W$14" fmlaRange="Cups" noThreeD="1" sel="1" val="0"/>
</file>

<file path=xl/ctrlProps/ctrlProp1124.xml><?xml version="1.0" encoding="utf-8"?>
<formControlPr xmlns="http://schemas.microsoft.com/office/spreadsheetml/2009/9/main" objectType="Drop" dropStyle="combo" dx="22" fmlaLink="$W$17" fmlaRange="Cups" noThreeD="1" sel="1" val="0"/>
</file>

<file path=xl/ctrlProps/ctrlProp1125.xml><?xml version="1.0" encoding="utf-8"?>
<formControlPr xmlns="http://schemas.microsoft.com/office/spreadsheetml/2009/9/main" objectType="Drop" dropStyle="combo" dx="22" fmlaLink="$AF$7" fmlaRange="Cups" noThreeD="1" sel="1" val="0"/>
</file>

<file path=xl/ctrlProps/ctrlProp1126.xml><?xml version="1.0" encoding="utf-8"?>
<formControlPr xmlns="http://schemas.microsoft.com/office/spreadsheetml/2009/9/main" objectType="Drop" dropStyle="combo" dx="22" fmlaLink="$AL$7" fmlaRange="Cups" noThreeD="1" sel="1" val="0"/>
</file>

<file path=xl/ctrlProps/ctrlProp1127.xml><?xml version="1.0" encoding="utf-8"?>
<formControlPr xmlns="http://schemas.microsoft.com/office/spreadsheetml/2009/9/main" objectType="Drop" dropStyle="combo" dx="22" fmlaLink="$AR$7" fmlaRange="Cups" noThreeD="1" sel="1" val="0"/>
</file>

<file path=xl/ctrlProps/ctrlProp1128.xml><?xml version="1.0" encoding="utf-8"?>
<formControlPr xmlns="http://schemas.microsoft.com/office/spreadsheetml/2009/9/main" objectType="Drop" dropStyle="combo" dx="22" fmlaLink="$AX$7" fmlaRange="Cups" noThreeD="1" sel="1" val="0"/>
</file>

<file path=xl/ctrlProps/ctrlProp1129.xml><?xml version="1.0" encoding="utf-8"?>
<formControlPr xmlns="http://schemas.microsoft.com/office/spreadsheetml/2009/9/main" objectType="Drop" dropStyle="combo" dx="22" fmlaLink="$BD$5" fmlaRange="Cups" noThreeD="1" sel="1" val="0"/>
</file>

<file path=xl/ctrlProps/ctrlProp113.xml><?xml version="1.0" encoding="utf-8"?>
<formControlPr xmlns="http://schemas.microsoft.com/office/spreadsheetml/2009/9/main" objectType="Drop" dropStyle="combo" dx="22" fmlaLink="$L$24" fmlaRange="Cups" noThreeD="1" sel="1" val="0"/>
</file>

<file path=xl/ctrlProps/ctrlProp1130.xml><?xml version="1.0" encoding="utf-8"?>
<formControlPr xmlns="http://schemas.microsoft.com/office/spreadsheetml/2009/9/main" objectType="CheckBox" fmlaLink="$AR$3" lockText="1"/>
</file>

<file path=xl/ctrlProps/ctrlProp1131.xml><?xml version="1.0" encoding="utf-8"?>
<formControlPr xmlns="http://schemas.microsoft.com/office/spreadsheetml/2009/9/main" objectType="Drop" dropStyle="combo" dx="22" fmlaLink="$A$7" fmlaRange="meals" noThreeD="1" sel="1" val="0"/>
</file>

<file path=xl/ctrlProps/ctrlProp1132.xml><?xml version="1.0" encoding="utf-8"?>
<formControlPr xmlns="http://schemas.microsoft.com/office/spreadsheetml/2009/9/main" objectType="Drop" dropStyle="combo" dx="22" fmlaLink="$A$8" fmlaRange="meals" noThreeD="1" sel="1" val="0"/>
</file>

<file path=xl/ctrlProps/ctrlProp1133.xml><?xml version="1.0" encoding="utf-8"?>
<formControlPr xmlns="http://schemas.microsoft.com/office/spreadsheetml/2009/9/main" objectType="Drop" dropStyle="combo" dx="22" fmlaLink="$A$9" fmlaRange="meals" noThreeD="1" sel="1" val="0"/>
</file>

<file path=xl/ctrlProps/ctrlProp1134.xml><?xml version="1.0" encoding="utf-8"?>
<formControlPr xmlns="http://schemas.microsoft.com/office/spreadsheetml/2009/9/main" objectType="Drop" dropStyle="combo" dx="22" fmlaLink="$A$10" fmlaRange="meals" noThreeD="1" sel="1" val="0"/>
</file>

<file path=xl/ctrlProps/ctrlProp1135.xml><?xml version="1.0" encoding="utf-8"?>
<formControlPr xmlns="http://schemas.microsoft.com/office/spreadsheetml/2009/9/main" objectType="Drop" dropStyle="combo" dx="22" fmlaLink="$A$11" fmlaRange="meals" noThreeD="1" sel="1" val="0"/>
</file>

<file path=xl/ctrlProps/ctrlProp1136.xml><?xml version="1.0" encoding="utf-8"?>
<formControlPr xmlns="http://schemas.microsoft.com/office/spreadsheetml/2009/9/main" objectType="Drop" dropStyle="combo" dx="22" fmlaLink="$A$12" fmlaRange="meals" noThreeD="1" sel="1" val="0"/>
</file>

<file path=xl/ctrlProps/ctrlProp1137.xml><?xml version="1.0" encoding="utf-8"?>
<formControlPr xmlns="http://schemas.microsoft.com/office/spreadsheetml/2009/9/main" objectType="Drop" dropStyle="combo" dx="22" fmlaLink="$A$13" fmlaRange="meals" noThreeD="1" sel="1" val="0"/>
</file>

<file path=xl/ctrlProps/ctrlProp1138.xml><?xml version="1.0" encoding="utf-8"?>
<formControlPr xmlns="http://schemas.microsoft.com/office/spreadsheetml/2009/9/main" objectType="Drop" dropStyle="combo" dx="22" fmlaLink="$A$14" fmlaRange="meals" noThreeD="1" sel="1" val="0"/>
</file>

<file path=xl/ctrlProps/ctrlProp1139.xml><?xml version="1.0" encoding="utf-8"?>
<formControlPr xmlns="http://schemas.microsoft.com/office/spreadsheetml/2009/9/main" objectType="Drop" dropStyle="combo" dx="22" fmlaLink="$A$15" fmlaRange="meals" noThreeD="1" sel="1" val="0"/>
</file>

<file path=xl/ctrlProps/ctrlProp114.xml><?xml version="1.0" encoding="utf-8"?>
<formControlPr xmlns="http://schemas.microsoft.com/office/spreadsheetml/2009/9/main" objectType="Drop" dropStyle="combo" dx="22" fmlaLink="$L$25" fmlaRange="Cups" noThreeD="1" sel="1" val="0"/>
</file>

<file path=xl/ctrlProps/ctrlProp1140.xml><?xml version="1.0" encoding="utf-8"?>
<formControlPr xmlns="http://schemas.microsoft.com/office/spreadsheetml/2009/9/main" objectType="Drop" dropStyle="combo" dx="22" fmlaLink="$A$16" fmlaRange="meals" noThreeD="1" sel="1" val="0"/>
</file>

<file path=xl/ctrlProps/ctrlProp1141.xml><?xml version="1.0" encoding="utf-8"?>
<formControlPr xmlns="http://schemas.microsoft.com/office/spreadsheetml/2009/9/main" objectType="Drop" dropStyle="combo" dx="22" fmlaLink="$A$17" fmlaRange="meals" noThreeD="1" sel="1" val="0"/>
</file>

<file path=xl/ctrlProps/ctrlProp1142.xml><?xml version="1.0" encoding="utf-8"?>
<formControlPr xmlns="http://schemas.microsoft.com/office/spreadsheetml/2009/9/main" objectType="Drop" dropStyle="combo" dx="22" fmlaLink="$A$18" fmlaRange="meals" noThreeD="1" sel="1" val="0"/>
</file>

<file path=xl/ctrlProps/ctrlProp1143.xml><?xml version="1.0" encoding="utf-8"?>
<formControlPr xmlns="http://schemas.microsoft.com/office/spreadsheetml/2009/9/main" objectType="Drop" dropStyle="combo" dx="22" fmlaLink="$A$19" fmlaRange="meals" noThreeD="1" sel="1" val="0"/>
</file>

<file path=xl/ctrlProps/ctrlProp1144.xml><?xml version="1.0" encoding="utf-8"?>
<formControlPr xmlns="http://schemas.microsoft.com/office/spreadsheetml/2009/9/main" objectType="Drop" dropStyle="combo" dx="22" fmlaLink="$A$20" fmlaRange="meals" noThreeD="1" sel="1" val="0"/>
</file>

<file path=xl/ctrlProps/ctrlProp1145.xml><?xml version="1.0" encoding="utf-8"?>
<formControlPr xmlns="http://schemas.microsoft.com/office/spreadsheetml/2009/9/main" objectType="Drop" dropStyle="combo" dx="22" fmlaLink="$A$21" fmlaRange="meals" noThreeD="1" sel="1" val="0"/>
</file>

<file path=xl/ctrlProps/ctrlProp1146.xml><?xml version="1.0" encoding="utf-8"?>
<formControlPr xmlns="http://schemas.microsoft.com/office/spreadsheetml/2009/9/main" objectType="Drop" dropStyle="combo" dx="22" fmlaLink="$A$22" fmlaRange="meals" noThreeD="1" sel="1" val="0"/>
</file>

<file path=xl/ctrlProps/ctrlProp1147.xml><?xml version="1.0" encoding="utf-8"?>
<formControlPr xmlns="http://schemas.microsoft.com/office/spreadsheetml/2009/9/main" objectType="Drop" dropStyle="combo" dx="22" fmlaLink="$A$23" fmlaRange="meals" noThreeD="1" sel="1" val="0"/>
</file>

<file path=xl/ctrlProps/ctrlProp1148.xml><?xml version="1.0" encoding="utf-8"?>
<formControlPr xmlns="http://schemas.microsoft.com/office/spreadsheetml/2009/9/main" objectType="Drop" dropStyle="combo" dx="22" fmlaLink="$A$24" fmlaRange="meals" noThreeD="1" sel="1" val="0"/>
</file>

<file path=xl/ctrlProps/ctrlProp1149.xml><?xml version="1.0" encoding="utf-8"?>
<formControlPr xmlns="http://schemas.microsoft.com/office/spreadsheetml/2009/9/main" objectType="Drop" dropStyle="combo" dx="22" fmlaLink="$A$25" fmlaRange="meals" noThreeD="1" sel="1" val="0"/>
</file>

<file path=xl/ctrlProps/ctrlProp115.xml><?xml version="1.0" encoding="utf-8"?>
<formControlPr xmlns="http://schemas.microsoft.com/office/spreadsheetml/2009/9/main" objectType="Drop" dropStyle="combo" dx="22" fmlaLink="$L$26" fmlaRange="Cups" noThreeD="1" sel="1" val="0"/>
</file>

<file path=xl/ctrlProps/ctrlProp1150.xml><?xml version="1.0" encoding="utf-8"?>
<formControlPr xmlns="http://schemas.microsoft.com/office/spreadsheetml/2009/9/main" objectType="Drop" dropStyle="combo" dx="22" fmlaLink="$A$26" fmlaRange="meals" noThreeD="1" sel="1" val="0"/>
</file>

<file path=xl/ctrlProps/ctrlProp1151.xml><?xml version="1.0" encoding="utf-8"?>
<formControlPr xmlns="http://schemas.microsoft.com/office/spreadsheetml/2009/9/main" objectType="CheckBox" fmlaLink="$X$5" lockText="1"/>
</file>

<file path=xl/ctrlProps/ctrlProp1152.xml><?xml version="1.0" encoding="utf-8"?>
<formControlPr xmlns="http://schemas.microsoft.com/office/spreadsheetml/2009/9/main" objectType="CheckBox" fmlaLink="$X$6" lockText="1"/>
</file>

<file path=xl/ctrlProps/ctrlProp1153.xml><?xml version="1.0" encoding="utf-8"?>
<formControlPr xmlns="http://schemas.microsoft.com/office/spreadsheetml/2009/9/main" objectType="CheckBox" fmlaLink="$X$7" lockText="1"/>
</file>

<file path=xl/ctrlProps/ctrlProp1154.xml><?xml version="1.0" encoding="utf-8"?>
<formControlPr xmlns="http://schemas.microsoft.com/office/spreadsheetml/2009/9/main" objectType="CheckBox" fmlaLink="$X$8" lockText="1"/>
</file>

<file path=xl/ctrlProps/ctrlProp1155.xml><?xml version="1.0" encoding="utf-8"?>
<formControlPr xmlns="http://schemas.microsoft.com/office/spreadsheetml/2009/9/main" objectType="CheckBox" fmlaLink="$X$9" lockText="1"/>
</file>

<file path=xl/ctrlProps/ctrlProp1156.xml><?xml version="1.0" encoding="utf-8"?>
<formControlPr xmlns="http://schemas.microsoft.com/office/spreadsheetml/2009/9/main" objectType="Drop" dropStyle="combo" dx="22" fmlaLink="$AC$10" fmlaRange="GREEN" noThreeD="1" sel="1" val="0"/>
</file>

<file path=xl/ctrlProps/ctrlProp1157.xml><?xml version="1.0" encoding="utf-8"?>
<formControlPr xmlns="http://schemas.microsoft.com/office/spreadsheetml/2009/9/main" objectType="Drop" dropStyle="combo" dx="22" fmlaLink="$AC$11" fmlaRange="GREEN" noThreeD="1" sel="1" val="0"/>
</file>

<file path=xl/ctrlProps/ctrlProp1158.xml><?xml version="1.0" encoding="utf-8"?>
<formControlPr xmlns="http://schemas.microsoft.com/office/spreadsheetml/2009/9/main" objectType="Drop" dropStyle="combo" dx="22" fmlaLink="$AC$12" fmlaRange="GREEN" noThreeD="1" sel="1" val="0"/>
</file>

<file path=xl/ctrlProps/ctrlProp1159.xml><?xml version="1.0" encoding="utf-8"?>
<formControlPr xmlns="http://schemas.microsoft.com/office/spreadsheetml/2009/9/main" objectType="Drop" dropStyle="combo" dx="22" fmlaLink="$AC$13" fmlaRange="GREEN" noThreeD="1" sel="1" val="0"/>
</file>

<file path=xl/ctrlProps/ctrlProp116.xml><?xml version="1.0" encoding="utf-8"?>
<formControlPr xmlns="http://schemas.microsoft.com/office/spreadsheetml/2009/9/main" objectType="Drop" dropStyle="combo" dx="22" fmlaLink="$L$27" fmlaRange="Cups" noThreeD="1" sel="1" val="0"/>
</file>

<file path=xl/ctrlProps/ctrlProp1160.xml><?xml version="1.0" encoding="utf-8"?>
<formControlPr xmlns="http://schemas.microsoft.com/office/spreadsheetml/2009/9/main" objectType="Drop" dropStyle="combo" dx="22" fmlaLink="$AC$14" fmlaRange="GREEN" noThreeD="1" sel="1" val="0"/>
</file>

<file path=xl/ctrlProps/ctrlProp1161.xml><?xml version="1.0" encoding="utf-8"?>
<formControlPr xmlns="http://schemas.microsoft.com/office/spreadsheetml/2009/9/main" objectType="Drop" dropStyle="combo" dx="22" fmlaLink="$AC$15" fmlaRange="GREEN" noThreeD="1" sel="1" val="0"/>
</file>

<file path=xl/ctrlProps/ctrlProp1162.xml><?xml version="1.0" encoding="utf-8"?>
<formControlPr xmlns="http://schemas.microsoft.com/office/spreadsheetml/2009/9/main" objectType="Drop" dropStyle="combo" dx="22" fmlaLink="$AC$16" fmlaRange="GREEN" noThreeD="1" sel="1" val="0"/>
</file>

<file path=xl/ctrlProps/ctrlProp1163.xml><?xml version="1.0" encoding="utf-8"?>
<formControlPr xmlns="http://schemas.microsoft.com/office/spreadsheetml/2009/9/main" objectType="Drop" dropStyle="combo" dx="22" fmlaLink="$AC$17" fmlaRange="GREEN" noThreeD="1" sel="1" val="0"/>
</file>

<file path=xl/ctrlProps/ctrlProp1164.xml><?xml version="1.0" encoding="utf-8"?>
<formControlPr xmlns="http://schemas.microsoft.com/office/spreadsheetml/2009/9/main" objectType="Drop" dropStyle="combo" dx="22" fmlaLink="$AC$19" fmlaRange="GREEN" noThreeD="1" sel="1" val="0"/>
</file>

<file path=xl/ctrlProps/ctrlProp1165.xml><?xml version="1.0" encoding="utf-8"?>
<formControlPr xmlns="http://schemas.microsoft.com/office/spreadsheetml/2009/9/main" objectType="Drop" dropStyle="combo" dx="22" fmlaLink="$AF$10" fmlaRange="Cups" noThreeD="1" sel="1" val="0"/>
</file>

<file path=xl/ctrlProps/ctrlProp1166.xml><?xml version="1.0" encoding="utf-8"?>
<formControlPr xmlns="http://schemas.microsoft.com/office/spreadsheetml/2009/9/main" objectType="Drop" dropStyle="combo" dx="22" fmlaLink="$AF$11" fmlaRange="Cups" noThreeD="1" sel="1" val="0"/>
</file>

<file path=xl/ctrlProps/ctrlProp1167.xml><?xml version="1.0" encoding="utf-8"?>
<formControlPr xmlns="http://schemas.microsoft.com/office/spreadsheetml/2009/9/main" objectType="Drop" dropStyle="combo" dx="22" fmlaLink="$AF$12" fmlaRange="Cups" noThreeD="1" sel="1" val="0"/>
</file>

<file path=xl/ctrlProps/ctrlProp1168.xml><?xml version="1.0" encoding="utf-8"?>
<formControlPr xmlns="http://schemas.microsoft.com/office/spreadsheetml/2009/9/main" objectType="Drop" dropStyle="combo" dx="22" fmlaLink="$AF$13" fmlaRange="Cups" noThreeD="1" sel="1" val="0"/>
</file>

<file path=xl/ctrlProps/ctrlProp1169.xml><?xml version="1.0" encoding="utf-8"?>
<formControlPr xmlns="http://schemas.microsoft.com/office/spreadsheetml/2009/9/main" objectType="Drop" dropStyle="combo" dx="22" fmlaLink="$AF$14" fmlaRange="Cups" noThreeD="1" sel="1" val="0"/>
</file>

<file path=xl/ctrlProps/ctrlProp117.xml><?xml version="1.0" encoding="utf-8"?>
<formControlPr xmlns="http://schemas.microsoft.com/office/spreadsheetml/2009/9/main" objectType="Drop" dropStyle="combo" dx="22" fmlaLink="$L$28" fmlaRange="Cups" noThreeD="1" sel="1" val="0"/>
</file>

<file path=xl/ctrlProps/ctrlProp1170.xml><?xml version="1.0" encoding="utf-8"?>
<formControlPr xmlns="http://schemas.microsoft.com/office/spreadsheetml/2009/9/main" objectType="Drop" dropStyle="combo" dx="22" fmlaLink="$AF$15" fmlaRange="Cups" noThreeD="1" sel="1" val="0"/>
</file>

<file path=xl/ctrlProps/ctrlProp1171.xml><?xml version="1.0" encoding="utf-8"?>
<formControlPr xmlns="http://schemas.microsoft.com/office/spreadsheetml/2009/9/main" objectType="Drop" dropStyle="combo" dx="22" fmlaLink="$AF$16" fmlaRange="Cups" noThreeD="1" sel="1" val="0"/>
</file>

<file path=xl/ctrlProps/ctrlProp1172.xml><?xml version="1.0" encoding="utf-8"?>
<formControlPr xmlns="http://schemas.microsoft.com/office/spreadsheetml/2009/9/main" objectType="Drop" dropStyle="combo" dx="22" fmlaLink="$AF$17" fmlaRange="Cups" noThreeD="1" sel="1" val="0"/>
</file>

<file path=xl/ctrlProps/ctrlProp1173.xml><?xml version="1.0" encoding="utf-8"?>
<formControlPr xmlns="http://schemas.microsoft.com/office/spreadsheetml/2009/9/main" objectType="Drop" dropStyle="combo" dx="22" fmlaLink="$AF$18" fmlaRange="Cups" noThreeD="1" sel="1" val="0"/>
</file>

<file path=xl/ctrlProps/ctrlProp1174.xml><?xml version="1.0" encoding="utf-8"?>
<formControlPr xmlns="http://schemas.microsoft.com/office/spreadsheetml/2009/9/main" objectType="Drop" dropStyle="combo" dx="22" fmlaLink="$AF$19" fmlaRange="Cups" noThreeD="1" sel="1" val="0"/>
</file>

<file path=xl/ctrlProps/ctrlProp1175.xml><?xml version="1.0" encoding="utf-8"?>
<formControlPr xmlns="http://schemas.microsoft.com/office/spreadsheetml/2009/9/main" objectType="Drop" dropStyle="combo" dx="22" fmlaLink="$AI$10" fmlaRange="RED" noThreeD="1" sel="1" val="0"/>
</file>

<file path=xl/ctrlProps/ctrlProp1176.xml><?xml version="1.0" encoding="utf-8"?>
<formControlPr xmlns="http://schemas.microsoft.com/office/spreadsheetml/2009/9/main" objectType="Drop" dropStyle="combo" dx="22" fmlaLink="$AI$11" fmlaRange="RED" noThreeD="1" sel="1" val="0"/>
</file>

<file path=xl/ctrlProps/ctrlProp1177.xml><?xml version="1.0" encoding="utf-8"?>
<formControlPr xmlns="http://schemas.microsoft.com/office/spreadsheetml/2009/9/main" objectType="Drop" dropStyle="combo" dx="22" fmlaLink="$AI$12" fmlaRange="RED" noThreeD="1" sel="1" val="0"/>
</file>

<file path=xl/ctrlProps/ctrlProp1178.xml><?xml version="1.0" encoding="utf-8"?>
<formControlPr xmlns="http://schemas.microsoft.com/office/spreadsheetml/2009/9/main" objectType="Drop" dropStyle="combo" dx="22" fmlaLink="$AI$13" fmlaRange="RED" noThreeD="1" sel="1" val="0"/>
</file>

<file path=xl/ctrlProps/ctrlProp1179.xml><?xml version="1.0" encoding="utf-8"?>
<formControlPr xmlns="http://schemas.microsoft.com/office/spreadsheetml/2009/9/main" objectType="Drop" dropStyle="combo" dx="22" fmlaLink="$AI$14" fmlaRange="RED" noThreeD="1" sel="1" val="0"/>
</file>

<file path=xl/ctrlProps/ctrlProp118.xml><?xml version="1.0" encoding="utf-8"?>
<formControlPr xmlns="http://schemas.microsoft.com/office/spreadsheetml/2009/9/main" objectType="Drop" dropStyle="combo" dx="22" fmlaLink="$L$29" fmlaRange="Cups" noThreeD="1" sel="1" val="0"/>
</file>

<file path=xl/ctrlProps/ctrlProp1180.xml><?xml version="1.0" encoding="utf-8"?>
<formControlPr xmlns="http://schemas.microsoft.com/office/spreadsheetml/2009/9/main" objectType="Drop" dropStyle="combo" dx="22" fmlaLink="$AI$15" fmlaRange="RED" noThreeD="1" sel="1" val="0"/>
</file>

<file path=xl/ctrlProps/ctrlProp1181.xml><?xml version="1.0" encoding="utf-8"?>
<formControlPr xmlns="http://schemas.microsoft.com/office/spreadsheetml/2009/9/main" objectType="Drop" dropStyle="combo" dx="22" fmlaLink="$AI$16" fmlaRange="RED" noThreeD="1" sel="1" val="0"/>
</file>

<file path=xl/ctrlProps/ctrlProp1182.xml><?xml version="1.0" encoding="utf-8"?>
<formControlPr xmlns="http://schemas.microsoft.com/office/spreadsheetml/2009/9/main" objectType="Drop" dropStyle="combo" dx="22" fmlaLink="$AI$17" fmlaRange="RED" noThreeD="1" sel="1" val="0"/>
</file>

<file path=xl/ctrlProps/ctrlProp1183.xml><?xml version="1.0" encoding="utf-8"?>
<formControlPr xmlns="http://schemas.microsoft.com/office/spreadsheetml/2009/9/main" objectType="Drop" dropStyle="combo" dx="22" fmlaLink="$AI$18" fmlaRange="RED" noThreeD="1" sel="1" val="0"/>
</file>

<file path=xl/ctrlProps/ctrlProp1184.xml><?xml version="1.0" encoding="utf-8"?>
<formControlPr xmlns="http://schemas.microsoft.com/office/spreadsheetml/2009/9/main" objectType="Drop" dropStyle="combo" dx="22" fmlaLink="$AI$19" fmlaRange="RED" noThreeD="1" sel="1" val="0"/>
</file>

<file path=xl/ctrlProps/ctrlProp1185.xml><?xml version="1.0" encoding="utf-8"?>
<formControlPr xmlns="http://schemas.microsoft.com/office/spreadsheetml/2009/9/main" objectType="Drop" dropStyle="combo" dx="22" fmlaLink="$AL$10" fmlaRange="Cups" noThreeD="1" sel="1" val="0"/>
</file>

<file path=xl/ctrlProps/ctrlProp1186.xml><?xml version="1.0" encoding="utf-8"?>
<formControlPr xmlns="http://schemas.microsoft.com/office/spreadsheetml/2009/9/main" objectType="Drop" dropStyle="combo" dx="22" fmlaLink="$AL$11" fmlaRange="Cups" noThreeD="1" sel="1" val="0"/>
</file>

<file path=xl/ctrlProps/ctrlProp1187.xml><?xml version="1.0" encoding="utf-8"?>
<formControlPr xmlns="http://schemas.microsoft.com/office/spreadsheetml/2009/9/main" objectType="Drop" dropStyle="combo" dx="22" fmlaLink="$AL$12" fmlaRange="Cups" noThreeD="1" sel="1" val="0"/>
</file>

<file path=xl/ctrlProps/ctrlProp1188.xml><?xml version="1.0" encoding="utf-8"?>
<formControlPr xmlns="http://schemas.microsoft.com/office/spreadsheetml/2009/9/main" objectType="Drop" dropStyle="combo" dx="22" fmlaLink="$AL$13" fmlaRange="Cups" noThreeD="1" sel="1" val="0"/>
</file>

<file path=xl/ctrlProps/ctrlProp1189.xml><?xml version="1.0" encoding="utf-8"?>
<formControlPr xmlns="http://schemas.microsoft.com/office/spreadsheetml/2009/9/main" objectType="Drop" dropStyle="combo" dx="22" fmlaLink="$AL$14" fmlaRange="Cups" noThreeD="1" sel="1" val="0"/>
</file>

<file path=xl/ctrlProps/ctrlProp119.xml><?xml version="1.0" encoding="utf-8"?>
<formControlPr xmlns="http://schemas.microsoft.com/office/spreadsheetml/2009/9/main" objectType="Drop" dropStyle="combo" dx="22" fmlaLink="$L$30" fmlaRange="Cups" noThreeD="1" sel="1" val="0"/>
</file>

<file path=xl/ctrlProps/ctrlProp1190.xml><?xml version="1.0" encoding="utf-8"?>
<formControlPr xmlns="http://schemas.microsoft.com/office/spreadsheetml/2009/9/main" objectType="Drop" dropStyle="combo" dx="22" fmlaLink="$AL$15" fmlaRange="Cups" noThreeD="1" sel="1" val="0"/>
</file>

<file path=xl/ctrlProps/ctrlProp1191.xml><?xml version="1.0" encoding="utf-8"?>
<formControlPr xmlns="http://schemas.microsoft.com/office/spreadsheetml/2009/9/main" objectType="Drop" dropStyle="combo" dx="22" fmlaLink="$AL$16" fmlaRange="Cups" noThreeD="1" sel="1" val="0"/>
</file>

<file path=xl/ctrlProps/ctrlProp1192.xml><?xml version="1.0" encoding="utf-8"?>
<formControlPr xmlns="http://schemas.microsoft.com/office/spreadsheetml/2009/9/main" objectType="Drop" dropStyle="combo" dx="22" fmlaLink="$AL$17" fmlaRange="Cups" noThreeD="1" sel="1" val="0"/>
</file>

<file path=xl/ctrlProps/ctrlProp1193.xml><?xml version="1.0" encoding="utf-8"?>
<formControlPr xmlns="http://schemas.microsoft.com/office/spreadsheetml/2009/9/main" objectType="Drop" dropStyle="combo" dx="22" fmlaLink="$AL$18" fmlaRange="Cups" noThreeD="1" sel="1" val="0"/>
</file>

<file path=xl/ctrlProps/ctrlProp1194.xml><?xml version="1.0" encoding="utf-8"?>
<formControlPr xmlns="http://schemas.microsoft.com/office/spreadsheetml/2009/9/main" objectType="Drop" dropStyle="combo" dx="22" fmlaLink="$AL$19" fmlaRange="Cups" noThreeD="1" sel="1" val="0"/>
</file>

<file path=xl/ctrlProps/ctrlProp1195.xml><?xml version="1.0" encoding="utf-8"?>
<formControlPr xmlns="http://schemas.microsoft.com/office/spreadsheetml/2009/9/main" objectType="Drop" dropStyle="combo" dx="22" fmlaLink="$AO$10" fmlaRange="BEANS" noThreeD="1" sel="1" val="0"/>
</file>

<file path=xl/ctrlProps/ctrlProp1196.xml><?xml version="1.0" encoding="utf-8"?>
<formControlPr xmlns="http://schemas.microsoft.com/office/spreadsheetml/2009/9/main" objectType="Drop" dropStyle="combo" dx="22" fmlaLink="$AO$11" fmlaRange="BEANS" noThreeD="1" sel="1" val="0"/>
</file>

<file path=xl/ctrlProps/ctrlProp1197.xml><?xml version="1.0" encoding="utf-8"?>
<formControlPr xmlns="http://schemas.microsoft.com/office/spreadsheetml/2009/9/main" objectType="Drop" dropStyle="combo" dx="22" fmlaLink="$AO$12" fmlaRange="BEANS" noThreeD="1" sel="1" val="0"/>
</file>

<file path=xl/ctrlProps/ctrlProp1198.xml><?xml version="1.0" encoding="utf-8"?>
<formControlPr xmlns="http://schemas.microsoft.com/office/spreadsheetml/2009/9/main" objectType="Drop" dropStyle="combo" dx="22" fmlaLink="$AO$13" fmlaRange="BEANS" noThreeD="1" sel="1" val="0"/>
</file>

<file path=xl/ctrlProps/ctrlProp1199.xml><?xml version="1.0" encoding="utf-8"?>
<formControlPr xmlns="http://schemas.microsoft.com/office/spreadsheetml/2009/9/main" objectType="Drop" dropStyle="combo" dx="22" fmlaLink="$AO$14" fmlaRange="BEANS" noThreeD="1" sel="1" val="0"/>
</file>

<file path=xl/ctrlProps/ctrlProp12.xml><?xml version="1.0" encoding="utf-8"?>
<formControlPr xmlns="http://schemas.microsoft.com/office/spreadsheetml/2009/9/main" objectType="Drop" dropStyle="combo" dx="22" fmlaLink="$I$23" fmlaRange="Cups" noThreeD="1" sel="1" val="0"/>
</file>

<file path=xl/ctrlProps/ctrlProp120.xml><?xml version="1.0" encoding="utf-8"?>
<formControlPr xmlns="http://schemas.microsoft.com/office/spreadsheetml/2009/9/main" objectType="Drop" dropStyle="combo" dx="22" fmlaLink="$L$31" fmlaRange="Cups" noThreeD="1" sel="1" val="0"/>
</file>

<file path=xl/ctrlProps/ctrlProp1200.xml><?xml version="1.0" encoding="utf-8"?>
<formControlPr xmlns="http://schemas.microsoft.com/office/spreadsheetml/2009/9/main" objectType="Drop" dropStyle="combo" dx="22" fmlaLink="$AO$15" fmlaRange="BEANS" noThreeD="1" sel="1" val="0"/>
</file>

<file path=xl/ctrlProps/ctrlProp1201.xml><?xml version="1.0" encoding="utf-8"?>
<formControlPr xmlns="http://schemas.microsoft.com/office/spreadsheetml/2009/9/main" objectType="Drop" dropStyle="combo" dx="22" fmlaLink="$AO$16" fmlaRange="BEANS" noThreeD="1" sel="1" val="0"/>
</file>

<file path=xl/ctrlProps/ctrlProp1202.xml><?xml version="1.0" encoding="utf-8"?>
<formControlPr xmlns="http://schemas.microsoft.com/office/spreadsheetml/2009/9/main" objectType="Drop" dropStyle="combo" dx="22" fmlaLink="$AO$17" fmlaRange="BEANS" noThreeD="1" sel="1" val="0"/>
</file>

<file path=xl/ctrlProps/ctrlProp1203.xml><?xml version="1.0" encoding="utf-8"?>
<formControlPr xmlns="http://schemas.microsoft.com/office/spreadsheetml/2009/9/main" objectType="Drop" dropStyle="combo" dx="22" fmlaLink="$AO$18" fmlaRange="BEANS" noThreeD="1" sel="1" val="0"/>
</file>

<file path=xl/ctrlProps/ctrlProp1204.xml><?xml version="1.0" encoding="utf-8"?>
<formControlPr xmlns="http://schemas.microsoft.com/office/spreadsheetml/2009/9/main" objectType="Drop" dropStyle="combo" dx="22" fmlaLink="$AO$19" fmlaRange="BEANS" noThreeD="1" sel="1" val="0"/>
</file>

<file path=xl/ctrlProps/ctrlProp1205.xml><?xml version="1.0" encoding="utf-8"?>
<formControlPr xmlns="http://schemas.microsoft.com/office/spreadsheetml/2009/9/main" objectType="Drop" dropStyle="combo" dx="22" fmlaLink="$AR$10" fmlaRange="Cups" noThreeD="1" sel="1" val="0"/>
</file>

<file path=xl/ctrlProps/ctrlProp1206.xml><?xml version="1.0" encoding="utf-8"?>
<formControlPr xmlns="http://schemas.microsoft.com/office/spreadsheetml/2009/9/main" objectType="Drop" dropStyle="combo" dx="22" fmlaLink="$AR$11" fmlaRange="Cups" noThreeD="1" sel="1" val="0"/>
</file>

<file path=xl/ctrlProps/ctrlProp1207.xml><?xml version="1.0" encoding="utf-8"?>
<formControlPr xmlns="http://schemas.microsoft.com/office/spreadsheetml/2009/9/main" objectType="Drop" dropStyle="combo" dx="22" fmlaLink="$AR$12" fmlaRange="Cups" noThreeD="1" sel="1" val="0"/>
</file>

<file path=xl/ctrlProps/ctrlProp1208.xml><?xml version="1.0" encoding="utf-8"?>
<formControlPr xmlns="http://schemas.microsoft.com/office/spreadsheetml/2009/9/main" objectType="Drop" dropStyle="combo" dx="22" fmlaLink="$AR$13" fmlaRange="Cups" noThreeD="1" sel="1" val="0"/>
</file>

<file path=xl/ctrlProps/ctrlProp1209.xml><?xml version="1.0" encoding="utf-8"?>
<formControlPr xmlns="http://schemas.microsoft.com/office/spreadsheetml/2009/9/main" objectType="Drop" dropStyle="combo" dx="22" fmlaLink="$AR$14" fmlaRange="Cups" noThreeD="1" sel="1" val="0"/>
</file>

<file path=xl/ctrlProps/ctrlProp121.xml><?xml version="1.0" encoding="utf-8"?>
<formControlPr xmlns="http://schemas.microsoft.com/office/spreadsheetml/2009/9/main" objectType="Drop" dropStyle="combo" dx="22" fmlaLink="$L$32" fmlaRange="Cups" noThreeD="1" sel="1" val="0"/>
</file>

<file path=xl/ctrlProps/ctrlProp1210.xml><?xml version="1.0" encoding="utf-8"?>
<formControlPr xmlns="http://schemas.microsoft.com/office/spreadsheetml/2009/9/main" objectType="Drop" dropStyle="combo" dx="22" fmlaLink="$AR$15" fmlaRange="Cups" noThreeD="1" sel="1" val="0"/>
</file>

<file path=xl/ctrlProps/ctrlProp1211.xml><?xml version="1.0" encoding="utf-8"?>
<formControlPr xmlns="http://schemas.microsoft.com/office/spreadsheetml/2009/9/main" objectType="Drop" dropStyle="combo" dx="22" fmlaLink="$AR$16" fmlaRange="Cups" noThreeD="1" sel="1" val="0"/>
</file>

<file path=xl/ctrlProps/ctrlProp1212.xml><?xml version="1.0" encoding="utf-8"?>
<formControlPr xmlns="http://schemas.microsoft.com/office/spreadsheetml/2009/9/main" objectType="Drop" dropStyle="combo" dx="22" fmlaLink="$AR$17" fmlaRange="Cups" noThreeD="1" sel="1" val="0"/>
</file>

<file path=xl/ctrlProps/ctrlProp1213.xml><?xml version="1.0" encoding="utf-8"?>
<formControlPr xmlns="http://schemas.microsoft.com/office/spreadsheetml/2009/9/main" objectType="Drop" dropStyle="combo" dx="22" fmlaLink="$AR$18" fmlaRange="Cups" noThreeD="1" sel="1" val="0"/>
</file>

<file path=xl/ctrlProps/ctrlProp1214.xml><?xml version="1.0" encoding="utf-8"?>
<formControlPr xmlns="http://schemas.microsoft.com/office/spreadsheetml/2009/9/main" objectType="Drop" dropStyle="combo" dx="22" fmlaLink="$AR$19" fmlaRange="Cups" noThreeD="1" sel="1" val="0"/>
</file>

<file path=xl/ctrlProps/ctrlProp1215.xml><?xml version="1.0" encoding="utf-8"?>
<formControlPr xmlns="http://schemas.microsoft.com/office/spreadsheetml/2009/9/main" objectType="Drop" dropStyle="combo" dx="22" fmlaLink="$AU$10" fmlaRange="STARCHY" noThreeD="1" sel="1" val="0"/>
</file>

<file path=xl/ctrlProps/ctrlProp1216.xml><?xml version="1.0" encoding="utf-8"?>
<formControlPr xmlns="http://schemas.microsoft.com/office/spreadsheetml/2009/9/main" objectType="Drop" dropStyle="combo" dx="22" fmlaLink="$AU$11" fmlaRange="STARCHY" noThreeD="1" sel="1" val="0"/>
</file>

<file path=xl/ctrlProps/ctrlProp1217.xml><?xml version="1.0" encoding="utf-8"?>
<formControlPr xmlns="http://schemas.microsoft.com/office/spreadsheetml/2009/9/main" objectType="Drop" dropStyle="combo" dx="22" fmlaLink="$AU$12" fmlaRange="STARCHY" noThreeD="1" sel="1" val="0"/>
</file>

<file path=xl/ctrlProps/ctrlProp1218.xml><?xml version="1.0" encoding="utf-8"?>
<formControlPr xmlns="http://schemas.microsoft.com/office/spreadsheetml/2009/9/main" objectType="Drop" dropStyle="combo" dx="22" fmlaLink="$AU$13" fmlaRange="STARCHY" noThreeD="1" sel="1" val="0"/>
</file>

<file path=xl/ctrlProps/ctrlProp1219.xml><?xml version="1.0" encoding="utf-8"?>
<formControlPr xmlns="http://schemas.microsoft.com/office/spreadsheetml/2009/9/main" objectType="Drop" dropStyle="combo" dx="22" fmlaLink="$AU$14" fmlaRange="STARCHY" noThreeD="1" sel="1" val="0"/>
</file>

<file path=xl/ctrlProps/ctrlProp122.xml><?xml version="1.0" encoding="utf-8"?>
<formControlPr xmlns="http://schemas.microsoft.com/office/spreadsheetml/2009/9/main" objectType="Drop" dropStyle="combo" dx="22" fmlaLink="$L$33" fmlaRange="Cups" noThreeD="1" sel="1" val="0"/>
</file>

<file path=xl/ctrlProps/ctrlProp1220.xml><?xml version="1.0" encoding="utf-8"?>
<formControlPr xmlns="http://schemas.microsoft.com/office/spreadsheetml/2009/9/main" objectType="Drop" dropStyle="combo" dx="22" fmlaLink="$AU$15" fmlaRange="STARCHY" noThreeD="1" sel="1" val="0"/>
</file>

<file path=xl/ctrlProps/ctrlProp1221.xml><?xml version="1.0" encoding="utf-8"?>
<formControlPr xmlns="http://schemas.microsoft.com/office/spreadsheetml/2009/9/main" objectType="Drop" dropStyle="combo" dx="22" fmlaLink="$AU$16" fmlaRange="STARCHY" noThreeD="1" sel="1" val="0"/>
</file>

<file path=xl/ctrlProps/ctrlProp1222.xml><?xml version="1.0" encoding="utf-8"?>
<formControlPr xmlns="http://schemas.microsoft.com/office/spreadsheetml/2009/9/main" objectType="Drop" dropStyle="combo" dx="22" fmlaLink="$AU$17" fmlaRange="STARCHY" noThreeD="1" sel="1" val="0"/>
</file>

<file path=xl/ctrlProps/ctrlProp1223.xml><?xml version="1.0" encoding="utf-8"?>
<formControlPr xmlns="http://schemas.microsoft.com/office/spreadsheetml/2009/9/main" objectType="Drop" dropStyle="combo" dx="22" fmlaLink="$AU$18" fmlaRange="STARCHY" noThreeD="1" sel="1" val="0"/>
</file>

<file path=xl/ctrlProps/ctrlProp1224.xml><?xml version="1.0" encoding="utf-8"?>
<formControlPr xmlns="http://schemas.microsoft.com/office/spreadsheetml/2009/9/main" objectType="Drop" dropStyle="combo" dx="22" fmlaLink="$AU$19" fmlaRange="STARCHY" noThreeD="1" sel="1" val="0"/>
</file>

<file path=xl/ctrlProps/ctrlProp1225.xml><?xml version="1.0" encoding="utf-8"?>
<formControlPr xmlns="http://schemas.microsoft.com/office/spreadsheetml/2009/9/main" objectType="Drop" dropStyle="combo" dx="22" fmlaLink="$AX$10" fmlaRange="Cups" noThreeD="1" sel="1" val="0"/>
</file>

<file path=xl/ctrlProps/ctrlProp1226.xml><?xml version="1.0" encoding="utf-8"?>
<formControlPr xmlns="http://schemas.microsoft.com/office/spreadsheetml/2009/9/main" objectType="Drop" dropStyle="combo" dx="22" fmlaLink="$AX$11" fmlaRange="Cups" noThreeD="1" sel="1" val="0"/>
</file>

<file path=xl/ctrlProps/ctrlProp1227.xml><?xml version="1.0" encoding="utf-8"?>
<formControlPr xmlns="http://schemas.microsoft.com/office/spreadsheetml/2009/9/main" objectType="Drop" dropStyle="combo" dx="22" fmlaLink="$AX$12" fmlaRange="Cups" noThreeD="1" sel="1" val="0"/>
</file>

<file path=xl/ctrlProps/ctrlProp1228.xml><?xml version="1.0" encoding="utf-8"?>
<formControlPr xmlns="http://schemas.microsoft.com/office/spreadsheetml/2009/9/main" objectType="Drop" dropStyle="combo" dx="22" fmlaLink="$AX$13" fmlaRange="Cups" noThreeD="1" sel="1" val="0"/>
</file>

<file path=xl/ctrlProps/ctrlProp1229.xml><?xml version="1.0" encoding="utf-8"?>
<formControlPr xmlns="http://schemas.microsoft.com/office/spreadsheetml/2009/9/main" objectType="Drop" dropStyle="combo" dx="22" fmlaLink="$AX$14" fmlaRange="Cups" noThreeD="1" sel="1" val="0"/>
</file>

<file path=xl/ctrlProps/ctrlProp123.xml><?xml version="1.0" encoding="utf-8"?>
<formControlPr xmlns="http://schemas.microsoft.com/office/spreadsheetml/2009/9/main" objectType="Drop" dropStyle="combo" dx="22" fmlaLink="$L$34" fmlaRange="Cups" noThreeD="1" sel="1" val="0"/>
</file>

<file path=xl/ctrlProps/ctrlProp1230.xml><?xml version="1.0" encoding="utf-8"?>
<formControlPr xmlns="http://schemas.microsoft.com/office/spreadsheetml/2009/9/main" objectType="Drop" dropStyle="combo" dx="22" fmlaLink="$AX$15" fmlaRange="Cups" noThreeD="1" sel="1" val="0"/>
</file>

<file path=xl/ctrlProps/ctrlProp1231.xml><?xml version="1.0" encoding="utf-8"?>
<formControlPr xmlns="http://schemas.microsoft.com/office/spreadsheetml/2009/9/main" objectType="Drop" dropStyle="combo" dx="22" fmlaLink="$AX$16" fmlaRange="Cups" noThreeD="1" sel="1" val="0"/>
</file>

<file path=xl/ctrlProps/ctrlProp1232.xml><?xml version="1.0" encoding="utf-8"?>
<formControlPr xmlns="http://schemas.microsoft.com/office/spreadsheetml/2009/9/main" objectType="Drop" dropStyle="combo" dx="22" fmlaLink="$AX$17" fmlaRange="Cups" noThreeD="1" sel="1" val="0"/>
</file>

<file path=xl/ctrlProps/ctrlProp1233.xml><?xml version="1.0" encoding="utf-8"?>
<formControlPr xmlns="http://schemas.microsoft.com/office/spreadsheetml/2009/9/main" objectType="Drop" dropStyle="combo" dx="22" fmlaLink="$AX$18" fmlaRange="Cups" noThreeD="1" sel="1" val="0"/>
</file>

<file path=xl/ctrlProps/ctrlProp1234.xml><?xml version="1.0" encoding="utf-8"?>
<formControlPr xmlns="http://schemas.microsoft.com/office/spreadsheetml/2009/9/main" objectType="Drop" dropStyle="combo" dx="22" fmlaLink="$AX$19" fmlaRange="Cups" noThreeD="1" sel="1" val="0"/>
</file>

<file path=xl/ctrlProps/ctrlProp1235.xml><?xml version="1.0" encoding="utf-8"?>
<formControlPr xmlns="http://schemas.microsoft.com/office/spreadsheetml/2009/9/main" objectType="Drop" dropStyle="combo" dx="22" fmlaLink="$BA$10" fmlaRange="OTHER" noThreeD="1" sel="1" val="0"/>
</file>

<file path=xl/ctrlProps/ctrlProp1236.xml><?xml version="1.0" encoding="utf-8"?>
<formControlPr xmlns="http://schemas.microsoft.com/office/spreadsheetml/2009/9/main" objectType="Drop" dropStyle="combo" dx="22" fmlaLink="$BA$11" fmlaRange="OTHER" noThreeD="1" sel="1" val="0"/>
</file>

<file path=xl/ctrlProps/ctrlProp1237.xml><?xml version="1.0" encoding="utf-8"?>
<formControlPr xmlns="http://schemas.microsoft.com/office/spreadsheetml/2009/9/main" objectType="Drop" dropStyle="combo" dx="22" fmlaLink="$BA$12" fmlaRange="OTHER" noThreeD="1" sel="1" val="0"/>
</file>

<file path=xl/ctrlProps/ctrlProp1238.xml><?xml version="1.0" encoding="utf-8"?>
<formControlPr xmlns="http://schemas.microsoft.com/office/spreadsheetml/2009/9/main" objectType="Drop" dropStyle="combo" dx="22" fmlaLink="$BA$13" fmlaRange="OTHER" noThreeD="1" sel="1" val="0"/>
</file>

<file path=xl/ctrlProps/ctrlProp1239.xml><?xml version="1.0" encoding="utf-8"?>
<formControlPr xmlns="http://schemas.microsoft.com/office/spreadsheetml/2009/9/main" objectType="Drop" dropStyle="combo" dx="22" fmlaLink="$BA$14" fmlaRange="OTHER" noThreeD="1" sel="1" val="0"/>
</file>

<file path=xl/ctrlProps/ctrlProp124.xml><?xml version="1.0" encoding="utf-8"?>
<formControlPr xmlns="http://schemas.microsoft.com/office/spreadsheetml/2009/9/main" objectType="Drop" dropStyle="combo" dx="22" fmlaLink="$L$35" fmlaRange="Cups" noThreeD="1" sel="1" val="0"/>
</file>

<file path=xl/ctrlProps/ctrlProp1240.xml><?xml version="1.0" encoding="utf-8"?>
<formControlPr xmlns="http://schemas.microsoft.com/office/spreadsheetml/2009/9/main" objectType="Drop" dropStyle="combo" dx="22" fmlaLink="$BA$15" fmlaRange="OTHER" noThreeD="1" sel="1" val="0"/>
</file>

<file path=xl/ctrlProps/ctrlProp1241.xml><?xml version="1.0" encoding="utf-8"?>
<formControlPr xmlns="http://schemas.microsoft.com/office/spreadsheetml/2009/9/main" objectType="Drop" dropStyle="combo" dx="22" fmlaLink="$BA$16" fmlaRange="OTHER" noThreeD="1" sel="1" val="0"/>
</file>

<file path=xl/ctrlProps/ctrlProp1242.xml><?xml version="1.0" encoding="utf-8"?>
<formControlPr xmlns="http://schemas.microsoft.com/office/spreadsheetml/2009/9/main" objectType="Drop" dropStyle="combo" dx="22" fmlaLink="$BA$17" fmlaRange="OTHER" noThreeD="1" sel="1" val="0"/>
</file>

<file path=xl/ctrlProps/ctrlProp1243.xml><?xml version="1.0" encoding="utf-8"?>
<formControlPr xmlns="http://schemas.microsoft.com/office/spreadsheetml/2009/9/main" objectType="Drop" dropStyle="combo" dx="22" fmlaLink="$BA$18" fmlaRange="OTHER" noThreeD="1" sel="1" val="0"/>
</file>

<file path=xl/ctrlProps/ctrlProp1244.xml><?xml version="1.0" encoding="utf-8"?>
<formControlPr xmlns="http://schemas.microsoft.com/office/spreadsheetml/2009/9/main" objectType="Drop" dropStyle="combo" dx="22" fmlaLink="$BA$19" fmlaRange="OTHER" noThreeD="1" sel="1" val="0"/>
</file>

<file path=xl/ctrlProps/ctrlProp1245.xml><?xml version="1.0" encoding="utf-8"?>
<formControlPr xmlns="http://schemas.microsoft.com/office/spreadsheetml/2009/9/main" objectType="Drop" dropStyle="combo" dx="22" fmlaLink="$BD$10" fmlaRange="Cups" noThreeD="1" sel="1" val="0"/>
</file>

<file path=xl/ctrlProps/ctrlProp1246.xml><?xml version="1.0" encoding="utf-8"?>
<formControlPr xmlns="http://schemas.microsoft.com/office/spreadsheetml/2009/9/main" objectType="Drop" dropStyle="combo" dx="22" fmlaLink="$BD$11" fmlaRange="Cups" noThreeD="1" sel="1" val="0"/>
</file>

<file path=xl/ctrlProps/ctrlProp1247.xml><?xml version="1.0" encoding="utf-8"?>
<formControlPr xmlns="http://schemas.microsoft.com/office/spreadsheetml/2009/9/main" objectType="Drop" dropStyle="combo" dx="22" fmlaLink="$BD$12" fmlaRange="Cups" noThreeD="1" sel="1" val="0"/>
</file>

<file path=xl/ctrlProps/ctrlProp1248.xml><?xml version="1.0" encoding="utf-8"?>
<formControlPr xmlns="http://schemas.microsoft.com/office/spreadsheetml/2009/9/main" objectType="Drop" dropStyle="combo" dx="22" fmlaLink="$BD$13" fmlaRange="Cups" noThreeD="1" sel="1" val="0"/>
</file>

<file path=xl/ctrlProps/ctrlProp1249.xml><?xml version="1.0" encoding="utf-8"?>
<formControlPr xmlns="http://schemas.microsoft.com/office/spreadsheetml/2009/9/main" objectType="Drop" dropStyle="combo" dx="22" fmlaLink="$BD$14" fmlaRange="Cups" noThreeD="1" sel="1" val="0"/>
</file>

<file path=xl/ctrlProps/ctrlProp125.xml><?xml version="1.0" encoding="utf-8"?>
<formControlPr xmlns="http://schemas.microsoft.com/office/spreadsheetml/2009/9/main" objectType="Drop" dropStyle="combo" dx="22" fmlaLink="$L$36" fmlaRange="Cups" noThreeD="1" sel="1" val="0"/>
</file>

<file path=xl/ctrlProps/ctrlProp1250.xml><?xml version="1.0" encoding="utf-8"?>
<formControlPr xmlns="http://schemas.microsoft.com/office/spreadsheetml/2009/9/main" objectType="Drop" dropStyle="combo" dx="22" fmlaLink="$BD$15" fmlaRange="Cups" noThreeD="1" sel="1" val="0"/>
</file>

<file path=xl/ctrlProps/ctrlProp1251.xml><?xml version="1.0" encoding="utf-8"?>
<formControlPr xmlns="http://schemas.microsoft.com/office/spreadsheetml/2009/9/main" objectType="Drop" dropStyle="combo" dx="22" fmlaLink="$BD$16" fmlaRange="Cups" noThreeD="1" sel="1" val="0"/>
</file>

<file path=xl/ctrlProps/ctrlProp1252.xml><?xml version="1.0" encoding="utf-8"?>
<formControlPr xmlns="http://schemas.microsoft.com/office/spreadsheetml/2009/9/main" objectType="Drop" dropStyle="combo" dx="22" fmlaLink="$BD$17" fmlaRange="Cups" noThreeD="1" sel="1" val="0"/>
</file>

<file path=xl/ctrlProps/ctrlProp1253.xml><?xml version="1.0" encoding="utf-8"?>
<formControlPr xmlns="http://schemas.microsoft.com/office/spreadsheetml/2009/9/main" objectType="Drop" dropStyle="combo" dx="22" fmlaLink="$BD$18" fmlaRange="Cups" noThreeD="1" sel="1" val="0"/>
</file>

<file path=xl/ctrlProps/ctrlProp1254.xml><?xml version="1.0" encoding="utf-8"?>
<formControlPr xmlns="http://schemas.microsoft.com/office/spreadsheetml/2009/9/main" objectType="Drop" dropStyle="combo" dx="22" fmlaLink="$BD$19" fmlaRange="Cups" noThreeD="1" sel="1" val="0"/>
</file>

<file path=xl/ctrlProps/ctrlProp1255.xml><?xml version="1.0" encoding="utf-8"?>
<formControlPr xmlns="http://schemas.microsoft.com/office/spreadsheetml/2009/9/main" objectType="Drop" dropStyle="combo" dx="22" fmlaLink="$AC$18" fmlaRange="GREEN" noThreeD="1" sel="1" val="0"/>
</file>

<file path=xl/ctrlProps/ctrlProp1256.xml><?xml version="1.0" encoding="utf-8"?>
<formControlPr xmlns="http://schemas.microsoft.com/office/spreadsheetml/2009/9/main" objectType="Drop" dropStyle="combo" dx="22" fmlaLink="$W$16" fmlaRange="Cups" noThreeD="1" sel="1" val="0"/>
</file>

<file path=xl/ctrlProps/ctrlProp1257.xml><?xml version="1.0" encoding="utf-8"?>
<formControlPr xmlns="http://schemas.microsoft.com/office/spreadsheetml/2009/9/main" objectType="Drop" dropStyle="combo" dx="22" fmlaLink="$W$15" fmlaRange="Cups" noThreeD="1" sel="1" val="0"/>
</file>

<file path=xl/ctrlProps/ctrlProp1258.xml><?xml version="1.0" encoding="utf-8"?>
<formControlPr xmlns="http://schemas.microsoft.com/office/spreadsheetml/2009/9/main" objectType="Drop" dropStyle="combo" dx="22" fmlaLink="$W$13" fmlaRange="Cups" noThreeD="1" sel="1" val="0"/>
</file>

<file path=xl/ctrlProps/ctrlProp1259.xml><?xml version="1.0" encoding="utf-8"?>
<formControlPr xmlns="http://schemas.microsoft.com/office/spreadsheetml/2009/9/main" objectType="Drop" dropStyle="combo" dx="22" fmlaLink="$W$14" fmlaRange="Cups" noThreeD="1" sel="1" val="0"/>
</file>

<file path=xl/ctrlProps/ctrlProp126.xml><?xml version="1.0" encoding="utf-8"?>
<formControlPr xmlns="http://schemas.microsoft.com/office/spreadsheetml/2009/9/main" objectType="Drop" dropStyle="combo" dx="22" fmlaLink="$L$37" fmlaRange="Cups" noThreeD="1" sel="1" val="0"/>
</file>

<file path=xl/ctrlProps/ctrlProp1260.xml><?xml version="1.0" encoding="utf-8"?>
<formControlPr xmlns="http://schemas.microsoft.com/office/spreadsheetml/2009/9/main" objectType="Drop" dropStyle="combo" dx="22" fmlaLink="$W$17" fmlaRange="Cups" noThreeD="1" sel="1" val="0"/>
</file>

<file path=xl/ctrlProps/ctrlProp1261.xml><?xml version="1.0" encoding="utf-8"?>
<formControlPr xmlns="http://schemas.microsoft.com/office/spreadsheetml/2009/9/main" objectType="Drop" dropStyle="combo" dx="22" fmlaLink="$AF$7" fmlaRange="Cups" noThreeD="1" sel="1" val="0"/>
</file>

<file path=xl/ctrlProps/ctrlProp1262.xml><?xml version="1.0" encoding="utf-8"?>
<formControlPr xmlns="http://schemas.microsoft.com/office/spreadsheetml/2009/9/main" objectType="Drop" dropStyle="combo" dx="22" fmlaLink="$AL$7" fmlaRange="Cups" noThreeD="1" sel="1" val="0"/>
</file>

<file path=xl/ctrlProps/ctrlProp1263.xml><?xml version="1.0" encoding="utf-8"?>
<formControlPr xmlns="http://schemas.microsoft.com/office/spreadsheetml/2009/9/main" objectType="Drop" dropStyle="combo" dx="22" fmlaLink="$AR$7" fmlaRange="Cups" noThreeD="1" sel="1" val="0"/>
</file>

<file path=xl/ctrlProps/ctrlProp1264.xml><?xml version="1.0" encoding="utf-8"?>
<formControlPr xmlns="http://schemas.microsoft.com/office/spreadsheetml/2009/9/main" objectType="Drop" dropStyle="combo" dx="22" fmlaLink="$AX$7" fmlaRange="Cups" noThreeD="1" sel="1" val="0"/>
</file>

<file path=xl/ctrlProps/ctrlProp1265.xml><?xml version="1.0" encoding="utf-8"?>
<formControlPr xmlns="http://schemas.microsoft.com/office/spreadsheetml/2009/9/main" objectType="Drop" dropStyle="combo" dx="22" fmlaLink="$BD$5" fmlaRange="Cups" noThreeD="1" sel="1" val="0"/>
</file>

<file path=xl/ctrlProps/ctrlProp1266.xml><?xml version="1.0" encoding="utf-8"?>
<formControlPr xmlns="http://schemas.microsoft.com/office/spreadsheetml/2009/9/main" objectType="CheckBox" fmlaLink="$AR$3" lockText="1"/>
</file>

<file path=xl/ctrlProps/ctrlProp1267.xml><?xml version="1.0" encoding="utf-8"?>
<formControlPr xmlns="http://schemas.microsoft.com/office/spreadsheetml/2009/9/main" objectType="Drop" dropStyle="combo" dx="22" fmlaLink="$A$7" fmlaRange="meals" noThreeD="1" sel="1" val="0"/>
</file>

<file path=xl/ctrlProps/ctrlProp1268.xml><?xml version="1.0" encoding="utf-8"?>
<formControlPr xmlns="http://schemas.microsoft.com/office/spreadsheetml/2009/9/main" objectType="Drop" dropStyle="combo" dx="22" fmlaLink="$A$8" fmlaRange="meals" noThreeD="1" sel="1" val="0"/>
</file>

<file path=xl/ctrlProps/ctrlProp1269.xml><?xml version="1.0" encoding="utf-8"?>
<formControlPr xmlns="http://schemas.microsoft.com/office/spreadsheetml/2009/9/main" objectType="Drop" dropStyle="combo" dx="22" fmlaLink="$A$9" fmlaRange="meals" noThreeD="1" sel="1" val="0"/>
</file>

<file path=xl/ctrlProps/ctrlProp127.xml><?xml version="1.0" encoding="utf-8"?>
<formControlPr xmlns="http://schemas.microsoft.com/office/spreadsheetml/2009/9/main" objectType="Drop" dropStyle="combo" dx="22" fmlaLink="$L$38" fmlaRange="Cups" noThreeD="1" sel="1" val="0"/>
</file>

<file path=xl/ctrlProps/ctrlProp1270.xml><?xml version="1.0" encoding="utf-8"?>
<formControlPr xmlns="http://schemas.microsoft.com/office/spreadsheetml/2009/9/main" objectType="Drop" dropStyle="combo" dx="22" fmlaLink="$A$10" fmlaRange="meals" noThreeD="1" sel="1" val="0"/>
</file>

<file path=xl/ctrlProps/ctrlProp1271.xml><?xml version="1.0" encoding="utf-8"?>
<formControlPr xmlns="http://schemas.microsoft.com/office/spreadsheetml/2009/9/main" objectType="Drop" dropStyle="combo" dx="22" fmlaLink="$A$11" fmlaRange="meals" noThreeD="1" sel="1" val="0"/>
</file>

<file path=xl/ctrlProps/ctrlProp1272.xml><?xml version="1.0" encoding="utf-8"?>
<formControlPr xmlns="http://schemas.microsoft.com/office/spreadsheetml/2009/9/main" objectType="Drop" dropStyle="combo" dx="22" fmlaLink="$A$12" fmlaRange="meals" noThreeD="1" sel="1" val="0"/>
</file>

<file path=xl/ctrlProps/ctrlProp1273.xml><?xml version="1.0" encoding="utf-8"?>
<formControlPr xmlns="http://schemas.microsoft.com/office/spreadsheetml/2009/9/main" objectType="Drop" dropStyle="combo" dx="22" fmlaLink="$A$13" fmlaRange="meals" noThreeD="1" sel="1" val="0"/>
</file>

<file path=xl/ctrlProps/ctrlProp1274.xml><?xml version="1.0" encoding="utf-8"?>
<formControlPr xmlns="http://schemas.microsoft.com/office/spreadsheetml/2009/9/main" objectType="Drop" dropStyle="combo" dx="22" fmlaLink="$A$14" fmlaRange="meals" noThreeD="1" sel="1" val="0"/>
</file>

<file path=xl/ctrlProps/ctrlProp1275.xml><?xml version="1.0" encoding="utf-8"?>
<formControlPr xmlns="http://schemas.microsoft.com/office/spreadsheetml/2009/9/main" objectType="Drop" dropStyle="combo" dx="22" fmlaLink="$A$15" fmlaRange="meals" noThreeD="1" sel="1" val="0"/>
</file>

<file path=xl/ctrlProps/ctrlProp1276.xml><?xml version="1.0" encoding="utf-8"?>
<formControlPr xmlns="http://schemas.microsoft.com/office/spreadsheetml/2009/9/main" objectType="Drop" dropStyle="combo" dx="22" fmlaLink="$A$16" fmlaRange="meals" noThreeD="1" sel="1" val="0"/>
</file>

<file path=xl/ctrlProps/ctrlProp1277.xml><?xml version="1.0" encoding="utf-8"?>
<formControlPr xmlns="http://schemas.microsoft.com/office/spreadsheetml/2009/9/main" objectType="Drop" dropStyle="combo" dx="22" fmlaLink="$A$17" fmlaRange="meals" noThreeD="1" sel="1" val="0"/>
</file>

<file path=xl/ctrlProps/ctrlProp1278.xml><?xml version="1.0" encoding="utf-8"?>
<formControlPr xmlns="http://schemas.microsoft.com/office/spreadsheetml/2009/9/main" objectType="Drop" dropStyle="combo" dx="22" fmlaLink="$A$18" fmlaRange="meals" noThreeD="1" sel="1" val="0"/>
</file>

<file path=xl/ctrlProps/ctrlProp1279.xml><?xml version="1.0" encoding="utf-8"?>
<formControlPr xmlns="http://schemas.microsoft.com/office/spreadsheetml/2009/9/main" objectType="Drop" dropStyle="combo" dx="22" fmlaLink="$A$19" fmlaRange="meals" noThreeD="1" sel="1" val="0"/>
</file>

<file path=xl/ctrlProps/ctrlProp128.xml><?xml version="1.0" encoding="utf-8"?>
<formControlPr xmlns="http://schemas.microsoft.com/office/spreadsheetml/2009/9/main" objectType="Drop" dropStyle="combo" dx="22" fmlaLink="$L$39" fmlaRange="Cups" noThreeD="1" sel="1" val="0"/>
</file>

<file path=xl/ctrlProps/ctrlProp1280.xml><?xml version="1.0" encoding="utf-8"?>
<formControlPr xmlns="http://schemas.microsoft.com/office/spreadsheetml/2009/9/main" objectType="Drop" dropStyle="combo" dx="22" fmlaLink="$A$20" fmlaRange="meals" noThreeD="1" sel="1" val="0"/>
</file>

<file path=xl/ctrlProps/ctrlProp1281.xml><?xml version="1.0" encoding="utf-8"?>
<formControlPr xmlns="http://schemas.microsoft.com/office/spreadsheetml/2009/9/main" objectType="Drop" dropStyle="combo" dx="22" fmlaLink="$A$21" fmlaRange="meals" noThreeD="1" sel="1" val="0"/>
</file>

<file path=xl/ctrlProps/ctrlProp1282.xml><?xml version="1.0" encoding="utf-8"?>
<formControlPr xmlns="http://schemas.microsoft.com/office/spreadsheetml/2009/9/main" objectType="Drop" dropStyle="combo" dx="22" fmlaLink="$A$22" fmlaRange="meals" noThreeD="1" sel="1" val="0"/>
</file>

<file path=xl/ctrlProps/ctrlProp1283.xml><?xml version="1.0" encoding="utf-8"?>
<formControlPr xmlns="http://schemas.microsoft.com/office/spreadsheetml/2009/9/main" objectType="Drop" dropStyle="combo" dx="22" fmlaLink="$A$23" fmlaRange="meals" noThreeD="1" sel="1" val="0"/>
</file>

<file path=xl/ctrlProps/ctrlProp1284.xml><?xml version="1.0" encoding="utf-8"?>
<formControlPr xmlns="http://schemas.microsoft.com/office/spreadsheetml/2009/9/main" objectType="Drop" dropStyle="combo" dx="22" fmlaLink="$A$24" fmlaRange="meals" noThreeD="1" sel="1" val="0"/>
</file>

<file path=xl/ctrlProps/ctrlProp1285.xml><?xml version="1.0" encoding="utf-8"?>
<formControlPr xmlns="http://schemas.microsoft.com/office/spreadsheetml/2009/9/main" objectType="Drop" dropStyle="combo" dx="22" fmlaLink="$A$25" fmlaRange="meals" noThreeD="1" sel="1" val="0"/>
</file>

<file path=xl/ctrlProps/ctrlProp1286.xml><?xml version="1.0" encoding="utf-8"?>
<formControlPr xmlns="http://schemas.microsoft.com/office/spreadsheetml/2009/9/main" objectType="Drop" dropStyle="combo" dx="22" fmlaLink="$A$26" fmlaRange="meals" noThreeD="1" sel="1" val="0"/>
</file>

<file path=xl/ctrlProps/ctrlProp1287.xml><?xml version="1.0" encoding="utf-8"?>
<formControlPr xmlns="http://schemas.microsoft.com/office/spreadsheetml/2009/9/main" objectType="CheckBox" fmlaLink="$G$7" lockText="1" noThreeD="1"/>
</file>

<file path=xl/ctrlProps/ctrlProp1288.xml><?xml version="1.0" encoding="utf-8"?>
<formControlPr xmlns="http://schemas.microsoft.com/office/spreadsheetml/2009/9/main" objectType="CheckBox" fmlaLink="$G$8" lockText="1" noThreeD="1"/>
</file>

<file path=xl/ctrlProps/ctrlProp1289.xml><?xml version="1.0" encoding="utf-8"?>
<formControlPr xmlns="http://schemas.microsoft.com/office/spreadsheetml/2009/9/main" objectType="CheckBox" fmlaLink="$G$9" lockText="1" noThreeD="1"/>
</file>

<file path=xl/ctrlProps/ctrlProp129.xml><?xml version="1.0" encoding="utf-8"?>
<formControlPr xmlns="http://schemas.microsoft.com/office/spreadsheetml/2009/9/main" objectType="Drop" dropStyle="combo" dx="22" fmlaLink="$L$40" fmlaRange="Cups" noThreeD="1" sel="1" val="0"/>
</file>

<file path=xl/ctrlProps/ctrlProp1290.xml><?xml version="1.0" encoding="utf-8"?>
<formControlPr xmlns="http://schemas.microsoft.com/office/spreadsheetml/2009/9/main" objectType="CheckBox" fmlaLink="$G$10" lockText="1" noThreeD="1"/>
</file>

<file path=xl/ctrlProps/ctrlProp1291.xml><?xml version="1.0" encoding="utf-8"?>
<formControlPr xmlns="http://schemas.microsoft.com/office/spreadsheetml/2009/9/main" objectType="CheckBox" fmlaLink="$G$11" lockText="1" noThreeD="1"/>
</file>

<file path=xl/ctrlProps/ctrlProp1292.xml><?xml version="1.0" encoding="utf-8"?>
<formControlPr xmlns="http://schemas.microsoft.com/office/spreadsheetml/2009/9/main" objectType="CheckBox" fmlaLink="$G$12" lockText="1" noThreeD="1"/>
</file>

<file path=xl/ctrlProps/ctrlProp1293.xml><?xml version="1.0" encoding="utf-8"?>
<formControlPr xmlns="http://schemas.microsoft.com/office/spreadsheetml/2009/9/main" objectType="CheckBox" fmlaLink="$G$13" lockText="1" noThreeD="1"/>
</file>

<file path=xl/ctrlProps/ctrlProp1294.xml><?xml version="1.0" encoding="utf-8"?>
<formControlPr xmlns="http://schemas.microsoft.com/office/spreadsheetml/2009/9/main" objectType="CheckBox" fmlaLink="$G$14" lockText="1" noThreeD="1"/>
</file>

<file path=xl/ctrlProps/ctrlProp1295.xml><?xml version="1.0" encoding="utf-8"?>
<formControlPr xmlns="http://schemas.microsoft.com/office/spreadsheetml/2009/9/main" objectType="CheckBox" fmlaLink="$G$15" lockText="1" noThreeD="1"/>
</file>

<file path=xl/ctrlProps/ctrlProp1296.xml><?xml version="1.0" encoding="utf-8"?>
<formControlPr xmlns="http://schemas.microsoft.com/office/spreadsheetml/2009/9/main" objectType="CheckBox" fmlaLink="$G$16" lockText="1" noThreeD="1"/>
</file>

<file path=xl/ctrlProps/ctrlProp1297.xml><?xml version="1.0" encoding="utf-8"?>
<formControlPr xmlns="http://schemas.microsoft.com/office/spreadsheetml/2009/9/main" objectType="CheckBox" fmlaLink="$G$17" lockText="1" noThreeD="1"/>
</file>

<file path=xl/ctrlProps/ctrlProp1298.xml><?xml version="1.0" encoding="utf-8"?>
<formControlPr xmlns="http://schemas.microsoft.com/office/spreadsheetml/2009/9/main" objectType="CheckBox" fmlaLink="$G$18" lockText="1" noThreeD="1"/>
</file>

<file path=xl/ctrlProps/ctrlProp1299.xml><?xml version="1.0" encoding="utf-8"?>
<formControlPr xmlns="http://schemas.microsoft.com/office/spreadsheetml/2009/9/main" objectType="CheckBox" fmlaLink="$G$19" lockText="1" noThreeD="1"/>
</file>

<file path=xl/ctrlProps/ctrlProp13.xml><?xml version="1.0" encoding="utf-8"?>
<formControlPr xmlns="http://schemas.microsoft.com/office/spreadsheetml/2009/9/main" objectType="Drop" dropStyle="combo" dx="22" fmlaLink="$I$24" fmlaRange="Cups" noThreeD="1" sel="1" val="0"/>
</file>

<file path=xl/ctrlProps/ctrlProp130.xml><?xml version="1.0" encoding="utf-8"?>
<formControlPr xmlns="http://schemas.microsoft.com/office/spreadsheetml/2009/9/main" objectType="Drop" dropStyle="combo" dx="22" fmlaLink="$L$41" fmlaRange="Cups" noThreeD="1" sel="1" val="0"/>
</file>

<file path=xl/ctrlProps/ctrlProp1300.xml><?xml version="1.0" encoding="utf-8"?>
<formControlPr xmlns="http://schemas.microsoft.com/office/spreadsheetml/2009/9/main" objectType="CheckBox" fmlaLink="$G$20" lockText="1" noThreeD="1"/>
</file>

<file path=xl/ctrlProps/ctrlProp1301.xml><?xml version="1.0" encoding="utf-8"?>
<formControlPr xmlns="http://schemas.microsoft.com/office/spreadsheetml/2009/9/main" objectType="CheckBox" fmlaLink="$G$21" lockText="1" noThreeD="1"/>
</file>

<file path=xl/ctrlProps/ctrlProp1302.xml><?xml version="1.0" encoding="utf-8"?>
<formControlPr xmlns="http://schemas.microsoft.com/office/spreadsheetml/2009/9/main" objectType="CheckBox" fmlaLink="$G$22" lockText="1" noThreeD="1"/>
</file>

<file path=xl/ctrlProps/ctrlProp1303.xml><?xml version="1.0" encoding="utf-8"?>
<formControlPr xmlns="http://schemas.microsoft.com/office/spreadsheetml/2009/9/main" objectType="CheckBox" fmlaLink="$G$23" lockText="1" noThreeD="1"/>
</file>

<file path=xl/ctrlProps/ctrlProp1304.xml><?xml version="1.0" encoding="utf-8"?>
<formControlPr xmlns="http://schemas.microsoft.com/office/spreadsheetml/2009/9/main" objectType="CheckBox" fmlaLink="$G$24" lockText="1" noThreeD="1"/>
</file>

<file path=xl/ctrlProps/ctrlProp1305.xml><?xml version="1.0" encoding="utf-8"?>
<formControlPr xmlns="http://schemas.microsoft.com/office/spreadsheetml/2009/9/main" objectType="CheckBox" fmlaLink="$G$25" lockText="1" noThreeD="1"/>
</file>

<file path=xl/ctrlProps/ctrlProp1306.xml><?xml version="1.0" encoding="utf-8"?>
<formControlPr xmlns="http://schemas.microsoft.com/office/spreadsheetml/2009/9/main" objectType="CheckBox" fmlaLink="$G$26" lockText="1" noThreeD="1"/>
</file>

<file path=xl/ctrlProps/ctrlProp1307.xml><?xml version="1.0" encoding="utf-8"?>
<formControlPr xmlns="http://schemas.microsoft.com/office/spreadsheetml/2009/9/main" objectType="CheckBox" fmlaLink="$X$5" lockText="1" noThreeD="1"/>
</file>

<file path=xl/ctrlProps/ctrlProp1308.xml><?xml version="1.0" encoding="utf-8"?>
<formControlPr xmlns="http://schemas.microsoft.com/office/spreadsheetml/2009/9/main" objectType="CheckBox" fmlaLink="$X$6" lockText="1" noThreeD="1"/>
</file>

<file path=xl/ctrlProps/ctrlProp1309.xml><?xml version="1.0" encoding="utf-8"?>
<formControlPr xmlns="http://schemas.microsoft.com/office/spreadsheetml/2009/9/main" objectType="CheckBox" fmlaLink="$X$7" lockText="1" noThreeD="1"/>
</file>

<file path=xl/ctrlProps/ctrlProp131.xml><?xml version="1.0" encoding="utf-8"?>
<formControlPr xmlns="http://schemas.microsoft.com/office/spreadsheetml/2009/9/main" objectType="Drop" dropStyle="combo" dx="22" fmlaLink="$L$42" fmlaRange="Cups" noThreeD="1" sel="1" val="0"/>
</file>

<file path=xl/ctrlProps/ctrlProp1310.xml><?xml version="1.0" encoding="utf-8"?>
<formControlPr xmlns="http://schemas.microsoft.com/office/spreadsheetml/2009/9/main" objectType="CheckBox" fmlaLink="$X$8" lockText="1" noThreeD="1"/>
</file>

<file path=xl/ctrlProps/ctrlProp1311.xml><?xml version="1.0" encoding="utf-8"?>
<formControlPr xmlns="http://schemas.microsoft.com/office/spreadsheetml/2009/9/main" objectType="CheckBox" fmlaLink="$X$9" lockText="1" noThreeD="1"/>
</file>

<file path=xl/ctrlProps/ctrlProp1312.xml><?xml version="1.0" encoding="utf-8"?>
<formControlPr xmlns="http://schemas.microsoft.com/office/spreadsheetml/2009/9/main" objectType="Drop" dropStyle="combo" dx="22" fmlaLink="$AC$5" fmlaRange="GREEN" noThreeD="1" sel="1" val="0"/>
</file>

<file path=xl/ctrlProps/ctrlProp1313.xml><?xml version="1.0" encoding="utf-8"?>
<formControlPr xmlns="http://schemas.microsoft.com/office/spreadsheetml/2009/9/main" objectType="Drop" dropStyle="combo" dx="22" fmlaLink="$AC$6" fmlaRange="GREEN" noThreeD="1" sel="1" val="0"/>
</file>

<file path=xl/ctrlProps/ctrlProp1314.xml><?xml version="1.0" encoding="utf-8"?>
<formControlPr xmlns="http://schemas.microsoft.com/office/spreadsheetml/2009/9/main" objectType="Drop" dropStyle="combo" dx="22" fmlaLink="$AC$7" fmlaRange="GREEN" noThreeD="1" sel="1" val="0"/>
</file>

<file path=xl/ctrlProps/ctrlProp1315.xml><?xml version="1.0" encoding="utf-8"?>
<formControlPr xmlns="http://schemas.microsoft.com/office/spreadsheetml/2009/9/main" objectType="Drop" dropStyle="combo" dx="22" fmlaLink="$AC$8" fmlaRange="GREEN" noThreeD="1" sel="1" val="0"/>
</file>

<file path=xl/ctrlProps/ctrlProp1316.xml><?xml version="1.0" encoding="utf-8"?>
<formControlPr xmlns="http://schemas.microsoft.com/office/spreadsheetml/2009/9/main" objectType="Drop" dropStyle="combo" dx="22" fmlaLink="$AC$9" fmlaRange="GREEN" noThreeD="1" sel="1" val="0"/>
</file>

<file path=xl/ctrlProps/ctrlProp1317.xml><?xml version="1.0" encoding="utf-8"?>
<formControlPr xmlns="http://schemas.microsoft.com/office/spreadsheetml/2009/9/main" objectType="Drop" dropStyle="combo" dx="22" fmlaLink="$AC$10" fmlaRange="GREEN" noThreeD="1" sel="1" val="0"/>
</file>

<file path=xl/ctrlProps/ctrlProp1318.xml><?xml version="1.0" encoding="utf-8"?>
<formControlPr xmlns="http://schemas.microsoft.com/office/spreadsheetml/2009/9/main" objectType="Drop" dropStyle="combo" dx="22" fmlaLink="$AC$11" fmlaRange="GREEN" noThreeD="1" sel="1" val="0"/>
</file>

<file path=xl/ctrlProps/ctrlProp1319.xml><?xml version="1.0" encoding="utf-8"?>
<formControlPr xmlns="http://schemas.microsoft.com/office/spreadsheetml/2009/9/main" objectType="Drop" dropStyle="combo" dx="22" fmlaLink="$AC$12" fmlaRange="GREEN" noThreeD="1" sel="1" val="0"/>
</file>

<file path=xl/ctrlProps/ctrlProp132.xml><?xml version="1.0" encoding="utf-8"?>
<formControlPr xmlns="http://schemas.microsoft.com/office/spreadsheetml/2009/9/main" objectType="Drop" dropStyle="combo" dx="22" fmlaLink="$L$43" fmlaRange="Cups" noThreeD="1" sel="1" val="0"/>
</file>

<file path=xl/ctrlProps/ctrlProp1320.xml><?xml version="1.0" encoding="utf-8"?>
<formControlPr xmlns="http://schemas.microsoft.com/office/spreadsheetml/2009/9/main" objectType="Drop" dropStyle="combo" dx="22" fmlaLink="$AC$13" fmlaRange="GREEN" noThreeD="1" sel="1" val="0"/>
</file>

<file path=xl/ctrlProps/ctrlProp1321.xml><?xml version="1.0" encoding="utf-8"?>
<formControlPr xmlns="http://schemas.microsoft.com/office/spreadsheetml/2009/9/main" objectType="Drop" dropStyle="combo" dx="22" fmlaLink="$AC$14" fmlaRange="GREEN" noThreeD="1" sel="1" val="0"/>
</file>

<file path=xl/ctrlProps/ctrlProp1322.xml><?xml version="1.0" encoding="utf-8"?>
<formControlPr xmlns="http://schemas.microsoft.com/office/spreadsheetml/2009/9/main" objectType="Drop" dropStyle="combo" dx="22" fmlaLink="$AE$5" fmlaRange="Cups" noThreeD="1" sel="1" val="0"/>
</file>

<file path=xl/ctrlProps/ctrlProp1323.xml><?xml version="1.0" encoding="utf-8"?>
<formControlPr xmlns="http://schemas.microsoft.com/office/spreadsheetml/2009/9/main" objectType="Drop" dropStyle="combo" dx="22" fmlaLink="$AE$6" fmlaRange="Cups" noThreeD="1" sel="1" val="0"/>
</file>

<file path=xl/ctrlProps/ctrlProp1324.xml><?xml version="1.0" encoding="utf-8"?>
<formControlPr xmlns="http://schemas.microsoft.com/office/spreadsheetml/2009/9/main" objectType="Drop" dropStyle="combo" dx="22" fmlaLink="$AE$7" fmlaRange="Cups" noThreeD="1" sel="1" val="0"/>
</file>

<file path=xl/ctrlProps/ctrlProp1325.xml><?xml version="1.0" encoding="utf-8"?>
<formControlPr xmlns="http://schemas.microsoft.com/office/spreadsheetml/2009/9/main" objectType="Drop" dropStyle="combo" dx="22" fmlaLink="$AE$8" fmlaRange="Cups" noThreeD="1" sel="1" val="0"/>
</file>

<file path=xl/ctrlProps/ctrlProp1326.xml><?xml version="1.0" encoding="utf-8"?>
<formControlPr xmlns="http://schemas.microsoft.com/office/spreadsheetml/2009/9/main" objectType="Drop" dropStyle="combo" dx="22" fmlaLink="$AE$9" fmlaRange="Cups" noThreeD="1" sel="1" val="0"/>
</file>

<file path=xl/ctrlProps/ctrlProp1327.xml><?xml version="1.0" encoding="utf-8"?>
<formControlPr xmlns="http://schemas.microsoft.com/office/spreadsheetml/2009/9/main" objectType="Drop" dropStyle="combo" dx="22" fmlaLink="$AE$10" fmlaRange="Cups" noThreeD="1" sel="1" val="0"/>
</file>

<file path=xl/ctrlProps/ctrlProp1328.xml><?xml version="1.0" encoding="utf-8"?>
<formControlPr xmlns="http://schemas.microsoft.com/office/spreadsheetml/2009/9/main" objectType="Drop" dropStyle="combo" dx="22" fmlaLink="$AE$11" fmlaRange="Cups" noThreeD="1" sel="1" val="0"/>
</file>

<file path=xl/ctrlProps/ctrlProp1329.xml><?xml version="1.0" encoding="utf-8"?>
<formControlPr xmlns="http://schemas.microsoft.com/office/spreadsheetml/2009/9/main" objectType="Drop" dropStyle="combo" dx="22" fmlaLink="$AE$12" fmlaRange="Cups" noThreeD="1" sel="1" val="0"/>
</file>

<file path=xl/ctrlProps/ctrlProp133.xml><?xml version="1.0" encoding="utf-8"?>
<formControlPr xmlns="http://schemas.microsoft.com/office/spreadsheetml/2009/9/main" objectType="Drop" dropStyle="combo" dx="22" fmlaLink="$L$44" fmlaRange="Cups" noThreeD="1" sel="1" val="0"/>
</file>

<file path=xl/ctrlProps/ctrlProp1330.xml><?xml version="1.0" encoding="utf-8"?>
<formControlPr xmlns="http://schemas.microsoft.com/office/spreadsheetml/2009/9/main" objectType="Drop" dropStyle="combo" dx="22" fmlaLink="$AE$13" fmlaRange="Cups" noThreeD="1" sel="1" val="0"/>
</file>

<file path=xl/ctrlProps/ctrlProp1331.xml><?xml version="1.0" encoding="utf-8"?>
<formControlPr xmlns="http://schemas.microsoft.com/office/spreadsheetml/2009/9/main" objectType="Drop" dropStyle="combo" dx="22" fmlaLink="$AE$14" fmlaRange="Cups" noThreeD="1" sel="1" val="0"/>
</file>

<file path=xl/ctrlProps/ctrlProp1332.xml><?xml version="1.0" encoding="utf-8"?>
<formControlPr xmlns="http://schemas.microsoft.com/office/spreadsheetml/2009/9/main" objectType="Drop" dropStyle="combo" dx="22" fmlaLink="$AH$5" fmlaRange="RED" noThreeD="1" sel="1" val="0"/>
</file>

<file path=xl/ctrlProps/ctrlProp1333.xml><?xml version="1.0" encoding="utf-8"?>
<formControlPr xmlns="http://schemas.microsoft.com/office/spreadsheetml/2009/9/main" objectType="Drop" dropStyle="combo" dx="22" fmlaLink="$AH$6" fmlaRange="RED" noThreeD="1" sel="1" val="0"/>
</file>

<file path=xl/ctrlProps/ctrlProp1334.xml><?xml version="1.0" encoding="utf-8"?>
<formControlPr xmlns="http://schemas.microsoft.com/office/spreadsheetml/2009/9/main" objectType="Drop" dropStyle="combo" dx="22" fmlaLink="$AH$7" fmlaRange="RED" noThreeD="1" sel="1" val="0"/>
</file>

<file path=xl/ctrlProps/ctrlProp1335.xml><?xml version="1.0" encoding="utf-8"?>
<formControlPr xmlns="http://schemas.microsoft.com/office/spreadsheetml/2009/9/main" objectType="Drop" dropStyle="combo" dx="22" fmlaLink="$AH$8" fmlaRange="RED" noThreeD="1" sel="1" val="0"/>
</file>

<file path=xl/ctrlProps/ctrlProp1336.xml><?xml version="1.0" encoding="utf-8"?>
<formControlPr xmlns="http://schemas.microsoft.com/office/spreadsheetml/2009/9/main" objectType="Drop" dropStyle="combo" dx="22" fmlaLink="$AH$9" fmlaRange="RED" noThreeD="1" sel="1" val="0"/>
</file>

<file path=xl/ctrlProps/ctrlProp1337.xml><?xml version="1.0" encoding="utf-8"?>
<formControlPr xmlns="http://schemas.microsoft.com/office/spreadsheetml/2009/9/main" objectType="Drop" dropStyle="combo" dx="22" fmlaLink="$AH$10" fmlaRange="RED" noThreeD="1" sel="1" val="0"/>
</file>

<file path=xl/ctrlProps/ctrlProp1338.xml><?xml version="1.0" encoding="utf-8"?>
<formControlPr xmlns="http://schemas.microsoft.com/office/spreadsheetml/2009/9/main" objectType="Drop" dropStyle="combo" dx="22" fmlaLink="$AH$11" fmlaRange="RED" noThreeD="1" sel="1" val="0"/>
</file>

<file path=xl/ctrlProps/ctrlProp1339.xml><?xml version="1.0" encoding="utf-8"?>
<formControlPr xmlns="http://schemas.microsoft.com/office/spreadsheetml/2009/9/main" objectType="Drop" dropStyle="combo" dx="22" fmlaLink="$AH$12" fmlaRange="RED" noThreeD="1" sel="1" val="0"/>
</file>

<file path=xl/ctrlProps/ctrlProp134.xml><?xml version="1.0" encoding="utf-8"?>
<formControlPr xmlns="http://schemas.microsoft.com/office/spreadsheetml/2009/9/main" objectType="Drop" dropStyle="combo" dx="22" fmlaLink="$L$45" fmlaRange="Cups" noThreeD="1" sel="1" val="0"/>
</file>

<file path=xl/ctrlProps/ctrlProp1340.xml><?xml version="1.0" encoding="utf-8"?>
<formControlPr xmlns="http://schemas.microsoft.com/office/spreadsheetml/2009/9/main" objectType="Drop" dropStyle="combo" dx="22" fmlaLink="$AH$13" fmlaRange="RED" noThreeD="1" sel="1" val="0"/>
</file>

<file path=xl/ctrlProps/ctrlProp1341.xml><?xml version="1.0" encoding="utf-8"?>
<formControlPr xmlns="http://schemas.microsoft.com/office/spreadsheetml/2009/9/main" objectType="Drop" dropStyle="combo" dx="22" fmlaLink="$AH$14" fmlaRange="RED" noThreeD="1" sel="1" val="0"/>
</file>

<file path=xl/ctrlProps/ctrlProp1342.xml><?xml version="1.0" encoding="utf-8"?>
<formControlPr xmlns="http://schemas.microsoft.com/office/spreadsheetml/2009/9/main" objectType="Drop" dropStyle="combo" dx="22" fmlaLink="$AJ$5" fmlaRange="Cups" noThreeD="1" sel="1" val="0"/>
</file>

<file path=xl/ctrlProps/ctrlProp1343.xml><?xml version="1.0" encoding="utf-8"?>
<formControlPr xmlns="http://schemas.microsoft.com/office/spreadsheetml/2009/9/main" objectType="Drop" dropStyle="combo" dx="22" fmlaLink="$AJ$6" fmlaRange="Cups" noThreeD="1" sel="1" val="0"/>
</file>

<file path=xl/ctrlProps/ctrlProp1344.xml><?xml version="1.0" encoding="utf-8"?>
<formControlPr xmlns="http://schemas.microsoft.com/office/spreadsheetml/2009/9/main" objectType="Drop" dropStyle="combo" dx="22" fmlaLink="$AJ$7" fmlaRange="Cups" noThreeD="1" sel="1" val="0"/>
</file>

<file path=xl/ctrlProps/ctrlProp1345.xml><?xml version="1.0" encoding="utf-8"?>
<formControlPr xmlns="http://schemas.microsoft.com/office/spreadsheetml/2009/9/main" objectType="Drop" dropStyle="combo" dx="22" fmlaLink="$AJ$8" fmlaRange="Cups" noThreeD="1" sel="1" val="0"/>
</file>

<file path=xl/ctrlProps/ctrlProp1346.xml><?xml version="1.0" encoding="utf-8"?>
<formControlPr xmlns="http://schemas.microsoft.com/office/spreadsheetml/2009/9/main" objectType="Drop" dropStyle="combo" dx="22" fmlaLink="$AJ$9" fmlaRange="Cups" noThreeD="1" sel="1" val="0"/>
</file>

<file path=xl/ctrlProps/ctrlProp1347.xml><?xml version="1.0" encoding="utf-8"?>
<formControlPr xmlns="http://schemas.microsoft.com/office/spreadsheetml/2009/9/main" objectType="Drop" dropStyle="combo" dx="22" fmlaLink="$AJ$10" fmlaRange="Cups" noThreeD="1" sel="1" val="0"/>
</file>

<file path=xl/ctrlProps/ctrlProp1348.xml><?xml version="1.0" encoding="utf-8"?>
<formControlPr xmlns="http://schemas.microsoft.com/office/spreadsheetml/2009/9/main" objectType="Drop" dropStyle="combo" dx="22" fmlaLink="$AJ$11" fmlaRange="Cups" noThreeD="1" sel="1" val="0"/>
</file>

<file path=xl/ctrlProps/ctrlProp1349.xml><?xml version="1.0" encoding="utf-8"?>
<formControlPr xmlns="http://schemas.microsoft.com/office/spreadsheetml/2009/9/main" objectType="Drop" dropStyle="combo" dx="22" fmlaLink="$AJ$12" fmlaRange="Cups" noThreeD="1" sel="1" val="0"/>
</file>

<file path=xl/ctrlProps/ctrlProp135.xml><?xml version="1.0" encoding="utf-8"?>
<formControlPr xmlns="http://schemas.microsoft.com/office/spreadsheetml/2009/9/main" objectType="Drop" dropStyle="combo" dx="22" fmlaLink="$L$46" fmlaRange="Cups" noThreeD="1" sel="1" val="0"/>
</file>

<file path=xl/ctrlProps/ctrlProp1350.xml><?xml version="1.0" encoding="utf-8"?>
<formControlPr xmlns="http://schemas.microsoft.com/office/spreadsheetml/2009/9/main" objectType="Drop" dropStyle="combo" dx="22" fmlaLink="$AJ$13" fmlaRange="Cups" noThreeD="1" sel="1" val="0"/>
</file>

<file path=xl/ctrlProps/ctrlProp1351.xml><?xml version="1.0" encoding="utf-8"?>
<formControlPr xmlns="http://schemas.microsoft.com/office/spreadsheetml/2009/9/main" objectType="Drop" dropStyle="combo" dx="22" fmlaLink="$AJ$14" fmlaRange="Cups" noThreeD="1" sel="1" val="0"/>
</file>

<file path=xl/ctrlProps/ctrlProp1352.xml><?xml version="1.0" encoding="utf-8"?>
<formControlPr xmlns="http://schemas.microsoft.com/office/spreadsheetml/2009/9/main" objectType="Drop" dropStyle="combo" dx="22" fmlaLink="$AM$5" fmlaRange="BEANS" noThreeD="1" sel="1" val="0"/>
</file>

<file path=xl/ctrlProps/ctrlProp1353.xml><?xml version="1.0" encoding="utf-8"?>
<formControlPr xmlns="http://schemas.microsoft.com/office/spreadsheetml/2009/9/main" objectType="Drop" dropStyle="combo" dx="22" fmlaLink="$AM$6" fmlaRange="BEANS" noThreeD="1" sel="1" val="0"/>
</file>

<file path=xl/ctrlProps/ctrlProp1354.xml><?xml version="1.0" encoding="utf-8"?>
<formControlPr xmlns="http://schemas.microsoft.com/office/spreadsheetml/2009/9/main" objectType="Drop" dropStyle="combo" dx="22" fmlaLink="$AM$7" fmlaRange="BEANS" noThreeD="1" sel="1" val="0"/>
</file>

<file path=xl/ctrlProps/ctrlProp1355.xml><?xml version="1.0" encoding="utf-8"?>
<formControlPr xmlns="http://schemas.microsoft.com/office/spreadsheetml/2009/9/main" objectType="Drop" dropStyle="combo" dx="22" fmlaLink="$AM$8" fmlaRange="BEANS" noThreeD="1" sel="1" val="0"/>
</file>

<file path=xl/ctrlProps/ctrlProp1356.xml><?xml version="1.0" encoding="utf-8"?>
<formControlPr xmlns="http://schemas.microsoft.com/office/spreadsheetml/2009/9/main" objectType="Drop" dropStyle="combo" dx="22" fmlaLink="$AM$9" fmlaRange="BEANS" noThreeD="1" sel="1" val="0"/>
</file>

<file path=xl/ctrlProps/ctrlProp1357.xml><?xml version="1.0" encoding="utf-8"?>
<formControlPr xmlns="http://schemas.microsoft.com/office/spreadsheetml/2009/9/main" objectType="Drop" dropStyle="combo" dx="22" fmlaLink="$AM$10" fmlaRange="BEANS" noThreeD="1" sel="1" val="0"/>
</file>

<file path=xl/ctrlProps/ctrlProp1358.xml><?xml version="1.0" encoding="utf-8"?>
<formControlPr xmlns="http://schemas.microsoft.com/office/spreadsheetml/2009/9/main" objectType="Drop" dropStyle="combo" dx="22" fmlaLink="$AM$11" fmlaRange="BEANS" noThreeD="1" sel="1" val="0"/>
</file>

<file path=xl/ctrlProps/ctrlProp1359.xml><?xml version="1.0" encoding="utf-8"?>
<formControlPr xmlns="http://schemas.microsoft.com/office/spreadsheetml/2009/9/main" objectType="Drop" dropStyle="combo" dx="22" fmlaLink="$AM$12" fmlaRange="BEANS" noThreeD="1" sel="1" val="0"/>
</file>

<file path=xl/ctrlProps/ctrlProp136.xml><?xml version="1.0" encoding="utf-8"?>
<formControlPr xmlns="http://schemas.microsoft.com/office/spreadsheetml/2009/9/main" objectType="Drop" dropStyle="combo" dx="22" fmlaLink="$L$47" fmlaRange="Cups" noThreeD="1" sel="1" val="0"/>
</file>

<file path=xl/ctrlProps/ctrlProp1360.xml><?xml version="1.0" encoding="utf-8"?>
<formControlPr xmlns="http://schemas.microsoft.com/office/spreadsheetml/2009/9/main" objectType="Drop" dropStyle="combo" dx="22" fmlaLink="$AM$13" fmlaRange="BEANS" noThreeD="1" sel="1" val="0"/>
</file>

<file path=xl/ctrlProps/ctrlProp1361.xml><?xml version="1.0" encoding="utf-8"?>
<formControlPr xmlns="http://schemas.microsoft.com/office/spreadsheetml/2009/9/main" objectType="Drop" dropStyle="combo" dx="22" fmlaLink="$AM$14" fmlaRange="BEANS" noThreeD="1" sel="1" val="0"/>
</file>

<file path=xl/ctrlProps/ctrlProp1362.xml><?xml version="1.0" encoding="utf-8"?>
<formControlPr xmlns="http://schemas.microsoft.com/office/spreadsheetml/2009/9/main" objectType="Drop" dropStyle="combo" dx="22" fmlaLink="$AO$5" fmlaRange="Cups" noThreeD="1" sel="1" val="0"/>
</file>

<file path=xl/ctrlProps/ctrlProp1363.xml><?xml version="1.0" encoding="utf-8"?>
<formControlPr xmlns="http://schemas.microsoft.com/office/spreadsheetml/2009/9/main" objectType="Drop" dropStyle="combo" dx="22" fmlaLink="$AO$6" fmlaRange="Cups" noThreeD="1" sel="1" val="0"/>
</file>

<file path=xl/ctrlProps/ctrlProp1364.xml><?xml version="1.0" encoding="utf-8"?>
<formControlPr xmlns="http://schemas.microsoft.com/office/spreadsheetml/2009/9/main" objectType="Drop" dropStyle="combo" dx="22" fmlaLink="$AO$7" fmlaRange="Cups" noThreeD="1" sel="1" val="0"/>
</file>

<file path=xl/ctrlProps/ctrlProp1365.xml><?xml version="1.0" encoding="utf-8"?>
<formControlPr xmlns="http://schemas.microsoft.com/office/spreadsheetml/2009/9/main" objectType="Drop" dropStyle="combo" dx="22" fmlaLink="$AO$8" fmlaRange="Cups" noThreeD="1" sel="1" val="0"/>
</file>

<file path=xl/ctrlProps/ctrlProp1366.xml><?xml version="1.0" encoding="utf-8"?>
<formControlPr xmlns="http://schemas.microsoft.com/office/spreadsheetml/2009/9/main" objectType="Drop" dropStyle="combo" dx="22" fmlaLink="$AO$9" fmlaRange="Cups" noThreeD="1" sel="1" val="0"/>
</file>

<file path=xl/ctrlProps/ctrlProp1367.xml><?xml version="1.0" encoding="utf-8"?>
<formControlPr xmlns="http://schemas.microsoft.com/office/spreadsheetml/2009/9/main" objectType="Drop" dropStyle="combo" dx="22" fmlaLink="$AO$10" fmlaRange="Cups" noThreeD="1" sel="1" val="0"/>
</file>

<file path=xl/ctrlProps/ctrlProp1368.xml><?xml version="1.0" encoding="utf-8"?>
<formControlPr xmlns="http://schemas.microsoft.com/office/spreadsheetml/2009/9/main" objectType="Drop" dropStyle="combo" dx="22" fmlaLink="$AO$11" fmlaRange="Cups" noThreeD="1" sel="1" val="0"/>
</file>

<file path=xl/ctrlProps/ctrlProp1369.xml><?xml version="1.0" encoding="utf-8"?>
<formControlPr xmlns="http://schemas.microsoft.com/office/spreadsheetml/2009/9/main" objectType="Drop" dropStyle="combo" dx="22" fmlaLink="$AO$12" fmlaRange="Cups" noThreeD="1" sel="1" val="0"/>
</file>

<file path=xl/ctrlProps/ctrlProp137.xml><?xml version="1.0" encoding="utf-8"?>
<formControlPr xmlns="http://schemas.microsoft.com/office/spreadsheetml/2009/9/main" objectType="Drop" dropStyle="combo" dx="22" fmlaLink="$L$48" fmlaRange="Cups" noThreeD="1" sel="1" val="0"/>
</file>

<file path=xl/ctrlProps/ctrlProp1370.xml><?xml version="1.0" encoding="utf-8"?>
<formControlPr xmlns="http://schemas.microsoft.com/office/spreadsheetml/2009/9/main" objectType="Drop" dropStyle="combo" dx="22" fmlaLink="$AO$13" fmlaRange="Cups" noThreeD="1" sel="1" val="0"/>
</file>

<file path=xl/ctrlProps/ctrlProp1371.xml><?xml version="1.0" encoding="utf-8"?>
<formControlPr xmlns="http://schemas.microsoft.com/office/spreadsheetml/2009/9/main" objectType="Drop" dropStyle="combo" dx="22" fmlaLink="$AO$14" fmlaRange="Cups" noThreeD="1" sel="1" val="0"/>
</file>

<file path=xl/ctrlProps/ctrlProp1372.xml><?xml version="1.0" encoding="utf-8"?>
<formControlPr xmlns="http://schemas.microsoft.com/office/spreadsheetml/2009/9/main" objectType="Drop" dropStyle="combo" dx="22" fmlaLink="$AR$5" fmlaRange="STARCHY" noThreeD="1" sel="1" val="0"/>
</file>

<file path=xl/ctrlProps/ctrlProp1373.xml><?xml version="1.0" encoding="utf-8"?>
<formControlPr xmlns="http://schemas.microsoft.com/office/spreadsheetml/2009/9/main" objectType="Drop" dropStyle="combo" dx="22" fmlaLink="$AR$6" fmlaRange="STARCHY" noThreeD="1" sel="1" val="0"/>
</file>

<file path=xl/ctrlProps/ctrlProp1374.xml><?xml version="1.0" encoding="utf-8"?>
<formControlPr xmlns="http://schemas.microsoft.com/office/spreadsheetml/2009/9/main" objectType="Drop" dropStyle="combo" dx="22" fmlaLink="$AR$7" fmlaRange="STARCHY" noThreeD="1" sel="1" val="0"/>
</file>

<file path=xl/ctrlProps/ctrlProp1375.xml><?xml version="1.0" encoding="utf-8"?>
<formControlPr xmlns="http://schemas.microsoft.com/office/spreadsheetml/2009/9/main" objectType="Drop" dropStyle="combo" dx="22" fmlaLink="$AR$8" fmlaRange="STARCHY" noThreeD="1" sel="1" val="0"/>
</file>

<file path=xl/ctrlProps/ctrlProp1376.xml><?xml version="1.0" encoding="utf-8"?>
<formControlPr xmlns="http://schemas.microsoft.com/office/spreadsheetml/2009/9/main" objectType="Drop" dropStyle="combo" dx="22" fmlaLink="$AR$9" fmlaRange="STARCHY" noThreeD="1" sel="1" val="0"/>
</file>

<file path=xl/ctrlProps/ctrlProp1377.xml><?xml version="1.0" encoding="utf-8"?>
<formControlPr xmlns="http://schemas.microsoft.com/office/spreadsheetml/2009/9/main" objectType="Drop" dropStyle="combo" dx="22" fmlaLink="$AR$10" fmlaRange="STARCHY" noThreeD="1" sel="1" val="0"/>
</file>

<file path=xl/ctrlProps/ctrlProp1378.xml><?xml version="1.0" encoding="utf-8"?>
<formControlPr xmlns="http://schemas.microsoft.com/office/spreadsheetml/2009/9/main" objectType="Drop" dropStyle="combo" dx="22" fmlaLink="$AR$11" fmlaRange="STARCHY" noThreeD="1" sel="1" val="0"/>
</file>

<file path=xl/ctrlProps/ctrlProp1379.xml><?xml version="1.0" encoding="utf-8"?>
<formControlPr xmlns="http://schemas.microsoft.com/office/spreadsheetml/2009/9/main" objectType="Drop" dropStyle="combo" dx="22" fmlaLink="$AR$12" fmlaRange="STARCHY" noThreeD="1" sel="1" val="0"/>
</file>

<file path=xl/ctrlProps/ctrlProp138.xml><?xml version="1.0" encoding="utf-8"?>
<formControlPr xmlns="http://schemas.microsoft.com/office/spreadsheetml/2009/9/main" objectType="Drop" dropStyle="combo" dx="22" fmlaLink="$L$49" fmlaRange="Cups" noThreeD="1" sel="1" val="0"/>
</file>

<file path=xl/ctrlProps/ctrlProp1380.xml><?xml version="1.0" encoding="utf-8"?>
<formControlPr xmlns="http://schemas.microsoft.com/office/spreadsheetml/2009/9/main" objectType="Drop" dropStyle="combo" dx="22" fmlaLink="$AR$13" fmlaRange="STARCHY" noThreeD="1" sel="1" val="0"/>
</file>

<file path=xl/ctrlProps/ctrlProp1381.xml><?xml version="1.0" encoding="utf-8"?>
<formControlPr xmlns="http://schemas.microsoft.com/office/spreadsheetml/2009/9/main" objectType="Drop" dropStyle="combo" dx="22" fmlaLink="$AR$14" fmlaRange="STARCHY" noThreeD="1" sel="1" val="0"/>
</file>

<file path=xl/ctrlProps/ctrlProp1382.xml><?xml version="1.0" encoding="utf-8"?>
<formControlPr xmlns="http://schemas.microsoft.com/office/spreadsheetml/2009/9/main" objectType="Drop" dropStyle="combo" dx="22" fmlaLink="$AT$5" fmlaRange="Cups" noThreeD="1" sel="1" val="0"/>
</file>

<file path=xl/ctrlProps/ctrlProp1383.xml><?xml version="1.0" encoding="utf-8"?>
<formControlPr xmlns="http://schemas.microsoft.com/office/spreadsheetml/2009/9/main" objectType="Drop" dropStyle="combo" dx="22" fmlaLink="$AT$6" fmlaRange="Cups" noThreeD="1" sel="1" val="0"/>
</file>

<file path=xl/ctrlProps/ctrlProp1384.xml><?xml version="1.0" encoding="utf-8"?>
<formControlPr xmlns="http://schemas.microsoft.com/office/spreadsheetml/2009/9/main" objectType="Drop" dropStyle="combo" dx="22" fmlaLink="$AT$7" fmlaRange="Cups" noThreeD="1" sel="1" val="0"/>
</file>

<file path=xl/ctrlProps/ctrlProp1385.xml><?xml version="1.0" encoding="utf-8"?>
<formControlPr xmlns="http://schemas.microsoft.com/office/spreadsheetml/2009/9/main" objectType="Drop" dropStyle="combo" dx="22" fmlaLink="$AT$8" fmlaRange="Cups" noThreeD="1" sel="1" val="0"/>
</file>

<file path=xl/ctrlProps/ctrlProp1386.xml><?xml version="1.0" encoding="utf-8"?>
<formControlPr xmlns="http://schemas.microsoft.com/office/spreadsheetml/2009/9/main" objectType="Drop" dropStyle="combo" dx="22" fmlaLink="$AT$9" fmlaRange="Cups" noThreeD="1" sel="1" val="0"/>
</file>

<file path=xl/ctrlProps/ctrlProp1387.xml><?xml version="1.0" encoding="utf-8"?>
<formControlPr xmlns="http://schemas.microsoft.com/office/spreadsheetml/2009/9/main" objectType="Drop" dropStyle="combo" dx="22" fmlaLink="$AT$10" fmlaRange="Cups" noThreeD="1" sel="1" val="0"/>
</file>

<file path=xl/ctrlProps/ctrlProp1388.xml><?xml version="1.0" encoding="utf-8"?>
<formControlPr xmlns="http://schemas.microsoft.com/office/spreadsheetml/2009/9/main" objectType="Drop" dropStyle="combo" dx="22" fmlaLink="$AT$11" fmlaRange="Cups" noThreeD="1" sel="1" val="0"/>
</file>

<file path=xl/ctrlProps/ctrlProp1389.xml><?xml version="1.0" encoding="utf-8"?>
<formControlPr xmlns="http://schemas.microsoft.com/office/spreadsheetml/2009/9/main" objectType="Drop" dropStyle="combo" dx="22" fmlaLink="$AT$12" fmlaRange="Cups" noThreeD="1" sel="1" val="0"/>
</file>

<file path=xl/ctrlProps/ctrlProp139.xml><?xml version="1.0" encoding="utf-8"?>
<formControlPr xmlns="http://schemas.microsoft.com/office/spreadsheetml/2009/9/main" objectType="Drop" dropStyle="combo" dx="22" fmlaLink="$L$50" fmlaRange="Cups" noThreeD="1" sel="1" val="0"/>
</file>

<file path=xl/ctrlProps/ctrlProp1390.xml><?xml version="1.0" encoding="utf-8"?>
<formControlPr xmlns="http://schemas.microsoft.com/office/spreadsheetml/2009/9/main" objectType="Drop" dropStyle="combo" dx="22" fmlaLink="$AT$13" fmlaRange="Cups" noThreeD="1" sel="1" val="0"/>
</file>

<file path=xl/ctrlProps/ctrlProp1391.xml><?xml version="1.0" encoding="utf-8"?>
<formControlPr xmlns="http://schemas.microsoft.com/office/spreadsheetml/2009/9/main" objectType="Drop" dropStyle="combo" dx="22" fmlaLink="$AT$14" fmlaRange="Cups" noThreeD="1" sel="1" val="0"/>
</file>

<file path=xl/ctrlProps/ctrlProp1392.xml><?xml version="1.0" encoding="utf-8"?>
<formControlPr xmlns="http://schemas.microsoft.com/office/spreadsheetml/2009/9/main" objectType="Drop" dropStyle="combo" dx="22" fmlaLink="$AW$5" fmlaRange="OTHER" noThreeD="1" sel="1" val="0"/>
</file>

<file path=xl/ctrlProps/ctrlProp1393.xml><?xml version="1.0" encoding="utf-8"?>
<formControlPr xmlns="http://schemas.microsoft.com/office/spreadsheetml/2009/9/main" objectType="Drop" dropStyle="combo" dx="22" fmlaLink="$AW$6" fmlaRange="OTHER" noThreeD="1" sel="1" val="0"/>
</file>

<file path=xl/ctrlProps/ctrlProp1394.xml><?xml version="1.0" encoding="utf-8"?>
<formControlPr xmlns="http://schemas.microsoft.com/office/spreadsheetml/2009/9/main" objectType="Drop" dropStyle="combo" dx="22" fmlaLink="$AW$7" fmlaRange="'Vegetable Subgroups'!$H$7" noThreeD="1" sel="1" val="0"/>
</file>

<file path=xl/ctrlProps/ctrlProp1395.xml><?xml version="1.0" encoding="utf-8"?>
<formControlPr xmlns="http://schemas.microsoft.com/office/spreadsheetml/2009/9/main" objectType="Drop" dropStyle="combo" dx="22" fmlaLink="$AW$8" fmlaRange="OTHER" noThreeD="1" sel="1" val="0"/>
</file>

<file path=xl/ctrlProps/ctrlProp1396.xml><?xml version="1.0" encoding="utf-8"?>
<formControlPr xmlns="http://schemas.microsoft.com/office/spreadsheetml/2009/9/main" objectType="Drop" dropStyle="combo" dx="22" fmlaLink="$AW$9" fmlaRange="OTHER" noThreeD="1" sel="1" val="0"/>
</file>

<file path=xl/ctrlProps/ctrlProp1397.xml><?xml version="1.0" encoding="utf-8"?>
<formControlPr xmlns="http://schemas.microsoft.com/office/spreadsheetml/2009/9/main" objectType="Drop" dropStyle="combo" dx="22" fmlaLink="$AW$10" fmlaRange="OTHER" noThreeD="1" sel="1" val="0"/>
</file>

<file path=xl/ctrlProps/ctrlProp1398.xml><?xml version="1.0" encoding="utf-8"?>
<formControlPr xmlns="http://schemas.microsoft.com/office/spreadsheetml/2009/9/main" objectType="Drop" dropStyle="combo" dx="22" fmlaLink="$AW$11" fmlaRange="OTHER" noThreeD="1" sel="1" val="0"/>
</file>

<file path=xl/ctrlProps/ctrlProp1399.xml><?xml version="1.0" encoding="utf-8"?>
<formControlPr xmlns="http://schemas.microsoft.com/office/spreadsheetml/2009/9/main" objectType="Drop" dropStyle="combo" dx="22" fmlaLink="$AW$12" fmlaRange="OTHER" noThreeD="1" sel="1" val="0"/>
</file>

<file path=xl/ctrlProps/ctrlProp14.xml><?xml version="1.0" encoding="utf-8"?>
<formControlPr xmlns="http://schemas.microsoft.com/office/spreadsheetml/2009/9/main" objectType="Drop" dropStyle="combo" dx="22" fmlaLink="$I$25" fmlaRange="Cups" noThreeD="1" sel="1" val="0"/>
</file>

<file path=xl/ctrlProps/ctrlProp140.xml><?xml version="1.0" encoding="utf-8"?>
<formControlPr xmlns="http://schemas.microsoft.com/office/spreadsheetml/2009/9/main" objectType="Drop" dropStyle="combo" dx="22" fmlaLink="$L$51" fmlaRange="Cups" noThreeD="1" sel="1" val="0"/>
</file>

<file path=xl/ctrlProps/ctrlProp1400.xml><?xml version="1.0" encoding="utf-8"?>
<formControlPr xmlns="http://schemas.microsoft.com/office/spreadsheetml/2009/9/main" objectType="Drop" dropStyle="combo" dx="22" fmlaLink="$AW$13" fmlaRange="OTHER" noThreeD="1" sel="1" val="0"/>
</file>

<file path=xl/ctrlProps/ctrlProp1401.xml><?xml version="1.0" encoding="utf-8"?>
<formControlPr xmlns="http://schemas.microsoft.com/office/spreadsheetml/2009/9/main" objectType="Drop" dropStyle="combo" dx="22" fmlaLink="$AW$14" fmlaRange="OTHER" noThreeD="1" sel="1" val="0"/>
</file>

<file path=xl/ctrlProps/ctrlProp1402.xml><?xml version="1.0" encoding="utf-8"?>
<formControlPr xmlns="http://schemas.microsoft.com/office/spreadsheetml/2009/9/main" objectType="Drop" dropStyle="combo" dx="22" fmlaLink="$AY$5" fmlaRange="Cups" noThreeD="1" sel="1" val="0"/>
</file>

<file path=xl/ctrlProps/ctrlProp1403.xml><?xml version="1.0" encoding="utf-8"?>
<formControlPr xmlns="http://schemas.microsoft.com/office/spreadsheetml/2009/9/main" objectType="Drop" dropStyle="combo" dx="22" fmlaLink="$AY$6" fmlaRange="Cups" noThreeD="1" sel="1" val="0"/>
</file>

<file path=xl/ctrlProps/ctrlProp1404.xml><?xml version="1.0" encoding="utf-8"?>
<formControlPr xmlns="http://schemas.microsoft.com/office/spreadsheetml/2009/9/main" objectType="Drop" dropStyle="combo" dx="22" fmlaLink="$AY$7" fmlaRange="Cups" noThreeD="1" sel="1" val="0"/>
</file>

<file path=xl/ctrlProps/ctrlProp1405.xml><?xml version="1.0" encoding="utf-8"?>
<formControlPr xmlns="http://schemas.microsoft.com/office/spreadsheetml/2009/9/main" objectType="Drop" dropStyle="combo" dx="22" fmlaLink="$AY$8" fmlaRange="Cups" noThreeD="1" sel="1" val="0"/>
</file>

<file path=xl/ctrlProps/ctrlProp1406.xml><?xml version="1.0" encoding="utf-8"?>
<formControlPr xmlns="http://schemas.microsoft.com/office/spreadsheetml/2009/9/main" objectType="Drop" dropStyle="combo" dx="22" fmlaLink="$AY$9" fmlaRange="Cups" noThreeD="1" sel="1" val="0"/>
</file>

<file path=xl/ctrlProps/ctrlProp1407.xml><?xml version="1.0" encoding="utf-8"?>
<formControlPr xmlns="http://schemas.microsoft.com/office/spreadsheetml/2009/9/main" objectType="Drop" dropStyle="combo" dx="22" fmlaLink="$AY$10" fmlaRange="Cups" noThreeD="1" sel="1" val="0"/>
</file>

<file path=xl/ctrlProps/ctrlProp1408.xml><?xml version="1.0" encoding="utf-8"?>
<formControlPr xmlns="http://schemas.microsoft.com/office/spreadsheetml/2009/9/main" objectType="Drop" dropStyle="combo" dx="22" fmlaLink="$AY$11" fmlaRange="Cups" noThreeD="1" sel="1" val="0"/>
</file>

<file path=xl/ctrlProps/ctrlProp1409.xml><?xml version="1.0" encoding="utf-8"?>
<formControlPr xmlns="http://schemas.microsoft.com/office/spreadsheetml/2009/9/main" objectType="Drop" dropStyle="combo" dx="22" fmlaLink="$AY$12" fmlaRange="Cups" noThreeD="1" sel="1" val="0"/>
</file>

<file path=xl/ctrlProps/ctrlProp141.xml><?xml version="1.0" encoding="utf-8"?>
<formControlPr xmlns="http://schemas.microsoft.com/office/spreadsheetml/2009/9/main" objectType="Drop" dropStyle="combo" dx="22" fmlaLink="$L$52" fmlaRange="Cups" noThreeD="1" sel="1" val="0"/>
</file>

<file path=xl/ctrlProps/ctrlProp1410.xml><?xml version="1.0" encoding="utf-8"?>
<formControlPr xmlns="http://schemas.microsoft.com/office/spreadsheetml/2009/9/main" objectType="Drop" dropStyle="combo" dx="22" fmlaLink="$AY$13" fmlaRange="Cups" noThreeD="1" sel="1" val="0"/>
</file>

<file path=xl/ctrlProps/ctrlProp1411.xml><?xml version="1.0" encoding="utf-8"?>
<formControlPr xmlns="http://schemas.microsoft.com/office/spreadsheetml/2009/9/main" objectType="Drop" dropStyle="combo" dx="22" fmlaLink="$AY$14" fmlaRange="Cups" noThreeD="1" sel="1" val="0"/>
</file>

<file path=xl/ctrlProps/ctrlProp1412.xml><?xml version="1.0" encoding="utf-8"?>
<formControlPr xmlns="http://schemas.microsoft.com/office/spreadsheetml/2009/9/main" objectType="Radio" firstButton="1" fmlaLink="$B$10" lockText="1" noThreeD="1"/>
</file>

<file path=xl/ctrlProps/ctrlProp1413.xml><?xml version="1.0" encoding="utf-8"?>
<formControlPr xmlns="http://schemas.microsoft.com/office/spreadsheetml/2009/9/main" objectType="Radio" lockText="1" noThreeD="1"/>
</file>

<file path=xl/ctrlProps/ctrlProp1414.xml><?xml version="1.0" encoding="utf-8"?>
<formControlPr xmlns="http://schemas.microsoft.com/office/spreadsheetml/2009/9/main" objectType="Radio" lockText="1" noThreeD="1"/>
</file>

<file path=xl/ctrlProps/ctrlProp1415.xml><?xml version="1.0" encoding="utf-8"?>
<formControlPr xmlns="http://schemas.microsoft.com/office/spreadsheetml/2009/9/main" objectType="Radio" checked="Checked" lockText="1" noThreeD="1"/>
</file>

<file path=xl/ctrlProps/ctrlProp1416.xml><?xml version="1.0" encoding="utf-8"?>
<formControlPr xmlns="http://schemas.microsoft.com/office/spreadsheetml/2009/9/main" objectType="Radio" firstButton="1" fmlaLink="$B$18" lockText="1" noThreeD="1"/>
</file>

<file path=xl/ctrlProps/ctrlProp1417.xml><?xml version="1.0" encoding="utf-8"?>
<formControlPr xmlns="http://schemas.microsoft.com/office/spreadsheetml/2009/9/main" objectType="Radio" lockText="1" noThreeD="1"/>
</file>

<file path=xl/ctrlProps/ctrlProp1418.xml><?xml version="1.0" encoding="utf-8"?>
<formControlPr xmlns="http://schemas.microsoft.com/office/spreadsheetml/2009/9/main" objectType="Radio" lockText="1" noThreeD="1"/>
</file>

<file path=xl/ctrlProps/ctrlProp1419.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Drop" dropStyle="combo" dx="22" fmlaLink="$L$53" fmlaRange="Cups" noThreeD="1" sel="1" val="0"/>
</file>

<file path=xl/ctrlProps/ctrlProp1420.xml><?xml version="1.0" encoding="utf-8"?>
<formControlPr xmlns="http://schemas.microsoft.com/office/spreadsheetml/2009/9/main" objectType="GBox"/>
</file>

<file path=xl/ctrlProps/ctrlProp1421.xml><?xml version="1.0" encoding="utf-8"?>
<formControlPr xmlns="http://schemas.microsoft.com/office/spreadsheetml/2009/9/main" objectType="GBox"/>
</file>

<file path=xl/ctrlProps/ctrlProp1422.xml><?xml version="1.0" encoding="utf-8"?>
<formControlPr xmlns="http://schemas.microsoft.com/office/spreadsheetml/2009/9/main" objectType="GBox" noThreeD="1"/>
</file>

<file path=xl/ctrlProps/ctrlProp1423.xml><?xml version="1.0" encoding="utf-8"?>
<formControlPr xmlns="http://schemas.microsoft.com/office/spreadsheetml/2009/9/main" objectType="Radio" firstButton="1" fmlaLink="$B$28" lockText="1" noThreeD="1"/>
</file>

<file path=xl/ctrlProps/ctrlProp1424.xml><?xml version="1.0" encoding="utf-8"?>
<formControlPr xmlns="http://schemas.microsoft.com/office/spreadsheetml/2009/9/main" objectType="Radio" lockText="1" noThreeD="1"/>
</file>

<file path=xl/ctrlProps/ctrlProp1425.xml><?xml version="1.0" encoding="utf-8"?>
<formControlPr xmlns="http://schemas.microsoft.com/office/spreadsheetml/2009/9/main" objectType="Radio" lockText="1" noThreeD="1"/>
</file>

<file path=xl/ctrlProps/ctrlProp1426.xml><?xml version="1.0" encoding="utf-8"?>
<formControlPr xmlns="http://schemas.microsoft.com/office/spreadsheetml/2009/9/main" objectType="Radio" checked="Checked" lockText="1" noThreeD="1"/>
</file>

<file path=xl/ctrlProps/ctrlProp1427.xml><?xml version="1.0" encoding="utf-8"?>
<formControlPr xmlns="http://schemas.microsoft.com/office/spreadsheetml/2009/9/main" objectType="Radio" firstButton="1" fmlaLink="$B$36" lockText="1" noThreeD="1"/>
</file>

<file path=xl/ctrlProps/ctrlProp1428.xml><?xml version="1.0" encoding="utf-8"?>
<formControlPr xmlns="http://schemas.microsoft.com/office/spreadsheetml/2009/9/main" objectType="Radio" lockText="1" noThreeD="1"/>
</file>

<file path=xl/ctrlProps/ctrlProp1429.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Drop" dropStyle="combo" dx="22" fmlaLink="$L$54" fmlaRange="Cups" noThreeD="1" sel="1" val="0"/>
</file>

<file path=xl/ctrlProps/ctrlProp1430.xml><?xml version="1.0" encoding="utf-8"?>
<formControlPr xmlns="http://schemas.microsoft.com/office/spreadsheetml/2009/9/main" objectType="Radio" checked="Checked" lockText="1" noThreeD="1"/>
</file>

<file path=xl/ctrlProps/ctrlProp1431.xml><?xml version="1.0" encoding="utf-8"?>
<formControlPr xmlns="http://schemas.microsoft.com/office/spreadsheetml/2009/9/main" objectType="GBox" noThreeD="1"/>
</file>

<file path=xl/ctrlProps/ctrlProp1432.xml><?xml version="1.0" encoding="utf-8"?>
<formControlPr xmlns="http://schemas.microsoft.com/office/spreadsheetml/2009/9/main" objectType="Radio" firstButton="1" fmlaLink="$B$44" lockText="1" noThreeD="1"/>
</file>

<file path=xl/ctrlProps/ctrlProp1433.xml><?xml version="1.0" encoding="utf-8"?>
<formControlPr xmlns="http://schemas.microsoft.com/office/spreadsheetml/2009/9/main" objectType="Radio" lockText="1" noThreeD="1"/>
</file>

<file path=xl/ctrlProps/ctrlProp1434.xml><?xml version="1.0" encoding="utf-8"?>
<formControlPr xmlns="http://schemas.microsoft.com/office/spreadsheetml/2009/9/main" objectType="Radio" lockText="1" noThreeD="1"/>
</file>

<file path=xl/ctrlProps/ctrlProp1435.xml><?xml version="1.0" encoding="utf-8"?>
<formControlPr xmlns="http://schemas.microsoft.com/office/spreadsheetml/2009/9/main" objectType="Radio" checked="Checked" lockText="1" noThreeD="1"/>
</file>

<file path=xl/ctrlProps/ctrlProp1436.xml><?xml version="1.0" encoding="utf-8"?>
<formControlPr xmlns="http://schemas.microsoft.com/office/spreadsheetml/2009/9/main" objectType="GBox" noThreeD="1"/>
</file>

<file path=xl/ctrlProps/ctrlProp1437.xml><?xml version="1.0" encoding="utf-8"?>
<formControlPr xmlns="http://schemas.microsoft.com/office/spreadsheetml/2009/9/main" objectType="Radio" firstButton="1" fmlaLink="$B$52" lockText="1" noThreeD="1"/>
</file>

<file path=xl/ctrlProps/ctrlProp1438.xml><?xml version="1.0" encoding="utf-8"?>
<formControlPr xmlns="http://schemas.microsoft.com/office/spreadsheetml/2009/9/main" objectType="Radio" lockText="1" noThreeD="1"/>
</file>

<file path=xl/ctrlProps/ctrlProp1439.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Drop" dropStyle="combo" dx="22" fmlaLink="$L$55" fmlaRange="Cups" noThreeD="1" sel="1" val="0"/>
</file>

<file path=xl/ctrlProps/ctrlProp1440.xml><?xml version="1.0" encoding="utf-8"?>
<formControlPr xmlns="http://schemas.microsoft.com/office/spreadsheetml/2009/9/main" objectType="Radio" checked="Checked" lockText="1" noThreeD="1"/>
</file>

<file path=xl/ctrlProps/ctrlProp1441.xml><?xml version="1.0" encoding="utf-8"?>
<formControlPr xmlns="http://schemas.microsoft.com/office/spreadsheetml/2009/9/main" objectType="GBox" noThreeD="1"/>
</file>

<file path=xl/ctrlProps/ctrlProp1442.xml><?xml version="1.0" encoding="utf-8"?>
<formControlPr xmlns="http://schemas.microsoft.com/office/spreadsheetml/2009/9/main" objectType="Radio" firstButton="1" fmlaLink="$B$60" lockText="1" noThreeD="1"/>
</file>

<file path=xl/ctrlProps/ctrlProp1443.xml><?xml version="1.0" encoding="utf-8"?>
<formControlPr xmlns="http://schemas.microsoft.com/office/spreadsheetml/2009/9/main" objectType="Radio" lockText="1" noThreeD="1"/>
</file>

<file path=xl/ctrlProps/ctrlProp1444.xml><?xml version="1.0" encoding="utf-8"?>
<formControlPr xmlns="http://schemas.microsoft.com/office/spreadsheetml/2009/9/main" objectType="Radio" lockText="1" noThreeD="1"/>
</file>

<file path=xl/ctrlProps/ctrlProp1445.xml><?xml version="1.0" encoding="utf-8"?>
<formControlPr xmlns="http://schemas.microsoft.com/office/spreadsheetml/2009/9/main" objectType="Radio" checked="Checked" lockText="1" noThreeD="1"/>
</file>

<file path=xl/ctrlProps/ctrlProp1446.xml><?xml version="1.0" encoding="utf-8"?>
<formControlPr xmlns="http://schemas.microsoft.com/office/spreadsheetml/2009/9/main" objectType="GBox" noThreeD="1"/>
</file>

<file path=xl/ctrlProps/ctrlProp1447.xml><?xml version="1.0" encoding="utf-8"?>
<formControlPr xmlns="http://schemas.microsoft.com/office/spreadsheetml/2009/9/main" objectType="Drop" dropStyle="combo" dx="22" fmlaLink="$AK$8" fmlaRange="SIZES" noThreeD="1" sel="1" val="0"/>
</file>

<file path=xl/ctrlProps/ctrlProp1448.xml><?xml version="1.0" encoding="utf-8"?>
<formControlPr xmlns="http://schemas.microsoft.com/office/spreadsheetml/2009/9/main" objectType="Drop" dropStyle="combo" dx="22" fmlaLink="$AK$9" fmlaRange="SIZES" noThreeD="1" sel="1" val="0"/>
</file>

<file path=xl/ctrlProps/ctrlProp1449.xml><?xml version="1.0" encoding="utf-8"?>
<formControlPr xmlns="http://schemas.microsoft.com/office/spreadsheetml/2009/9/main" objectType="Drop" dropStyle="combo" dx="22" fmlaLink="$AS$8" fmlaRange="SIZES" noThreeD="1" sel="1" val="0"/>
</file>

<file path=xl/ctrlProps/ctrlProp145.xml><?xml version="1.0" encoding="utf-8"?>
<formControlPr xmlns="http://schemas.microsoft.com/office/spreadsheetml/2009/9/main" objectType="Drop" dropStyle="combo" dx="22" fmlaLink="$L$56" fmlaRange="Cups" noThreeD="1" sel="1" val="0"/>
</file>

<file path=xl/ctrlProps/ctrlProp1450.xml><?xml version="1.0" encoding="utf-8"?>
<formControlPr xmlns="http://schemas.microsoft.com/office/spreadsheetml/2009/9/main" objectType="Drop" dropStyle="combo" dx="22" fmlaLink="$AS$9" fmlaRange="SIZES" noThreeD="1" sel="1" val="0"/>
</file>

<file path=xl/ctrlProps/ctrlProp1451.xml><?xml version="1.0" encoding="utf-8"?>
<formControlPr xmlns="http://schemas.microsoft.com/office/spreadsheetml/2009/9/main" objectType="Drop" dropStyle="combo" dx="22" fmlaLink="$AS$10" fmlaRange="SIZES" noThreeD="1" sel="1" val="0"/>
</file>

<file path=xl/ctrlProps/ctrlProp1452.xml><?xml version="1.0" encoding="utf-8"?>
<formControlPr xmlns="http://schemas.microsoft.com/office/spreadsheetml/2009/9/main" objectType="Drop" dropStyle="combo" dx="22" fmlaLink="$AS$11" fmlaRange="SIZES" noThreeD="1" sel="1" val="0"/>
</file>

<file path=xl/ctrlProps/ctrlProp1453.xml><?xml version="1.0" encoding="utf-8"?>
<formControlPr xmlns="http://schemas.microsoft.com/office/spreadsheetml/2009/9/main" objectType="Drop" dropStyle="combo" dx="22" fmlaLink="$AS$12" fmlaRange="SIZES" noThreeD="1" sel="1" val="0"/>
</file>

<file path=xl/ctrlProps/ctrlProp1454.xml><?xml version="1.0" encoding="utf-8"?>
<formControlPr xmlns="http://schemas.microsoft.com/office/spreadsheetml/2009/9/main" objectType="GBox" noThreeD="1"/>
</file>

<file path=xl/ctrlProps/ctrlProp1455.xml><?xml version="1.0" encoding="utf-8"?>
<formControlPr xmlns="http://schemas.microsoft.com/office/spreadsheetml/2009/9/main" objectType="Radio" firstButton="1" fmlaLink="$H$10" lockText="1" noThreeD="1"/>
</file>

<file path=xl/ctrlProps/ctrlProp1456.xml><?xml version="1.0" encoding="utf-8"?>
<formControlPr xmlns="http://schemas.microsoft.com/office/spreadsheetml/2009/9/main" objectType="Radio" lockText="1" noThreeD="1"/>
</file>

<file path=xl/ctrlProps/ctrlProp1457.xml><?xml version="1.0" encoding="utf-8"?>
<formControlPr xmlns="http://schemas.microsoft.com/office/spreadsheetml/2009/9/main" objectType="Radio" lockText="1" noThreeD="1"/>
</file>

<file path=xl/ctrlProps/ctrlProp1458.xml><?xml version="1.0" encoding="utf-8"?>
<formControlPr xmlns="http://schemas.microsoft.com/office/spreadsheetml/2009/9/main" objectType="Radio" checked="Checked" lockText="1" noThreeD="1"/>
</file>

<file path=xl/ctrlProps/ctrlProp1459.xml><?xml version="1.0" encoding="utf-8"?>
<formControlPr xmlns="http://schemas.microsoft.com/office/spreadsheetml/2009/9/main" objectType="GBox" noThreeD="1"/>
</file>

<file path=xl/ctrlProps/ctrlProp146.xml><?xml version="1.0" encoding="utf-8"?>
<formControlPr xmlns="http://schemas.microsoft.com/office/spreadsheetml/2009/9/main" objectType="Drop" dropStyle="combo" dx="22" fmlaLink="$L$57" fmlaRange="Cups" noThreeD="1" sel="1" val="0"/>
</file>

<file path=xl/ctrlProps/ctrlProp1460.xml><?xml version="1.0" encoding="utf-8"?>
<formControlPr xmlns="http://schemas.microsoft.com/office/spreadsheetml/2009/9/main" objectType="Radio" firstButton="1" fmlaLink="$H$36" lockText="1" noThreeD="1"/>
</file>

<file path=xl/ctrlProps/ctrlProp1461.xml><?xml version="1.0" encoding="utf-8"?>
<formControlPr xmlns="http://schemas.microsoft.com/office/spreadsheetml/2009/9/main" objectType="Radio" lockText="1" noThreeD="1"/>
</file>

<file path=xl/ctrlProps/ctrlProp1462.xml><?xml version="1.0" encoding="utf-8"?>
<formControlPr xmlns="http://schemas.microsoft.com/office/spreadsheetml/2009/9/main" objectType="Radio" lockText="1" noThreeD="1"/>
</file>

<file path=xl/ctrlProps/ctrlProp1463.xml><?xml version="1.0" encoding="utf-8"?>
<formControlPr xmlns="http://schemas.microsoft.com/office/spreadsheetml/2009/9/main" objectType="Radio" checked="Checked" lockText="1" noThreeD="1"/>
</file>

<file path=xl/ctrlProps/ctrlProp1464.xml><?xml version="1.0" encoding="utf-8"?>
<formControlPr xmlns="http://schemas.microsoft.com/office/spreadsheetml/2009/9/main" objectType="CheckBox" lockText="1" noThreeD="1"/>
</file>

<file path=xl/ctrlProps/ctrlProp1465.xml><?xml version="1.0" encoding="utf-8"?>
<formControlPr xmlns="http://schemas.microsoft.com/office/spreadsheetml/2009/9/main" objectType="CheckBox" fmlaLink="$K$77" lockText="1" noThreeD="1"/>
</file>

<file path=xl/ctrlProps/ctrlProp1466.xml><?xml version="1.0" encoding="utf-8"?>
<formControlPr xmlns="http://schemas.microsoft.com/office/spreadsheetml/2009/9/main" objectType="CheckBox" lockText="1" noThreeD="1"/>
</file>

<file path=xl/ctrlProps/ctrlProp1467.xml><?xml version="1.0" encoding="utf-8"?>
<formControlPr xmlns="http://schemas.microsoft.com/office/spreadsheetml/2009/9/main" objectType="CheckBox" fmlaLink="$K$78" lockText="1" noThreeD="1"/>
</file>

<file path=xl/ctrlProps/ctrlProp1468.xml><?xml version="1.0" encoding="utf-8"?>
<formControlPr xmlns="http://schemas.microsoft.com/office/spreadsheetml/2009/9/main" objectType="CheckBox" lockText="1" noThreeD="1"/>
</file>

<file path=xl/ctrlProps/ctrlProp1469.xml><?xml version="1.0" encoding="utf-8"?>
<formControlPr xmlns="http://schemas.microsoft.com/office/spreadsheetml/2009/9/main" objectType="CheckBox" fmlaLink="$K$79" lockText="1" noThreeD="1"/>
</file>

<file path=xl/ctrlProps/ctrlProp147.xml><?xml version="1.0" encoding="utf-8"?>
<formControlPr xmlns="http://schemas.microsoft.com/office/spreadsheetml/2009/9/main" objectType="Drop" dropStyle="combo" dx="22" fmlaLink="$L$58" fmlaRange="Cups" noThreeD="1" sel="1" val="0"/>
</file>

<file path=xl/ctrlProps/ctrlProp1470.xml><?xml version="1.0" encoding="utf-8"?>
<formControlPr xmlns="http://schemas.microsoft.com/office/spreadsheetml/2009/9/main" objectType="CheckBox" lockText="1" noThreeD="1"/>
</file>

<file path=xl/ctrlProps/ctrlProp1471.xml><?xml version="1.0" encoding="utf-8"?>
<formControlPr xmlns="http://schemas.microsoft.com/office/spreadsheetml/2009/9/main" objectType="CheckBox" fmlaLink="$K$80" lockText="1" noThreeD="1"/>
</file>

<file path=xl/ctrlProps/ctrlProp1472.xml><?xml version="1.0" encoding="utf-8"?>
<formControlPr xmlns="http://schemas.microsoft.com/office/spreadsheetml/2009/9/main" objectType="CheckBox" fmlaLink="$K$83" lockText="1" noThreeD="1"/>
</file>

<file path=xl/ctrlProps/ctrlProp1473.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Drop" dropStyle="combo" dx="22" fmlaLink="$L$59" fmlaRange="Cups" noThreeD="1" sel="1" val="0"/>
</file>

<file path=xl/ctrlProps/ctrlProp149.xml><?xml version="1.0" encoding="utf-8"?>
<formControlPr xmlns="http://schemas.microsoft.com/office/spreadsheetml/2009/9/main" objectType="Drop" dropStyle="combo" dx="22" fmlaLink="$L$60" fmlaRange="Cups" noThreeD="1" sel="1" val="0"/>
</file>

<file path=xl/ctrlProps/ctrlProp15.xml><?xml version="1.0" encoding="utf-8"?>
<formControlPr xmlns="http://schemas.microsoft.com/office/spreadsheetml/2009/9/main" objectType="Drop" dropStyle="combo" dx="22" fmlaLink="$I$26" fmlaRange="Cups" noThreeD="1" sel="1" val="0"/>
</file>

<file path=xl/ctrlProps/ctrlProp150.xml><?xml version="1.0" encoding="utf-8"?>
<formControlPr xmlns="http://schemas.microsoft.com/office/spreadsheetml/2009/9/main" objectType="Drop" dropStyle="combo" dx="22" fmlaLink="$L$61" fmlaRange="Cups" noThreeD="1" sel="1" val="0"/>
</file>

<file path=xl/ctrlProps/ctrlProp151.xml><?xml version="1.0" encoding="utf-8"?>
<formControlPr xmlns="http://schemas.microsoft.com/office/spreadsheetml/2009/9/main" objectType="Drop" dropStyle="combo" dx="22" fmlaLink="$X$6" fmlaRange="Cups" noThreeD="1" sel="1" val="0"/>
</file>

<file path=xl/ctrlProps/ctrlProp152.xml><?xml version="1.0" encoding="utf-8"?>
<formControlPr xmlns="http://schemas.microsoft.com/office/spreadsheetml/2009/9/main" objectType="Drop" dropStyle="combo" dx="22" fmlaLink="$X$8" fmlaRange="Cups" noThreeD="1" sel="1" val="0"/>
</file>

<file path=xl/ctrlProps/ctrlProp153.xml><?xml version="1.0" encoding="utf-8"?>
<formControlPr xmlns="http://schemas.microsoft.com/office/spreadsheetml/2009/9/main" objectType="Drop" dropStyle="combo" dx="22" fmlaLink="$X$9" fmlaRange="Cups" noThreeD="1" sel="1" val="0"/>
</file>

<file path=xl/ctrlProps/ctrlProp154.xml><?xml version="1.0" encoding="utf-8"?>
<formControlPr xmlns="http://schemas.microsoft.com/office/spreadsheetml/2009/9/main" objectType="Drop" dropStyle="combo" dx="22" fmlaLink="$X$10" fmlaRange="Cups" noThreeD="1" sel="1" val="0"/>
</file>

<file path=xl/ctrlProps/ctrlProp155.xml><?xml version="1.0" encoding="utf-8"?>
<formControlPr xmlns="http://schemas.microsoft.com/office/spreadsheetml/2009/9/main" objectType="Drop" dropStyle="combo" dx="22" fmlaLink="$X$11" fmlaRange="Cups" noThreeD="1" sel="1" val="0"/>
</file>

<file path=xl/ctrlProps/ctrlProp156.xml><?xml version="1.0" encoding="utf-8"?>
<formControlPr xmlns="http://schemas.microsoft.com/office/spreadsheetml/2009/9/main" objectType="Drop" dropStyle="combo" dx="22" fmlaLink="$I$62" fmlaRange="Cups" noThreeD="1" sel="1" val="0"/>
</file>

<file path=xl/ctrlProps/ctrlProp157.xml><?xml version="1.0" encoding="utf-8"?>
<formControlPr xmlns="http://schemas.microsoft.com/office/spreadsheetml/2009/9/main" objectType="Drop" dropStyle="combo" dx="22" fmlaLink="$O$62" fmlaRange="Cups" noThreeD="1" sel="1" val="0"/>
</file>

<file path=xl/ctrlProps/ctrlProp158.xml><?xml version="1.0" encoding="utf-8"?>
<formControlPr xmlns="http://schemas.microsoft.com/office/spreadsheetml/2009/9/main" objectType="Drop" dropStyle="combo" dx="22" fmlaLink="$L$62" fmlaRange="Cups" noThreeD="1" sel="1" val="0"/>
</file>

<file path=xl/ctrlProps/ctrlProp159.xml><?xml version="1.0" encoding="utf-8"?>
<formControlPr xmlns="http://schemas.microsoft.com/office/spreadsheetml/2009/9/main" objectType="Drop" dropStyle="combo" dx="22" fmlaLink="$R$11" fmlaRange="Cups" noThreeD="1" sel="1" val="0"/>
</file>

<file path=xl/ctrlProps/ctrlProp16.xml><?xml version="1.0" encoding="utf-8"?>
<formControlPr xmlns="http://schemas.microsoft.com/office/spreadsheetml/2009/9/main" objectType="Drop" dropStyle="combo" dx="22" fmlaLink="$I$27" fmlaRange="Cups" noThreeD="1" sel="1" val="0"/>
</file>

<file path=xl/ctrlProps/ctrlProp160.xml><?xml version="1.0" encoding="utf-8"?>
<formControlPr xmlns="http://schemas.microsoft.com/office/spreadsheetml/2009/9/main" objectType="Drop" dropStyle="combo" dx="22" fmlaLink="$R$13" fmlaRange="Cups" noThreeD="1" sel="1" val="0"/>
</file>

<file path=xl/ctrlProps/ctrlProp161.xml><?xml version="1.0" encoding="utf-8"?>
<formControlPr xmlns="http://schemas.microsoft.com/office/spreadsheetml/2009/9/main" objectType="Drop" dropStyle="combo" dx="22" fmlaLink="$R$14" fmlaRange="Cups" noThreeD="1" sel="1" val="0"/>
</file>

<file path=xl/ctrlProps/ctrlProp162.xml><?xml version="1.0" encoding="utf-8"?>
<formControlPr xmlns="http://schemas.microsoft.com/office/spreadsheetml/2009/9/main" objectType="Drop" dropStyle="combo" dx="22" fmlaLink="$R$15" fmlaRange="Cups" noThreeD="1" sel="1" val="0"/>
</file>

<file path=xl/ctrlProps/ctrlProp163.xml><?xml version="1.0" encoding="utf-8"?>
<formControlPr xmlns="http://schemas.microsoft.com/office/spreadsheetml/2009/9/main" objectType="Drop" dropStyle="combo" dx="22" fmlaLink="$R$16" fmlaRange="Cups" noThreeD="1" sel="1" val="0"/>
</file>

<file path=xl/ctrlProps/ctrlProp164.xml><?xml version="1.0" encoding="utf-8"?>
<formControlPr xmlns="http://schemas.microsoft.com/office/spreadsheetml/2009/9/main" objectType="Drop" dropStyle="combo" dx="22" fmlaLink="$R$17" fmlaRange="Cups" noThreeD="1" sel="1" val="0"/>
</file>

<file path=xl/ctrlProps/ctrlProp165.xml><?xml version="1.0" encoding="utf-8"?>
<formControlPr xmlns="http://schemas.microsoft.com/office/spreadsheetml/2009/9/main" objectType="Drop" dropStyle="combo" dx="22" fmlaLink="$R$18" fmlaRange="Cups" noThreeD="1" sel="1" val="0"/>
</file>

<file path=xl/ctrlProps/ctrlProp166.xml><?xml version="1.0" encoding="utf-8"?>
<formControlPr xmlns="http://schemas.microsoft.com/office/spreadsheetml/2009/9/main" objectType="Drop" dropStyle="combo" dx="22" fmlaLink="$R$19" fmlaRange="Cups" noThreeD="1" sel="1" val="0"/>
</file>

<file path=xl/ctrlProps/ctrlProp167.xml><?xml version="1.0" encoding="utf-8"?>
<formControlPr xmlns="http://schemas.microsoft.com/office/spreadsheetml/2009/9/main" objectType="Drop" dropStyle="combo" dx="22" fmlaLink="$R$20" fmlaRange="Cups" noThreeD="1" sel="1" val="0"/>
</file>

<file path=xl/ctrlProps/ctrlProp168.xml><?xml version="1.0" encoding="utf-8"?>
<formControlPr xmlns="http://schemas.microsoft.com/office/spreadsheetml/2009/9/main" objectType="Drop" dropStyle="combo" dx="22" fmlaLink="$R$21" fmlaRange="Cups" noThreeD="1" sel="1" val="0"/>
</file>

<file path=xl/ctrlProps/ctrlProp169.xml><?xml version="1.0" encoding="utf-8"?>
<formControlPr xmlns="http://schemas.microsoft.com/office/spreadsheetml/2009/9/main" objectType="Drop" dropStyle="combo" dx="22" fmlaLink="$R$22" fmlaRange="Cups" noThreeD="1" sel="1" val="0"/>
</file>

<file path=xl/ctrlProps/ctrlProp17.xml><?xml version="1.0" encoding="utf-8"?>
<formControlPr xmlns="http://schemas.microsoft.com/office/spreadsheetml/2009/9/main" objectType="Drop" dropStyle="combo" dx="22" fmlaLink="$I$28" fmlaRange="Cups" noThreeD="1" sel="1" val="0"/>
</file>

<file path=xl/ctrlProps/ctrlProp170.xml><?xml version="1.0" encoding="utf-8"?>
<formControlPr xmlns="http://schemas.microsoft.com/office/spreadsheetml/2009/9/main" objectType="Drop" dropStyle="combo" dx="22" fmlaLink="$R$23" fmlaRange="Cups" noThreeD="1" sel="1" val="0"/>
</file>

<file path=xl/ctrlProps/ctrlProp171.xml><?xml version="1.0" encoding="utf-8"?>
<formControlPr xmlns="http://schemas.microsoft.com/office/spreadsheetml/2009/9/main" objectType="Drop" dropStyle="combo" dx="22" fmlaLink="$R$24" fmlaRange="Cups" noThreeD="1" sel="1" val="0"/>
</file>

<file path=xl/ctrlProps/ctrlProp172.xml><?xml version="1.0" encoding="utf-8"?>
<formControlPr xmlns="http://schemas.microsoft.com/office/spreadsheetml/2009/9/main" objectType="Drop" dropStyle="combo" dx="22" fmlaLink="$R$25" fmlaRange="Cups" noThreeD="1" sel="1" val="0"/>
</file>

<file path=xl/ctrlProps/ctrlProp173.xml><?xml version="1.0" encoding="utf-8"?>
<formControlPr xmlns="http://schemas.microsoft.com/office/spreadsheetml/2009/9/main" objectType="Drop" dropStyle="combo" dx="22" fmlaLink="$R$26" fmlaRange="Cups" noThreeD="1" sel="1" val="0"/>
</file>

<file path=xl/ctrlProps/ctrlProp174.xml><?xml version="1.0" encoding="utf-8"?>
<formControlPr xmlns="http://schemas.microsoft.com/office/spreadsheetml/2009/9/main" objectType="Drop" dropStyle="combo" dx="22" fmlaLink="$R$27" fmlaRange="Cups" noThreeD="1" sel="1" val="0"/>
</file>

<file path=xl/ctrlProps/ctrlProp175.xml><?xml version="1.0" encoding="utf-8"?>
<formControlPr xmlns="http://schemas.microsoft.com/office/spreadsheetml/2009/9/main" objectType="Drop" dropStyle="combo" dx="22" fmlaLink="$R$28" fmlaRange="Cups" noThreeD="1" sel="1" val="0"/>
</file>

<file path=xl/ctrlProps/ctrlProp176.xml><?xml version="1.0" encoding="utf-8"?>
<formControlPr xmlns="http://schemas.microsoft.com/office/spreadsheetml/2009/9/main" objectType="Drop" dropStyle="combo" dx="22" fmlaLink="$R$29" fmlaRange="Cups" noThreeD="1" sel="1" val="0"/>
</file>

<file path=xl/ctrlProps/ctrlProp177.xml><?xml version="1.0" encoding="utf-8"?>
<formControlPr xmlns="http://schemas.microsoft.com/office/spreadsheetml/2009/9/main" objectType="Drop" dropStyle="combo" dx="22" fmlaLink="$R$30" fmlaRange="Cups" noThreeD="1" sel="1" val="0"/>
</file>

<file path=xl/ctrlProps/ctrlProp178.xml><?xml version="1.0" encoding="utf-8"?>
<formControlPr xmlns="http://schemas.microsoft.com/office/spreadsheetml/2009/9/main" objectType="Drop" dropStyle="combo" dx="22" fmlaLink="$R$31" fmlaRange="Cups" noThreeD="1" sel="1" val="0"/>
</file>

<file path=xl/ctrlProps/ctrlProp179.xml><?xml version="1.0" encoding="utf-8"?>
<formControlPr xmlns="http://schemas.microsoft.com/office/spreadsheetml/2009/9/main" objectType="Drop" dropStyle="combo" dx="22" fmlaLink="$R$32" fmlaRange="Cups" noThreeD="1" sel="1" val="0"/>
</file>

<file path=xl/ctrlProps/ctrlProp18.xml><?xml version="1.0" encoding="utf-8"?>
<formControlPr xmlns="http://schemas.microsoft.com/office/spreadsheetml/2009/9/main" objectType="Drop" dropStyle="combo" dx="22" fmlaLink="$I$29" fmlaRange="Cups" noThreeD="1" sel="1" val="0"/>
</file>

<file path=xl/ctrlProps/ctrlProp180.xml><?xml version="1.0" encoding="utf-8"?>
<formControlPr xmlns="http://schemas.microsoft.com/office/spreadsheetml/2009/9/main" objectType="Drop" dropStyle="combo" dx="22" fmlaLink="$R$33" fmlaRange="Cups" noThreeD="1" sel="1" val="0"/>
</file>

<file path=xl/ctrlProps/ctrlProp181.xml><?xml version="1.0" encoding="utf-8"?>
<formControlPr xmlns="http://schemas.microsoft.com/office/spreadsheetml/2009/9/main" objectType="Drop" dropStyle="combo" dx="22" fmlaLink="$R$34" fmlaRange="Cups" noThreeD="1" sel="1" val="0"/>
</file>

<file path=xl/ctrlProps/ctrlProp182.xml><?xml version="1.0" encoding="utf-8"?>
<formControlPr xmlns="http://schemas.microsoft.com/office/spreadsheetml/2009/9/main" objectType="Drop" dropStyle="combo" dx="22" fmlaLink="$R$35" fmlaRange="Cups" noThreeD="1" sel="1" val="0"/>
</file>

<file path=xl/ctrlProps/ctrlProp183.xml><?xml version="1.0" encoding="utf-8"?>
<formControlPr xmlns="http://schemas.microsoft.com/office/spreadsheetml/2009/9/main" objectType="Drop" dropStyle="combo" dx="22" fmlaLink="$R$36" fmlaRange="Cups" noThreeD="1" sel="1" val="0"/>
</file>

<file path=xl/ctrlProps/ctrlProp184.xml><?xml version="1.0" encoding="utf-8"?>
<formControlPr xmlns="http://schemas.microsoft.com/office/spreadsheetml/2009/9/main" objectType="Drop" dropStyle="combo" dx="22" fmlaLink="$R$37" fmlaRange="Cups" noThreeD="1" sel="1" val="0"/>
</file>

<file path=xl/ctrlProps/ctrlProp185.xml><?xml version="1.0" encoding="utf-8"?>
<formControlPr xmlns="http://schemas.microsoft.com/office/spreadsheetml/2009/9/main" objectType="Drop" dropStyle="combo" dx="22" fmlaLink="$R$38" fmlaRange="Cups" noThreeD="1" sel="1" val="0"/>
</file>

<file path=xl/ctrlProps/ctrlProp186.xml><?xml version="1.0" encoding="utf-8"?>
<formControlPr xmlns="http://schemas.microsoft.com/office/spreadsheetml/2009/9/main" objectType="Drop" dropStyle="combo" dx="22" fmlaLink="$R$39" fmlaRange="Cups" noThreeD="1" sel="1" val="0"/>
</file>

<file path=xl/ctrlProps/ctrlProp187.xml><?xml version="1.0" encoding="utf-8"?>
<formControlPr xmlns="http://schemas.microsoft.com/office/spreadsheetml/2009/9/main" objectType="Drop" dropStyle="combo" dx="22" fmlaLink="$R$40" fmlaRange="Cups" noThreeD="1" sel="1" val="0"/>
</file>

<file path=xl/ctrlProps/ctrlProp188.xml><?xml version="1.0" encoding="utf-8"?>
<formControlPr xmlns="http://schemas.microsoft.com/office/spreadsheetml/2009/9/main" objectType="Drop" dropStyle="combo" dx="22" fmlaLink="$R$41" fmlaRange="Cups" noThreeD="1" sel="1" val="0"/>
</file>

<file path=xl/ctrlProps/ctrlProp189.xml><?xml version="1.0" encoding="utf-8"?>
<formControlPr xmlns="http://schemas.microsoft.com/office/spreadsheetml/2009/9/main" objectType="Drop" dropStyle="combo" dx="22" fmlaLink="$R$42" fmlaRange="Cups" noThreeD="1" sel="1" val="0"/>
</file>

<file path=xl/ctrlProps/ctrlProp19.xml><?xml version="1.0" encoding="utf-8"?>
<formControlPr xmlns="http://schemas.microsoft.com/office/spreadsheetml/2009/9/main" objectType="Drop" dropStyle="combo" dx="22" fmlaLink="$I$30" fmlaRange="Cups" noThreeD="1" sel="1" val="0"/>
</file>

<file path=xl/ctrlProps/ctrlProp190.xml><?xml version="1.0" encoding="utf-8"?>
<formControlPr xmlns="http://schemas.microsoft.com/office/spreadsheetml/2009/9/main" objectType="Drop" dropStyle="combo" dx="22" fmlaLink="$R$43" fmlaRange="Cups" noThreeD="1" sel="1" val="0"/>
</file>

<file path=xl/ctrlProps/ctrlProp191.xml><?xml version="1.0" encoding="utf-8"?>
<formControlPr xmlns="http://schemas.microsoft.com/office/spreadsheetml/2009/9/main" objectType="Drop" dropStyle="combo" dx="22" fmlaLink="$R$44" fmlaRange="Cups" noThreeD="1" sel="1" val="0"/>
</file>

<file path=xl/ctrlProps/ctrlProp192.xml><?xml version="1.0" encoding="utf-8"?>
<formControlPr xmlns="http://schemas.microsoft.com/office/spreadsheetml/2009/9/main" objectType="Drop" dropStyle="combo" dx="22" fmlaLink="$R$45" fmlaRange="Cups" noThreeD="1" sel="1" val="0"/>
</file>

<file path=xl/ctrlProps/ctrlProp193.xml><?xml version="1.0" encoding="utf-8"?>
<formControlPr xmlns="http://schemas.microsoft.com/office/spreadsheetml/2009/9/main" objectType="Drop" dropStyle="combo" dx="22" fmlaLink="$R$46" fmlaRange="Cups" noThreeD="1" sel="1" val="0"/>
</file>

<file path=xl/ctrlProps/ctrlProp194.xml><?xml version="1.0" encoding="utf-8"?>
<formControlPr xmlns="http://schemas.microsoft.com/office/spreadsheetml/2009/9/main" objectType="Drop" dropStyle="combo" dx="22" fmlaLink="$R$47" fmlaRange="Cups" noThreeD="1" sel="1" val="0"/>
</file>

<file path=xl/ctrlProps/ctrlProp195.xml><?xml version="1.0" encoding="utf-8"?>
<formControlPr xmlns="http://schemas.microsoft.com/office/spreadsheetml/2009/9/main" objectType="Drop" dropStyle="combo" dx="22" fmlaLink="$R$48" fmlaRange="Cups" noThreeD="1" sel="1" val="0"/>
</file>

<file path=xl/ctrlProps/ctrlProp196.xml><?xml version="1.0" encoding="utf-8"?>
<formControlPr xmlns="http://schemas.microsoft.com/office/spreadsheetml/2009/9/main" objectType="Drop" dropStyle="combo" dx="22" fmlaLink="$R$49" fmlaRange="Cups" noThreeD="1" sel="1" val="0"/>
</file>

<file path=xl/ctrlProps/ctrlProp197.xml><?xml version="1.0" encoding="utf-8"?>
<formControlPr xmlns="http://schemas.microsoft.com/office/spreadsheetml/2009/9/main" objectType="Drop" dropStyle="combo" dx="22" fmlaLink="$R$50" fmlaRange="Cups" noThreeD="1" sel="1" val="0"/>
</file>

<file path=xl/ctrlProps/ctrlProp198.xml><?xml version="1.0" encoding="utf-8"?>
<formControlPr xmlns="http://schemas.microsoft.com/office/spreadsheetml/2009/9/main" objectType="Drop" dropStyle="combo" dx="22" fmlaLink="$R$51" fmlaRange="Cups" noThreeD="1" sel="1" val="0"/>
</file>

<file path=xl/ctrlProps/ctrlProp199.xml><?xml version="1.0" encoding="utf-8"?>
<formControlPr xmlns="http://schemas.microsoft.com/office/spreadsheetml/2009/9/main" objectType="Drop" dropStyle="combo" dx="22" fmlaLink="$R$52" fmlaRange="Cups" noThreeD="1" sel="1" val="0"/>
</file>

<file path=xl/ctrlProps/ctrlProp2.xml><?xml version="1.0" encoding="utf-8"?>
<formControlPr xmlns="http://schemas.microsoft.com/office/spreadsheetml/2009/9/main" objectType="Drop" dropStyle="combo" dx="22" fmlaLink="$I$13" fmlaRange="Cups" noThreeD="1" sel="1" val="0"/>
</file>

<file path=xl/ctrlProps/ctrlProp20.xml><?xml version="1.0" encoding="utf-8"?>
<formControlPr xmlns="http://schemas.microsoft.com/office/spreadsheetml/2009/9/main" objectType="Drop" dropStyle="combo" dx="22" fmlaLink="$I$31" fmlaRange="Cups" noThreeD="1" sel="1" val="0"/>
</file>

<file path=xl/ctrlProps/ctrlProp200.xml><?xml version="1.0" encoding="utf-8"?>
<formControlPr xmlns="http://schemas.microsoft.com/office/spreadsheetml/2009/9/main" objectType="Drop" dropStyle="combo" dx="22" fmlaLink="$R$53" fmlaRange="Cups" noThreeD="1" sel="1" val="0"/>
</file>

<file path=xl/ctrlProps/ctrlProp201.xml><?xml version="1.0" encoding="utf-8"?>
<formControlPr xmlns="http://schemas.microsoft.com/office/spreadsheetml/2009/9/main" objectType="Drop" dropStyle="combo" dx="22" fmlaLink="$R$54" fmlaRange="Cups" noThreeD="1" sel="1" val="0"/>
</file>

<file path=xl/ctrlProps/ctrlProp202.xml><?xml version="1.0" encoding="utf-8"?>
<formControlPr xmlns="http://schemas.microsoft.com/office/spreadsheetml/2009/9/main" objectType="Drop" dropStyle="combo" dx="22" fmlaLink="$R$55" fmlaRange="Cups" noThreeD="1" sel="1" val="0"/>
</file>

<file path=xl/ctrlProps/ctrlProp203.xml><?xml version="1.0" encoding="utf-8"?>
<formControlPr xmlns="http://schemas.microsoft.com/office/spreadsheetml/2009/9/main" objectType="Drop" dropStyle="combo" dx="22" fmlaLink="$R$56" fmlaRange="Cups" noThreeD="1" sel="1" val="0"/>
</file>

<file path=xl/ctrlProps/ctrlProp204.xml><?xml version="1.0" encoding="utf-8"?>
<formControlPr xmlns="http://schemas.microsoft.com/office/spreadsheetml/2009/9/main" objectType="Drop" dropStyle="combo" dx="22" fmlaLink="$R$57" fmlaRange="Cups" noThreeD="1" sel="1" val="0"/>
</file>

<file path=xl/ctrlProps/ctrlProp205.xml><?xml version="1.0" encoding="utf-8"?>
<formControlPr xmlns="http://schemas.microsoft.com/office/spreadsheetml/2009/9/main" objectType="Drop" dropStyle="combo" dx="22" fmlaLink="$R$58" fmlaRange="Cups" noThreeD="1" sel="1" val="0"/>
</file>

<file path=xl/ctrlProps/ctrlProp206.xml><?xml version="1.0" encoding="utf-8"?>
<formControlPr xmlns="http://schemas.microsoft.com/office/spreadsheetml/2009/9/main" objectType="Drop" dropStyle="combo" dx="22" fmlaLink="$R$59" fmlaRange="Cups" noThreeD="1" sel="1" val="0"/>
</file>

<file path=xl/ctrlProps/ctrlProp207.xml><?xml version="1.0" encoding="utf-8"?>
<formControlPr xmlns="http://schemas.microsoft.com/office/spreadsheetml/2009/9/main" objectType="Drop" dropStyle="combo" dx="22" fmlaLink="$R$60" fmlaRange="Cups" noThreeD="1" sel="1" val="0"/>
</file>

<file path=xl/ctrlProps/ctrlProp208.xml><?xml version="1.0" encoding="utf-8"?>
<formControlPr xmlns="http://schemas.microsoft.com/office/spreadsheetml/2009/9/main" objectType="Drop" dropStyle="combo" dx="22" fmlaLink="$R$61" fmlaRange="Cups" noThreeD="1" sel="1" val="0"/>
</file>

<file path=xl/ctrlProps/ctrlProp209.xml><?xml version="1.0" encoding="utf-8"?>
<formControlPr xmlns="http://schemas.microsoft.com/office/spreadsheetml/2009/9/main" objectType="Drop" dropStyle="combo" dx="22" fmlaLink="$R$62" fmlaRange="Cups" noThreeD="1" sel="1" val="0"/>
</file>

<file path=xl/ctrlProps/ctrlProp21.xml><?xml version="1.0" encoding="utf-8"?>
<formControlPr xmlns="http://schemas.microsoft.com/office/spreadsheetml/2009/9/main" objectType="Drop" dropStyle="combo" dx="22" fmlaLink="$I$32" fmlaRange="Cups" noThreeD="1" sel="1" val="0"/>
</file>

<file path=xl/ctrlProps/ctrlProp210.xml><?xml version="1.0" encoding="utf-8"?>
<formControlPr xmlns="http://schemas.microsoft.com/office/spreadsheetml/2009/9/main" objectType="Drop" dropStyle="combo" dx="22" fmlaLink="$C$6" fmlaRange="GREEN" noThreeD="1" sel="1" val="0"/>
</file>

<file path=xl/ctrlProps/ctrlProp211.xml><?xml version="1.0" encoding="utf-8"?>
<formControlPr xmlns="http://schemas.microsoft.com/office/spreadsheetml/2009/9/main" objectType="Drop" dropStyle="combo" dx="22" fmlaLink="$C$7" fmlaRange="GREEN" noThreeD="1" sel="1" val="0"/>
</file>

<file path=xl/ctrlProps/ctrlProp212.xml><?xml version="1.0" encoding="utf-8"?>
<formControlPr xmlns="http://schemas.microsoft.com/office/spreadsheetml/2009/9/main" objectType="Drop" dropStyle="combo" dx="22" fmlaLink="$C$8" fmlaRange="GREEN" noThreeD="1" sel="1" val="0"/>
</file>

<file path=xl/ctrlProps/ctrlProp213.xml><?xml version="1.0" encoding="utf-8"?>
<formControlPr xmlns="http://schemas.microsoft.com/office/spreadsheetml/2009/9/main" objectType="Drop" dropStyle="combo" dx="22" fmlaLink="$C$9" fmlaRange="GREEN" noThreeD="1" sel="1" val="0"/>
</file>

<file path=xl/ctrlProps/ctrlProp214.xml><?xml version="1.0" encoding="utf-8"?>
<formControlPr xmlns="http://schemas.microsoft.com/office/spreadsheetml/2009/9/main" objectType="Drop" dropStyle="combo" dx="22" fmlaLink="$C$10" fmlaRange="GREEN" noThreeD="1" sel="1" val="0"/>
</file>

<file path=xl/ctrlProps/ctrlProp215.xml><?xml version="1.0" encoding="utf-8"?>
<formControlPr xmlns="http://schemas.microsoft.com/office/spreadsheetml/2009/9/main" objectType="Drop" dropStyle="combo" dx="22" fmlaLink="$C$11" fmlaRange="GREEN" noThreeD="1" sel="1" val="0"/>
</file>

<file path=xl/ctrlProps/ctrlProp216.xml><?xml version="1.0" encoding="utf-8"?>
<formControlPr xmlns="http://schemas.microsoft.com/office/spreadsheetml/2009/9/main" objectType="Drop" dropStyle="combo" dx="22" fmlaLink="$C$12" fmlaRange="GREEN" noThreeD="1" sel="1" val="0"/>
</file>

<file path=xl/ctrlProps/ctrlProp217.xml><?xml version="1.0" encoding="utf-8"?>
<formControlPr xmlns="http://schemas.microsoft.com/office/spreadsheetml/2009/9/main" objectType="Drop" dropStyle="combo" dx="22" fmlaLink="$C$13" fmlaRange="GREEN" noThreeD="1" sel="1" val="0"/>
</file>

<file path=xl/ctrlProps/ctrlProp218.xml><?xml version="1.0" encoding="utf-8"?>
<formControlPr xmlns="http://schemas.microsoft.com/office/spreadsheetml/2009/9/main" objectType="Drop" dropStyle="combo" dx="22" fmlaLink="$C$15" fmlaRange="GREEN" noThreeD="1" sel="1" val="0"/>
</file>

<file path=xl/ctrlProps/ctrlProp219.xml><?xml version="1.0" encoding="utf-8"?>
<formControlPr xmlns="http://schemas.microsoft.com/office/spreadsheetml/2009/9/main" objectType="Drop" dropStyle="combo" dx="22" fmlaLink="$F$6" fmlaRange="Cups" noThreeD="1" sel="1" val="0"/>
</file>

<file path=xl/ctrlProps/ctrlProp22.xml><?xml version="1.0" encoding="utf-8"?>
<formControlPr xmlns="http://schemas.microsoft.com/office/spreadsheetml/2009/9/main" objectType="Drop" dropStyle="combo" dx="22" fmlaLink="$I$33" fmlaRange="Cups" noThreeD="1" sel="1" val="0"/>
</file>

<file path=xl/ctrlProps/ctrlProp220.xml><?xml version="1.0" encoding="utf-8"?>
<formControlPr xmlns="http://schemas.microsoft.com/office/spreadsheetml/2009/9/main" objectType="Drop" dropStyle="combo" dx="22" fmlaLink="$F$7" fmlaRange="Cups" noThreeD="1" sel="1" val="0"/>
</file>

<file path=xl/ctrlProps/ctrlProp221.xml><?xml version="1.0" encoding="utf-8"?>
<formControlPr xmlns="http://schemas.microsoft.com/office/spreadsheetml/2009/9/main" objectType="Drop" dropStyle="combo" dx="22" fmlaLink="$F$8" fmlaRange="Cups" noThreeD="1" sel="1" val="0"/>
</file>

<file path=xl/ctrlProps/ctrlProp222.xml><?xml version="1.0" encoding="utf-8"?>
<formControlPr xmlns="http://schemas.microsoft.com/office/spreadsheetml/2009/9/main" objectType="Drop" dropStyle="combo" dx="22" fmlaLink="$F$9" fmlaRange="Cups" noThreeD="1" sel="1" val="0"/>
</file>

<file path=xl/ctrlProps/ctrlProp223.xml><?xml version="1.0" encoding="utf-8"?>
<formControlPr xmlns="http://schemas.microsoft.com/office/spreadsheetml/2009/9/main" objectType="Drop" dropStyle="combo" dx="22" fmlaLink="$F$10" fmlaRange="Cups" noThreeD="1" sel="1" val="0"/>
</file>

<file path=xl/ctrlProps/ctrlProp224.xml><?xml version="1.0" encoding="utf-8"?>
<formControlPr xmlns="http://schemas.microsoft.com/office/spreadsheetml/2009/9/main" objectType="Drop" dropStyle="combo" dx="22" fmlaLink="$F$11" fmlaRange="Cups" noThreeD="1" sel="1" val="0"/>
</file>

<file path=xl/ctrlProps/ctrlProp225.xml><?xml version="1.0" encoding="utf-8"?>
<formControlPr xmlns="http://schemas.microsoft.com/office/spreadsheetml/2009/9/main" objectType="Drop" dropStyle="combo" dx="22" fmlaLink="$F$12" fmlaRange="Cups" noThreeD="1" sel="1" val="0"/>
</file>

<file path=xl/ctrlProps/ctrlProp226.xml><?xml version="1.0" encoding="utf-8"?>
<formControlPr xmlns="http://schemas.microsoft.com/office/spreadsheetml/2009/9/main" objectType="Drop" dropStyle="combo" dx="22" fmlaLink="$F$13" fmlaRange="Cups" noThreeD="1" sel="1" val="0"/>
</file>

<file path=xl/ctrlProps/ctrlProp227.xml><?xml version="1.0" encoding="utf-8"?>
<formControlPr xmlns="http://schemas.microsoft.com/office/spreadsheetml/2009/9/main" objectType="Drop" dropStyle="combo" dx="22" fmlaLink="$F$14" fmlaRange="Cups" noThreeD="1" sel="1" val="0"/>
</file>

<file path=xl/ctrlProps/ctrlProp228.xml><?xml version="1.0" encoding="utf-8"?>
<formControlPr xmlns="http://schemas.microsoft.com/office/spreadsheetml/2009/9/main" objectType="Drop" dropStyle="combo" dx="22" fmlaLink="$F$15" fmlaRange="Cups" noThreeD="1" sel="1" val="0"/>
</file>

<file path=xl/ctrlProps/ctrlProp229.xml><?xml version="1.0" encoding="utf-8"?>
<formControlPr xmlns="http://schemas.microsoft.com/office/spreadsheetml/2009/9/main" objectType="Drop" dropStyle="combo" dx="22" fmlaLink="$I$6" fmlaRange="RED" noThreeD="1" sel="1" val="0"/>
</file>

<file path=xl/ctrlProps/ctrlProp23.xml><?xml version="1.0" encoding="utf-8"?>
<formControlPr xmlns="http://schemas.microsoft.com/office/spreadsheetml/2009/9/main" objectType="Drop" dropStyle="combo" dx="22" fmlaLink="$I$34" fmlaRange="Cups" noThreeD="1" sel="1" val="0"/>
</file>

<file path=xl/ctrlProps/ctrlProp230.xml><?xml version="1.0" encoding="utf-8"?>
<formControlPr xmlns="http://schemas.microsoft.com/office/spreadsheetml/2009/9/main" objectType="Drop" dropStyle="combo" dx="22" fmlaLink="$I$7" fmlaRange="RED" noThreeD="1" sel="1" val="0"/>
</file>

<file path=xl/ctrlProps/ctrlProp231.xml><?xml version="1.0" encoding="utf-8"?>
<formControlPr xmlns="http://schemas.microsoft.com/office/spreadsheetml/2009/9/main" objectType="Drop" dropStyle="combo" dx="22" fmlaLink="$I$8" fmlaRange="RED" noThreeD="1" sel="1" val="0"/>
</file>

<file path=xl/ctrlProps/ctrlProp232.xml><?xml version="1.0" encoding="utf-8"?>
<formControlPr xmlns="http://schemas.microsoft.com/office/spreadsheetml/2009/9/main" objectType="Drop" dropStyle="combo" dx="22" fmlaLink="$I$9" fmlaRange="RED" noThreeD="1" sel="1" val="0"/>
</file>

<file path=xl/ctrlProps/ctrlProp233.xml><?xml version="1.0" encoding="utf-8"?>
<formControlPr xmlns="http://schemas.microsoft.com/office/spreadsheetml/2009/9/main" objectType="Drop" dropStyle="combo" dx="22" fmlaLink="$I$10" fmlaRange="RED" noThreeD="1" sel="1" val="0"/>
</file>

<file path=xl/ctrlProps/ctrlProp234.xml><?xml version="1.0" encoding="utf-8"?>
<formControlPr xmlns="http://schemas.microsoft.com/office/spreadsheetml/2009/9/main" objectType="Drop" dropStyle="combo" dx="22" fmlaLink="$I$11" fmlaRange="RED" noThreeD="1" sel="1" val="0"/>
</file>

<file path=xl/ctrlProps/ctrlProp235.xml><?xml version="1.0" encoding="utf-8"?>
<formControlPr xmlns="http://schemas.microsoft.com/office/spreadsheetml/2009/9/main" objectType="Drop" dropStyle="combo" dx="22" fmlaLink="$I$12" fmlaRange="RED" noThreeD="1" sel="1" val="0"/>
</file>

<file path=xl/ctrlProps/ctrlProp236.xml><?xml version="1.0" encoding="utf-8"?>
<formControlPr xmlns="http://schemas.microsoft.com/office/spreadsheetml/2009/9/main" objectType="Drop" dropStyle="combo" dx="22" fmlaLink="$I$13" fmlaRange="RED" noThreeD="1" sel="1" val="0"/>
</file>

<file path=xl/ctrlProps/ctrlProp237.xml><?xml version="1.0" encoding="utf-8"?>
<formControlPr xmlns="http://schemas.microsoft.com/office/spreadsheetml/2009/9/main" objectType="Drop" dropStyle="combo" dx="22" fmlaLink="$I$14" fmlaRange="RED" noThreeD="1" sel="1" val="0"/>
</file>

<file path=xl/ctrlProps/ctrlProp238.xml><?xml version="1.0" encoding="utf-8"?>
<formControlPr xmlns="http://schemas.microsoft.com/office/spreadsheetml/2009/9/main" objectType="Drop" dropStyle="combo" dx="22" fmlaLink="$I$15" fmlaRange="RED" noThreeD="1" sel="1" val="0"/>
</file>

<file path=xl/ctrlProps/ctrlProp239.xml><?xml version="1.0" encoding="utf-8"?>
<formControlPr xmlns="http://schemas.microsoft.com/office/spreadsheetml/2009/9/main" objectType="Drop" dropStyle="combo" dx="22" fmlaLink="$L$6" fmlaRange="Cups" noThreeD="1" sel="1" val="0"/>
</file>

<file path=xl/ctrlProps/ctrlProp24.xml><?xml version="1.0" encoding="utf-8"?>
<formControlPr xmlns="http://schemas.microsoft.com/office/spreadsheetml/2009/9/main" objectType="Drop" dropStyle="combo" dx="22" fmlaLink="I35" fmlaRange="Cups" noThreeD="1" sel="1" val="0"/>
</file>

<file path=xl/ctrlProps/ctrlProp240.xml><?xml version="1.0" encoding="utf-8"?>
<formControlPr xmlns="http://schemas.microsoft.com/office/spreadsheetml/2009/9/main" objectType="Drop" dropStyle="combo" dx="22" fmlaLink="$L$7" fmlaRange="Cups" noThreeD="1" sel="1" val="0"/>
</file>

<file path=xl/ctrlProps/ctrlProp241.xml><?xml version="1.0" encoding="utf-8"?>
<formControlPr xmlns="http://schemas.microsoft.com/office/spreadsheetml/2009/9/main" objectType="Drop" dropStyle="combo" dx="22" fmlaLink="$L$8" fmlaRange="Cups" noThreeD="1" sel="1" val="0"/>
</file>

<file path=xl/ctrlProps/ctrlProp242.xml><?xml version="1.0" encoding="utf-8"?>
<formControlPr xmlns="http://schemas.microsoft.com/office/spreadsheetml/2009/9/main" objectType="Drop" dropStyle="combo" dx="22" fmlaLink="$L$9" fmlaRange="Cups" noThreeD="1" sel="1" val="0"/>
</file>

<file path=xl/ctrlProps/ctrlProp243.xml><?xml version="1.0" encoding="utf-8"?>
<formControlPr xmlns="http://schemas.microsoft.com/office/spreadsheetml/2009/9/main" objectType="Drop" dropStyle="combo" dx="22" fmlaLink="$L$10" fmlaRange="Cups" noThreeD="1" sel="1" val="0"/>
</file>

<file path=xl/ctrlProps/ctrlProp244.xml><?xml version="1.0" encoding="utf-8"?>
<formControlPr xmlns="http://schemas.microsoft.com/office/spreadsheetml/2009/9/main" objectType="Drop" dropStyle="combo" dx="22" fmlaLink="$L$11" fmlaRange="Cups" noThreeD="1" sel="1" val="0"/>
</file>

<file path=xl/ctrlProps/ctrlProp245.xml><?xml version="1.0" encoding="utf-8"?>
<formControlPr xmlns="http://schemas.microsoft.com/office/spreadsheetml/2009/9/main" objectType="Drop" dropStyle="combo" dx="22" fmlaLink="$L$12" fmlaRange="Cups" noThreeD="1" sel="1" val="0"/>
</file>

<file path=xl/ctrlProps/ctrlProp246.xml><?xml version="1.0" encoding="utf-8"?>
<formControlPr xmlns="http://schemas.microsoft.com/office/spreadsheetml/2009/9/main" objectType="Drop" dropStyle="combo" dx="22" fmlaLink="$L$13" fmlaRange="Cups" noThreeD="1" sel="1" val="0"/>
</file>

<file path=xl/ctrlProps/ctrlProp247.xml><?xml version="1.0" encoding="utf-8"?>
<formControlPr xmlns="http://schemas.microsoft.com/office/spreadsheetml/2009/9/main" objectType="Drop" dropStyle="combo" dx="22" fmlaLink="$L$14" fmlaRange="Cups" noThreeD="1" sel="1" val="0"/>
</file>

<file path=xl/ctrlProps/ctrlProp248.xml><?xml version="1.0" encoding="utf-8"?>
<formControlPr xmlns="http://schemas.microsoft.com/office/spreadsheetml/2009/9/main" objectType="Drop" dropStyle="combo" dx="22" fmlaLink="$L$15" fmlaRange="Cups" noThreeD="1" sel="1" val="0"/>
</file>

<file path=xl/ctrlProps/ctrlProp249.xml><?xml version="1.0" encoding="utf-8"?>
<formControlPr xmlns="http://schemas.microsoft.com/office/spreadsheetml/2009/9/main" objectType="Drop" dropStyle="combo" dx="22" fmlaLink="$O$6" fmlaRange="BEANS" noThreeD="1" sel="1" val="0"/>
</file>

<file path=xl/ctrlProps/ctrlProp25.xml><?xml version="1.0" encoding="utf-8"?>
<formControlPr xmlns="http://schemas.microsoft.com/office/spreadsheetml/2009/9/main" objectType="Drop" dropStyle="combo" dx="22" fmlaLink="I36" fmlaRange="Cups" noThreeD="1" sel="1" val="0"/>
</file>

<file path=xl/ctrlProps/ctrlProp250.xml><?xml version="1.0" encoding="utf-8"?>
<formControlPr xmlns="http://schemas.microsoft.com/office/spreadsheetml/2009/9/main" objectType="Drop" dropStyle="combo" dx="22" fmlaLink="$O$7" fmlaRange="BEANS" noThreeD="1" sel="1" val="0"/>
</file>

<file path=xl/ctrlProps/ctrlProp251.xml><?xml version="1.0" encoding="utf-8"?>
<formControlPr xmlns="http://schemas.microsoft.com/office/spreadsheetml/2009/9/main" objectType="Drop" dropStyle="combo" dx="22" fmlaLink="$O$8" fmlaRange="BEANS" noThreeD="1" sel="1" val="0"/>
</file>

<file path=xl/ctrlProps/ctrlProp252.xml><?xml version="1.0" encoding="utf-8"?>
<formControlPr xmlns="http://schemas.microsoft.com/office/spreadsheetml/2009/9/main" objectType="Drop" dropStyle="combo" dx="22" fmlaLink="$O$9" fmlaRange="BEANS" noThreeD="1" sel="1" val="0"/>
</file>

<file path=xl/ctrlProps/ctrlProp253.xml><?xml version="1.0" encoding="utf-8"?>
<formControlPr xmlns="http://schemas.microsoft.com/office/spreadsheetml/2009/9/main" objectType="Drop" dropStyle="combo" dx="22" fmlaLink="$O$10" fmlaRange="BEANS" noThreeD="1" sel="1" val="0"/>
</file>

<file path=xl/ctrlProps/ctrlProp254.xml><?xml version="1.0" encoding="utf-8"?>
<formControlPr xmlns="http://schemas.microsoft.com/office/spreadsheetml/2009/9/main" objectType="Drop" dropStyle="combo" dx="22" fmlaLink="$O$11" fmlaRange="BEANS" noThreeD="1" sel="1" val="0"/>
</file>

<file path=xl/ctrlProps/ctrlProp255.xml><?xml version="1.0" encoding="utf-8"?>
<formControlPr xmlns="http://schemas.microsoft.com/office/spreadsheetml/2009/9/main" objectType="Drop" dropStyle="combo" dx="22" fmlaLink="$O$12" fmlaRange="BEANS" noThreeD="1" sel="1" val="0"/>
</file>

<file path=xl/ctrlProps/ctrlProp256.xml><?xml version="1.0" encoding="utf-8"?>
<formControlPr xmlns="http://schemas.microsoft.com/office/spreadsheetml/2009/9/main" objectType="Drop" dropStyle="combo" dx="22" fmlaLink="$O$13" fmlaRange="BEANS" noThreeD="1" sel="1" val="0"/>
</file>

<file path=xl/ctrlProps/ctrlProp257.xml><?xml version="1.0" encoding="utf-8"?>
<formControlPr xmlns="http://schemas.microsoft.com/office/spreadsheetml/2009/9/main" objectType="Drop" dropStyle="combo" dx="22" fmlaLink="$O$14" fmlaRange="BEANS" noThreeD="1" sel="1" val="0"/>
</file>

<file path=xl/ctrlProps/ctrlProp258.xml><?xml version="1.0" encoding="utf-8"?>
<formControlPr xmlns="http://schemas.microsoft.com/office/spreadsheetml/2009/9/main" objectType="Drop" dropStyle="combo" dx="22" fmlaLink="$O$15" fmlaRange="BEANS" noThreeD="1" sel="1" val="0"/>
</file>

<file path=xl/ctrlProps/ctrlProp259.xml><?xml version="1.0" encoding="utf-8"?>
<formControlPr xmlns="http://schemas.microsoft.com/office/spreadsheetml/2009/9/main" objectType="Drop" dropStyle="combo" dx="22" fmlaLink="$R$6" fmlaRange="Cups" noThreeD="1" sel="1" val="0"/>
</file>

<file path=xl/ctrlProps/ctrlProp26.xml><?xml version="1.0" encoding="utf-8"?>
<formControlPr xmlns="http://schemas.microsoft.com/office/spreadsheetml/2009/9/main" objectType="Drop" dropStyle="combo" dx="22" fmlaLink="I37" fmlaRange="Cups" noThreeD="1" sel="1" val="0"/>
</file>

<file path=xl/ctrlProps/ctrlProp260.xml><?xml version="1.0" encoding="utf-8"?>
<formControlPr xmlns="http://schemas.microsoft.com/office/spreadsheetml/2009/9/main" objectType="Drop" dropStyle="combo" dx="22" fmlaLink="$R$7" fmlaRange="Cups" noThreeD="1" sel="1" val="0"/>
</file>

<file path=xl/ctrlProps/ctrlProp261.xml><?xml version="1.0" encoding="utf-8"?>
<formControlPr xmlns="http://schemas.microsoft.com/office/spreadsheetml/2009/9/main" objectType="Drop" dropStyle="combo" dx="22" fmlaLink="$R$8" fmlaRange="Cups" noThreeD="1" sel="1" val="0"/>
</file>

<file path=xl/ctrlProps/ctrlProp262.xml><?xml version="1.0" encoding="utf-8"?>
<formControlPr xmlns="http://schemas.microsoft.com/office/spreadsheetml/2009/9/main" objectType="Drop" dropStyle="combo" dx="22" fmlaLink="$R$9" fmlaRange="Cups" noThreeD="1" sel="1" val="0"/>
</file>

<file path=xl/ctrlProps/ctrlProp263.xml><?xml version="1.0" encoding="utf-8"?>
<formControlPr xmlns="http://schemas.microsoft.com/office/spreadsheetml/2009/9/main" objectType="Drop" dropStyle="combo" dx="22" fmlaLink="$R$10" fmlaRange="Cups" noThreeD="1" sel="1" val="0"/>
</file>

<file path=xl/ctrlProps/ctrlProp264.xml><?xml version="1.0" encoding="utf-8"?>
<formControlPr xmlns="http://schemas.microsoft.com/office/spreadsheetml/2009/9/main" objectType="Drop" dropStyle="combo" dx="22" fmlaLink="$R$11" fmlaRange="Cups" noThreeD="1" sel="1" val="0"/>
</file>

<file path=xl/ctrlProps/ctrlProp265.xml><?xml version="1.0" encoding="utf-8"?>
<formControlPr xmlns="http://schemas.microsoft.com/office/spreadsheetml/2009/9/main" objectType="Drop" dropStyle="combo" dx="22" fmlaLink="$R$12" fmlaRange="Cups" noThreeD="1" sel="1" val="0"/>
</file>

<file path=xl/ctrlProps/ctrlProp266.xml><?xml version="1.0" encoding="utf-8"?>
<formControlPr xmlns="http://schemas.microsoft.com/office/spreadsheetml/2009/9/main" objectType="Drop" dropStyle="combo" dx="22" fmlaLink="$R$13" fmlaRange="Cups" noThreeD="1" sel="1" val="0"/>
</file>

<file path=xl/ctrlProps/ctrlProp267.xml><?xml version="1.0" encoding="utf-8"?>
<formControlPr xmlns="http://schemas.microsoft.com/office/spreadsheetml/2009/9/main" objectType="Drop" dropStyle="combo" dx="22" fmlaLink="$R$14" fmlaRange="Cups" noThreeD="1" sel="1" val="0"/>
</file>

<file path=xl/ctrlProps/ctrlProp268.xml><?xml version="1.0" encoding="utf-8"?>
<formControlPr xmlns="http://schemas.microsoft.com/office/spreadsheetml/2009/9/main" objectType="Drop" dropStyle="combo" dx="22" fmlaLink="$R$15" fmlaRange="Cups" noThreeD="1" sel="1" val="0"/>
</file>

<file path=xl/ctrlProps/ctrlProp269.xml><?xml version="1.0" encoding="utf-8"?>
<formControlPr xmlns="http://schemas.microsoft.com/office/spreadsheetml/2009/9/main" objectType="Drop" dropStyle="combo" dx="22" fmlaLink="$U$6" fmlaRange="STARCHY" noThreeD="1" sel="1" val="0"/>
</file>

<file path=xl/ctrlProps/ctrlProp27.xml><?xml version="1.0" encoding="utf-8"?>
<formControlPr xmlns="http://schemas.microsoft.com/office/spreadsheetml/2009/9/main" objectType="Drop" dropStyle="combo" dx="22" fmlaLink="$I$38" fmlaRange="Cups" noThreeD="1" sel="1" val="0"/>
</file>

<file path=xl/ctrlProps/ctrlProp270.xml><?xml version="1.0" encoding="utf-8"?>
<formControlPr xmlns="http://schemas.microsoft.com/office/spreadsheetml/2009/9/main" objectType="Drop" dropStyle="combo" dx="22" fmlaLink="$U$7" fmlaRange="STARCHY" noThreeD="1" sel="1" val="0"/>
</file>

<file path=xl/ctrlProps/ctrlProp271.xml><?xml version="1.0" encoding="utf-8"?>
<formControlPr xmlns="http://schemas.microsoft.com/office/spreadsheetml/2009/9/main" objectType="Drop" dropStyle="combo" dx="22" fmlaLink="$U$8" fmlaRange="STARCHY" noThreeD="1" sel="1" val="0"/>
</file>

<file path=xl/ctrlProps/ctrlProp272.xml><?xml version="1.0" encoding="utf-8"?>
<formControlPr xmlns="http://schemas.microsoft.com/office/spreadsheetml/2009/9/main" objectType="Drop" dropStyle="combo" dx="22" fmlaLink="$U$9" fmlaRange="STARCHY" noThreeD="1" sel="1" val="0"/>
</file>

<file path=xl/ctrlProps/ctrlProp273.xml><?xml version="1.0" encoding="utf-8"?>
<formControlPr xmlns="http://schemas.microsoft.com/office/spreadsheetml/2009/9/main" objectType="Drop" dropStyle="combo" dx="22" fmlaLink="$U$10" fmlaRange="STARCHY" noThreeD="1" sel="1" val="0"/>
</file>

<file path=xl/ctrlProps/ctrlProp274.xml><?xml version="1.0" encoding="utf-8"?>
<formControlPr xmlns="http://schemas.microsoft.com/office/spreadsheetml/2009/9/main" objectType="Drop" dropStyle="combo" dx="22" fmlaLink="$U$11" fmlaRange="STARCHY" noThreeD="1" sel="1" val="0"/>
</file>

<file path=xl/ctrlProps/ctrlProp275.xml><?xml version="1.0" encoding="utf-8"?>
<formControlPr xmlns="http://schemas.microsoft.com/office/spreadsheetml/2009/9/main" objectType="Drop" dropStyle="combo" dx="22" fmlaLink="$U$12" fmlaRange="STARCHY" noThreeD="1" sel="1" val="0"/>
</file>

<file path=xl/ctrlProps/ctrlProp276.xml><?xml version="1.0" encoding="utf-8"?>
<formControlPr xmlns="http://schemas.microsoft.com/office/spreadsheetml/2009/9/main" objectType="Drop" dropStyle="combo" dx="22" fmlaLink="$U$13" fmlaRange="STARCHY" noThreeD="1" sel="1" val="0"/>
</file>

<file path=xl/ctrlProps/ctrlProp277.xml><?xml version="1.0" encoding="utf-8"?>
<formControlPr xmlns="http://schemas.microsoft.com/office/spreadsheetml/2009/9/main" objectType="Drop" dropStyle="combo" dx="22" fmlaLink="$U$14" fmlaRange="STARCHY" noThreeD="1" sel="1" val="0"/>
</file>

<file path=xl/ctrlProps/ctrlProp278.xml><?xml version="1.0" encoding="utf-8"?>
<formControlPr xmlns="http://schemas.microsoft.com/office/spreadsheetml/2009/9/main" objectType="Drop" dropStyle="combo" dx="22" fmlaLink="$U$15" fmlaRange="STARCHY" noThreeD="1" sel="1" val="0"/>
</file>

<file path=xl/ctrlProps/ctrlProp279.xml><?xml version="1.0" encoding="utf-8"?>
<formControlPr xmlns="http://schemas.microsoft.com/office/spreadsheetml/2009/9/main" objectType="Drop" dropStyle="combo" dx="22" fmlaLink="$X$6" fmlaRange="Cups" noThreeD="1" sel="1" val="0"/>
</file>

<file path=xl/ctrlProps/ctrlProp28.xml><?xml version="1.0" encoding="utf-8"?>
<formControlPr xmlns="http://schemas.microsoft.com/office/spreadsheetml/2009/9/main" objectType="Drop" dropStyle="combo" dx="22" fmlaLink="I39" fmlaRange="Cups" noThreeD="1" sel="1" val="0"/>
</file>

<file path=xl/ctrlProps/ctrlProp280.xml><?xml version="1.0" encoding="utf-8"?>
<formControlPr xmlns="http://schemas.microsoft.com/office/spreadsheetml/2009/9/main" objectType="Drop" dropStyle="combo" dx="22" fmlaLink="$X$7" fmlaRange="Cups" noThreeD="1" sel="1" val="0"/>
</file>

<file path=xl/ctrlProps/ctrlProp281.xml><?xml version="1.0" encoding="utf-8"?>
<formControlPr xmlns="http://schemas.microsoft.com/office/spreadsheetml/2009/9/main" objectType="Drop" dropStyle="combo" dx="22" fmlaLink="$X$8" fmlaRange="Cups" noThreeD="1" sel="1" val="0"/>
</file>

<file path=xl/ctrlProps/ctrlProp282.xml><?xml version="1.0" encoding="utf-8"?>
<formControlPr xmlns="http://schemas.microsoft.com/office/spreadsheetml/2009/9/main" objectType="Drop" dropStyle="combo" dx="22" fmlaLink="$X$9" fmlaRange="Cups" noThreeD="1" sel="1" val="0"/>
</file>

<file path=xl/ctrlProps/ctrlProp283.xml><?xml version="1.0" encoding="utf-8"?>
<formControlPr xmlns="http://schemas.microsoft.com/office/spreadsheetml/2009/9/main" objectType="Drop" dropStyle="combo" dx="22" fmlaLink="$X$10" fmlaRange="Cups" noThreeD="1" sel="1" val="0"/>
</file>

<file path=xl/ctrlProps/ctrlProp284.xml><?xml version="1.0" encoding="utf-8"?>
<formControlPr xmlns="http://schemas.microsoft.com/office/spreadsheetml/2009/9/main" objectType="Drop" dropStyle="combo" dx="22" fmlaLink="$X$11" fmlaRange="Cups" noThreeD="1" sel="1" val="0"/>
</file>

<file path=xl/ctrlProps/ctrlProp285.xml><?xml version="1.0" encoding="utf-8"?>
<formControlPr xmlns="http://schemas.microsoft.com/office/spreadsheetml/2009/9/main" objectType="Drop" dropStyle="combo" dx="22" fmlaLink="$X$12" fmlaRange="Cups" noThreeD="1" sel="1" val="0"/>
</file>

<file path=xl/ctrlProps/ctrlProp286.xml><?xml version="1.0" encoding="utf-8"?>
<formControlPr xmlns="http://schemas.microsoft.com/office/spreadsheetml/2009/9/main" objectType="Drop" dropStyle="combo" dx="22" fmlaLink="$X$13" fmlaRange="Cups" noThreeD="1" sel="1" val="0"/>
</file>

<file path=xl/ctrlProps/ctrlProp287.xml><?xml version="1.0" encoding="utf-8"?>
<formControlPr xmlns="http://schemas.microsoft.com/office/spreadsheetml/2009/9/main" objectType="Drop" dropStyle="combo" dx="22" fmlaLink="$X$14" fmlaRange="Cups" noThreeD="1" sel="1" val="0"/>
</file>

<file path=xl/ctrlProps/ctrlProp288.xml><?xml version="1.0" encoding="utf-8"?>
<formControlPr xmlns="http://schemas.microsoft.com/office/spreadsheetml/2009/9/main" objectType="Drop" dropStyle="combo" dx="22" fmlaLink="$X$15" fmlaRange="Cups" noThreeD="1" sel="1" val="0"/>
</file>

<file path=xl/ctrlProps/ctrlProp289.xml><?xml version="1.0" encoding="utf-8"?>
<formControlPr xmlns="http://schemas.microsoft.com/office/spreadsheetml/2009/9/main" objectType="Drop" dropStyle="combo" dx="22" fmlaLink="$AA$6" fmlaRange="OTHER" noThreeD="1" sel="1" val="0"/>
</file>

<file path=xl/ctrlProps/ctrlProp29.xml><?xml version="1.0" encoding="utf-8"?>
<formControlPr xmlns="http://schemas.microsoft.com/office/spreadsheetml/2009/9/main" objectType="Drop" dropStyle="combo" dx="22" fmlaLink="I40" fmlaRange="Cups" noThreeD="1" sel="1" val="0"/>
</file>

<file path=xl/ctrlProps/ctrlProp290.xml><?xml version="1.0" encoding="utf-8"?>
<formControlPr xmlns="http://schemas.microsoft.com/office/spreadsheetml/2009/9/main" objectType="Drop" dropStyle="combo" dx="22" fmlaLink="$AA$7" fmlaRange="OTHER" noThreeD="1" sel="1" val="0"/>
</file>

<file path=xl/ctrlProps/ctrlProp291.xml><?xml version="1.0" encoding="utf-8"?>
<formControlPr xmlns="http://schemas.microsoft.com/office/spreadsheetml/2009/9/main" objectType="Drop" dropStyle="combo" dx="22" fmlaLink="$AA$8" fmlaRange="OTHER" noThreeD="1" sel="1" val="0"/>
</file>

<file path=xl/ctrlProps/ctrlProp292.xml><?xml version="1.0" encoding="utf-8"?>
<formControlPr xmlns="http://schemas.microsoft.com/office/spreadsheetml/2009/9/main" objectType="Drop" dropStyle="combo" dx="22" fmlaLink="$AA$9" fmlaRange="OTHER" noThreeD="1" sel="1" val="0"/>
</file>

<file path=xl/ctrlProps/ctrlProp293.xml><?xml version="1.0" encoding="utf-8"?>
<formControlPr xmlns="http://schemas.microsoft.com/office/spreadsheetml/2009/9/main" objectType="Drop" dropStyle="combo" dx="22" fmlaLink="$AA$10" fmlaRange="OTHER" noThreeD="1" sel="1" val="0"/>
</file>

<file path=xl/ctrlProps/ctrlProp294.xml><?xml version="1.0" encoding="utf-8"?>
<formControlPr xmlns="http://schemas.microsoft.com/office/spreadsheetml/2009/9/main" objectType="Drop" dropStyle="combo" dx="22" fmlaLink="$AA$11" fmlaRange="OTHER" noThreeD="1" sel="1" val="0"/>
</file>

<file path=xl/ctrlProps/ctrlProp295.xml><?xml version="1.0" encoding="utf-8"?>
<formControlPr xmlns="http://schemas.microsoft.com/office/spreadsheetml/2009/9/main" objectType="Drop" dropStyle="combo" dx="22" fmlaLink="$AA$12" fmlaRange="OTHER" noThreeD="1" sel="1" val="0"/>
</file>

<file path=xl/ctrlProps/ctrlProp296.xml><?xml version="1.0" encoding="utf-8"?>
<formControlPr xmlns="http://schemas.microsoft.com/office/spreadsheetml/2009/9/main" objectType="Drop" dropStyle="combo" dx="22" fmlaLink="$AA$13" fmlaRange="OTHER" noThreeD="1" sel="1" val="0"/>
</file>

<file path=xl/ctrlProps/ctrlProp297.xml><?xml version="1.0" encoding="utf-8"?>
<formControlPr xmlns="http://schemas.microsoft.com/office/spreadsheetml/2009/9/main" objectType="Drop" dropStyle="combo" dx="22" fmlaLink="$AA$14" fmlaRange="OTHER" noThreeD="1" sel="1" val="0"/>
</file>

<file path=xl/ctrlProps/ctrlProp298.xml><?xml version="1.0" encoding="utf-8"?>
<formControlPr xmlns="http://schemas.microsoft.com/office/spreadsheetml/2009/9/main" objectType="Drop" dropStyle="combo" dx="22" fmlaLink="$AA$15" fmlaRange="OTHER" noThreeD="1" sel="1" val="0"/>
</file>

<file path=xl/ctrlProps/ctrlProp299.xml><?xml version="1.0" encoding="utf-8"?>
<formControlPr xmlns="http://schemas.microsoft.com/office/spreadsheetml/2009/9/main" objectType="Drop" dropStyle="combo" dx="22" fmlaLink="$AD$6" fmlaRange="Cups" noThreeD="1" sel="1" val="0"/>
</file>

<file path=xl/ctrlProps/ctrlProp3.xml><?xml version="1.0" encoding="utf-8"?>
<formControlPr xmlns="http://schemas.microsoft.com/office/spreadsheetml/2009/9/main" objectType="Drop" dropStyle="combo" dx="22" fmlaLink="$I$14" fmlaRange="Cups" noThreeD="1" sel="1" val="0"/>
</file>

<file path=xl/ctrlProps/ctrlProp30.xml><?xml version="1.0" encoding="utf-8"?>
<formControlPr xmlns="http://schemas.microsoft.com/office/spreadsheetml/2009/9/main" objectType="Drop" dropStyle="combo" dx="22" fmlaLink="I41" fmlaRange="Cups" noThreeD="1" sel="1" val="0"/>
</file>

<file path=xl/ctrlProps/ctrlProp300.xml><?xml version="1.0" encoding="utf-8"?>
<formControlPr xmlns="http://schemas.microsoft.com/office/spreadsheetml/2009/9/main" objectType="Drop" dropStyle="combo" dx="22" fmlaLink="$AD$7" fmlaRange="Cups" noThreeD="1" sel="1" val="0"/>
</file>

<file path=xl/ctrlProps/ctrlProp301.xml><?xml version="1.0" encoding="utf-8"?>
<formControlPr xmlns="http://schemas.microsoft.com/office/spreadsheetml/2009/9/main" objectType="Drop" dropStyle="combo" dx="22" fmlaLink="$AD$8" fmlaRange="Cups" noThreeD="1" sel="1" val="0"/>
</file>

<file path=xl/ctrlProps/ctrlProp302.xml><?xml version="1.0" encoding="utf-8"?>
<formControlPr xmlns="http://schemas.microsoft.com/office/spreadsheetml/2009/9/main" objectType="Drop" dropStyle="combo" dx="22" fmlaLink="$AD$9" fmlaRange="Cups" noThreeD="1" sel="1" val="0"/>
</file>

<file path=xl/ctrlProps/ctrlProp303.xml><?xml version="1.0" encoding="utf-8"?>
<formControlPr xmlns="http://schemas.microsoft.com/office/spreadsheetml/2009/9/main" objectType="Drop" dropStyle="combo" dx="22" fmlaLink="$AD$10" fmlaRange="Cups" noThreeD="1" sel="1" val="0"/>
</file>

<file path=xl/ctrlProps/ctrlProp304.xml><?xml version="1.0" encoding="utf-8"?>
<formControlPr xmlns="http://schemas.microsoft.com/office/spreadsheetml/2009/9/main" objectType="Drop" dropStyle="combo" dx="22" fmlaLink="$AD$11" fmlaRange="Cups" noThreeD="1" sel="1" val="0"/>
</file>

<file path=xl/ctrlProps/ctrlProp305.xml><?xml version="1.0" encoding="utf-8"?>
<formControlPr xmlns="http://schemas.microsoft.com/office/spreadsheetml/2009/9/main" objectType="Drop" dropStyle="combo" dx="22" fmlaLink="$AD$12" fmlaRange="Cups" noThreeD="1" sel="1" val="0"/>
</file>

<file path=xl/ctrlProps/ctrlProp306.xml><?xml version="1.0" encoding="utf-8"?>
<formControlPr xmlns="http://schemas.microsoft.com/office/spreadsheetml/2009/9/main" objectType="Drop" dropStyle="combo" dx="22" fmlaLink="$AD$13" fmlaRange="Cups" noThreeD="1" sel="1" val="0"/>
</file>

<file path=xl/ctrlProps/ctrlProp307.xml><?xml version="1.0" encoding="utf-8"?>
<formControlPr xmlns="http://schemas.microsoft.com/office/spreadsheetml/2009/9/main" objectType="Drop" dropStyle="combo" dx="22" fmlaLink="$AD$14" fmlaRange="Cups" noThreeD="1" sel="1" val="0"/>
</file>

<file path=xl/ctrlProps/ctrlProp308.xml><?xml version="1.0" encoding="utf-8"?>
<formControlPr xmlns="http://schemas.microsoft.com/office/spreadsheetml/2009/9/main" objectType="Drop" dropStyle="combo" dx="22" fmlaLink="$AD$15" fmlaRange="Cups" noThreeD="1" sel="1" val="0"/>
</file>

<file path=xl/ctrlProps/ctrlProp309.xml><?xml version="1.0" encoding="utf-8"?>
<formControlPr xmlns="http://schemas.microsoft.com/office/spreadsheetml/2009/9/main" objectType="Drop" dropStyle="combo" dx="22" fmlaLink="$C$14" fmlaRange="GREEN" noThreeD="1" sel="1" val="0"/>
</file>

<file path=xl/ctrlProps/ctrlProp31.xml><?xml version="1.0" encoding="utf-8"?>
<formControlPr xmlns="http://schemas.microsoft.com/office/spreadsheetml/2009/9/main" objectType="Drop" dropStyle="combo" dx="22" fmlaLink="I42" fmlaRange="Cups" noThreeD="1" sel="1" val="0"/>
</file>

<file path=xl/ctrlProps/ctrlProp310.xml><?xml version="1.0" encoding="utf-8"?>
<formControlPr xmlns="http://schemas.microsoft.com/office/spreadsheetml/2009/9/main" objectType="Drop" dropStyle="combo" dx="22" fmlaLink="$AH$6" fmlaRange="Cups" noThreeD="1" sel="1" val="0"/>
</file>

<file path=xl/ctrlProps/ctrlProp311.xml><?xml version="1.0" encoding="utf-8"?>
<formControlPr xmlns="http://schemas.microsoft.com/office/spreadsheetml/2009/9/main" objectType="Drop" dropStyle="combo" dx="22" fmlaLink="$AH$7" fmlaRange="Cups" noThreeD="1" sel="1" val="0"/>
</file>

<file path=xl/ctrlProps/ctrlProp312.xml><?xml version="1.0" encoding="utf-8"?>
<formControlPr xmlns="http://schemas.microsoft.com/office/spreadsheetml/2009/9/main" objectType="Drop" dropStyle="combo" dx="22" fmlaLink="$AH$8" fmlaRange="Cups" noThreeD="1" sel="1" val="0"/>
</file>

<file path=xl/ctrlProps/ctrlProp313.xml><?xml version="1.0" encoding="utf-8"?>
<formControlPr xmlns="http://schemas.microsoft.com/office/spreadsheetml/2009/9/main" objectType="Drop" dropStyle="combo" dx="22" fmlaLink="$AH$10" fmlaRange="Cups" noThreeD="1" sel="1" val="0"/>
</file>

<file path=xl/ctrlProps/ctrlProp314.xml><?xml version="1.0" encoding="utf-8"?>
<formControlPr xmlns="http://schemas.microsoft.com/office/spreadsheetml/2009/9/main" objectType="Drop" dropStyle="combo" dx="22" fmlaLink="$AH$9" fmlaRange="Cups" noThreeD="1" sel="1" val="0"/>
</file>

<file path=xl/ctrlProps/ctrlProp315.xml><?xml version="1.0" encoding="utf-8"?>
<formControlPr xmlns="http://schemas.microsoft.com/office/spreadsheetml/2009/9/main" objectType="Drop" dropStyle="combo" dx="22" fmlaLink="$A$7" fmlaRange="meals" noThreeD="1" sel="1" val="0"/>
</file>

<file path=xl/ctrlProps/ctrlProp316.xml><?xml version="1.0" encoding="utf-8"?>
<formControlPr xmlns="http://schemas.microsoft.com/office/spreadsheetml/2009/9/main" objectType="Drop" dropStyle="combo" dx="22" fmlaLink="$A$8" fmlaRange="meals" noThreeD="1" sel="1" val="0"/>
</file>

<file path=xl/ctrlProps/ctrlProp317.xml><?xml version="1.0" encoding="utf-8"?>
<formControlPr xmlns="http://schemas.microsoft.com/office/spreadsheetml/2009/9/main" objectType="Drop" dropStyle="combo" dx="22" fmlaLink="$A$9" fmlaRange="meals" noThreeD="1" sel="1" val="0"/>
</file>

<file path=xl/ctrlProps/ctrlProp318.xml><?xml version="1.0" encoding="utf-8"?>
<formControlPr xmlns="http://schemas.microsoft.com/office/spreadsheetml/2009/9/main" objectType="Drop" dropStyle="combo" dx="22" fmlaLink="$A$10" fmlaRange="meals" noThreeD="1" sel="1" val="0"/>
</file>

<file path=xl/ctrlProps/ctrlProp319.xml><?xml version="1.0" encoding="utf-8"?>
<formControlPr xmlns="http://schemas.microsoft.com/office/spreadsheetml/2009/9/main" objectType="Drop" dropStyle="combo" dx="22" fmlaLink="$A$11" fmlaRange="meals" noThreeD="1" sel="1" val="0"/>
</file>

<file path=xl/ctrlProps/ctrlProp32.xml><?xml version="1.0" encoding="utf-8"?>
<formControlPr xmlns="http://schemas.microsoft.com/office/spreadsheetml/2009/9/main" objectType="Drop" dropStyle="combo" dx="22" fmlaLink="I43" fmlaRange="Cups" noThreeD="1" sel="1" val="0"/>
</file>

<file path=xl/ctrlProps/ctrlProp320.xml><?xml version="1.0" encoding="utf-8"?>
<formControlPr xmlns="http://schemas.microsoft.com/office/spreadsheetml/2009/9/main" objectType="Drop" dropStyle="combo" dx="22" fmlaLink="$A$12" fmlaRange="meals" noThreeD="1" sel="1" val="0"/>
</file>

<file path=xl/ctrlProps/ctrlProp321.xml><?xml version="1.0" encoding="utf-8"?>
<formControlPr xmlns="http://schemas.microsoft.com/office/spreadsheetml/2009/9/main" objectType="Drop" dropStyle="combo" dx="22" fmlaLink="$A$13" fmlaRange="meals" noThreeD="1" sel="1" val="0"/>
</file>

<file path=xl/ctrlProps/ctrlProp322.xml><?xml version="1.0" encoding="utf-8"?>
<formControlPr xmlns="http://schemas.microsoft.com/office/spreadsheetml/2009/9/main" objectType="Drop" dropStyle="combo" dx="22" fmlaLink="$A$14" fmlaRange="meals" noThreeD="1" sel="1" val="0"/>
</file>

<file path=xl/ctrlProps/ctrlProp323.xml><?xml version="1.0" encoding="utf-8"?>
<formControlPr xmlns="http://schemas.microsoft.com/office/spreadsheetml/2009/9/main" objectType="Drop" dropStyle="combo" dx="22" fmlaLink="$A$15" fmlaRange="meals" noThreeD="1" sel="1" val="0"/>
</file>

<file path=xl/ctrlProps/ctrlProp324.xml><?xml version="1.0" encoding="utf-8"?>
<formControlPr xmlns="http://schemas.microsoft.com/office/spreadsheetml/2009/9/main" objectType="Drop" dropStyle="combo" dx="22" fmlaLink="$A$16" fmlaRange="meals" noThreeD="1" sel="1" val="0"/>
</file>

<file path=xl/ctrlProps/ctrlProp325.xml><?xml version="1.0" encoding="utf-8"?>
<formControlPr xmlns="http://schemas.microsoft.com/office/spreadsheetml/2009/9/main" objectType="Drop" dropStyle="combo" dx="22" fmlaLink="$A$17" fmlaRange="meals" noThreeD="1" sel="1" val="0"/>
</file>

<file path=xl/ctrlProps/ctrlProp326.xml><?xml version="1.0" encoding="utf-8"?>
<formControlPr xmlns="http://schemas.microsoft.com/office/spreadsheetml/2009/9/main" objectType="Drop" dropStyle="combo" dx="22" fmlaLink="$A$18" fmlaRange="meals" noThreeD="1" sel="1" val="0"/>
</file>

<file path=xl/ctrlProps/ctrlProp327.xml><?xml version="1.0" encoding="utf-8"?>
<formControlPr xmlns="http://schemas.microsoft.com/office/spreadsheetml/2009/9/main" objectType="Drop" dropStyle="combo" dx="22" fmlaLink="$A$19" fmlaRange="meals" noThreeD="1" sel="1" val="0"/>
</file>

<file path=xl/ctrlProps/ctrlProp328.xml><?xml version="1.0" encoding="utf-8"?>
<formControlPr xmlns="http://schemas.microsoft.com/office/spreadsheetml/2009/9/main" objectType="Drop" dropStyle="combo" dx="22" fmlaLink="$A$20" fmlaRange="meals" noThreeD="1" sel="1" val="0"/>
</file>

<file path=xl/ctrlProps/ctrlProp329.xml><?xml version="1.0" encoding="utf-8"?>
<formControlPr xmlns="http://schemas.microsoft.com/office/spreadsheetml/2009/9/main" objectType="Drop" dropStyle="combo" dx="22" fmlaLink="$A$21" fmlaRange="meals" noThreeD="1" sel="1" val="0"/>
</file>

<file path=xl/ctrlProps/ctrlProp33.xml><?xml version="1.0" encoding="utf-8"?>
<formControlPr xmlns="http://schemas.microsoft.com/office/spreadsheetml/2009/9/main" objectType="Drop" dropStyle="combo" dx="22" fmlaLink="I44" fmlaRange="Cups" noThreeD="1" sel="1" val="0"/>
</file>

<file path=xl/ctrlProps/ctrlProp330.xml><?xml version="1.0" encoding="utf-8"?>
<formControlPr xmlns="http://schemas.microsoft.com/office/spreadsheetml/2009/9/main" objectType="Drop" dropStyle="combo" dx="22" fmlaLink="$A$22" fmlaRange="meals" noThreeD="1" sel="1" val="0"/>
</file>

<file path=xl/ctrlProps/ctrlProp331.xml><?xml version="1.0" encoding="utf-8"?>
<formControlPr xmlns="http://schemas.microsoft.com/office/spreadsheetml/2009/9/main" objectType="Drop" dropStyle="combo" dx="22" fmlaLink="$A$23" fmlaRange="meals" noThreeD="1" sel="1" val="0"/>
</file>

<file path=xl/ctrlProps/ctrlProp332.xml><?xml version="1.0" encoding="utf-8"?>
<formControlPr xmlns="http://schemas.microsoft.com/office/spreadsheetml/2009/9/main" objectType="Drop" dropStyle="combo" dx="22" fmlaLink="$A$24" fmlaRange="meals" noThreeD="1" sel="1" val="0"/>
</file>

<file path=xl/ctrlProps/ctrlProp333.xml><?xml version="1.0" encoding="utf-8"?>
<formControlPr xmlns="http://schemas.microsoft.com/office/spreadsheetml/2009/9/main" objectType="Drop" dropStyle="combo" dx="22" fmlaLink="$A$25" fmlaRange="meals" noThreeD="1" sel="1" val="0"/>
</file>

<file path=xl/ctrlProps/ctrlProp334.xml><?xml version="1.0" encoding="utf-8"?>
<formControlPr xmlns="http://schemas.microsoft.com/office/spreadsheetml/2009/9/main" objectType="Drop" dropStyle="combo" dx="22" fmlaLink="$A$26" fmlaRange="meals" noThreeD="1" sel="1" val="0"/>
</file>

<file path=xl/ctrlProps/ctrlProp335.xml><?xml version="1.0" encoding="utf-8"?>
<formControlPr xmlns="http://schemas.microsoft.com/office/spreadsheetml/2009/9/main" objectType="CheckBox" fmlaLink="$X$5" lockText="1"/>
</file>

<file path=xl/ctrlProps/ctrlProp336.xml><?xml version="1.0" encoding="utf-8"?>
<formControlPr xmlns="http://schemas.microsoft.com/office/spreadsheetml/2009/9/main" objectType="CheckBox" fmlaLink="$X$6" lockText="1"/>
</file>

<file path=xl/ctrlProps/ctrlProp337.xml><?xml version="1.0" encoding="utf-8"?>
<formControlPr xmlns="http://schemas.microsoft.com/office/spreadsheetml/2009/9/main" objectType="CheckBox" fmlaLink="$X$7" lockText="1"/>
</file>

<file path=xl/ctrlProps/ctrlProp338.xml><?xml version="1.0" encoding="utf-8"?>
<formControlPr xmlns="http://schemas.microsoft.com/office/spreadsheetml/2009/9/main" objectType="CheckBox" fmlaLink="$X$8" lockText="1"/>
</file>

<file path=xl/ctrlProps/ctrlProp339.xml><?xml version="1.0" encoding="utf-8"?>
<formControlPr xmlns="http://schemas.microsoft.com/office/spreadsheetml/2009/9/main" objectType="CheckBox" fmlaLink="$X$9" lockText="1"/>
</file>

<file path=xl/ctrlProps/ctrlProp34.xml><?xml version="1.0" encoding="utf-8"?>
<formControlPr xmlns="http://schemas.microsoft.com/office/spreadsheetml/2009/9/main" objectType="Drop" dropStyle="combo" dx="22" fmlaLink="$I$45" fmlaRange="Cups" noThreeD="1" sel="1" val="0"/>
</file>

<file path=xl/ctrlProps/ctrlProp340.xml><?xml version="1.0" encoding="utf-8"?>
<formControlPr xmlns="http://schemas.microsoft.com/office/spreadsheetml/2009/9/main" objectType="Drop" dropStyle="combo" dx="22" fmlaLink="$AC$10" fmlaRange="GREEN" noThreeD="1" sel="1" val="0"/>
</file>

<file path=xl/ctrlProps/ctrlProp341.xml><?xml version="1.0" encoding="utf-8"?>
<formControlPr xmlns="http://schemas.microsoft.com/office/spreadsheetml/2009/9/main" objectType="Drop" dropStyle="combo" dx="22" fmlaLink="$AC$11" fmlaRange="GREEN" noThreeD="1" sel="1" val="0"/>
</file>

<file path=xl/ctrlProps/ctrlProp342.xml><?xml version="1.0" encoding="utf-8"?>
<formControlPr xmlns="http://schemas.microsoft.com/office/spreadsheetml/2009/9/main" objectType="Drop" dropStyle="combo" dx="22" fmlaLink="$AC$12" fmlaRange="GREEN" noThreeD="1" sel="1" val="0"/>
</file>

<file path=xl/ctrlProps/ctrlProp343.xml><?xml version="1.0" encoding="utf-8"?>
<formControlPr xmlns="http://schemas.microsoft.com/office/spreadsheetml/2009/9/main" objectType="Drop" dropStyle="combo" dx="22" fmlaLink="$AC$13" fmlaRange="GREEN" noThreeD="1" sel="1" val="0"/>
</file>

<file path=xl/ctrlProps/ctrlProp344.xml><?xml version="1.0" encoding="utf-8"?>
<formControlPr xmlns="http://schemas.microsoft.com/office/spreadsheetml/2009/9/main" objectType="Drop" dropStyle="combo" dx="22" fmlaLink="$AC$14" fmlaRange="GREEN" noThreeD="1" sel="1" val="0"/>
</file>

<file path=xl/ctrlProps/ctrlProp345.xml><?xml version="1.0" encoding="utf-8"?>
<formControlPr xmlns="http://schemas.microsoft.com/office/spreadsheetml/2009/9/main" objectType="Drop" dropStyle="combo" dx="22" fmlaLink="$AC$15" fmlaRange="GREEN" noThreeD="1" sel="1" val="0"/>
</file>

<file path=xl/ctrlProps/ctrlProp346.xml><?xml version="1.0" encoding="utf-8"?>
<formControlPr xmlns="http://schemas.microsoft.com/office/spreadsheetml/2009/9/main" objectType="Drop" dropStyle="combo" dx="22" fmlaLink="$AC$16" fmlaRange="GREEN" noThreeD="1" sel="1" val="0"/>
</file>

<file path=xl/ctrlProps/ctrlProp347.xml><?xml version="1.0" encoding="utf-8"?>
<formControlPr xmlns="http://schemas.microsoft.com/office/spreadsheetml/2009/9/main" objectType="Drop" dropStyle="combo" dx="22" fmlaLink="$AC$17" fmlaRange="GREEN" noThreeD="1" sel="1" val="0"/>
</file>

<file path=xl/ctrlProps/ctrlProp348.xml><?xml version="1.0" encoding="utf-8"?>
<formControlPr xmlns="http://schemas.microsoft.com/office/spreadsheetml/2009/9/main" objectType="Drop" dropStyle="combo" dx="22" fmlaLink="$AC$19" fmlaRange="GREEN" noThreeD="1" sel="1" val="0"/>
</file>

<file path=xl/ctrlProps/ctrlProp349.xml><?xml version="1.0" encoding="utf-8"?>
<formControlPr xmlns="http://schemas.microsoft.com/office/spreadsheetml/2009/9/main" objectType="Drop" dropStyle="combo" dx="22" fmlaLink="$AF$10" fmlaRange="Cups" noThreeD="1" sel="1" val="0"/>
</file>

<file path=xl/ctrlProps/ctrlProp35.xml><?xml version="1.0" encoding="utf-8"?>
<formControlPr xmlns="http://schemas.microsoft.com/office/spreadsheetml/2009/9/main" objectType="Drop" dropStyle="combo" dx="22" fmlaLink="I46" fmlaRange="Cups" noThreeD="1" sel="1" val="0"/>
</file>

<file path=xl/ctrlProps/ctrlProp350.xml><?xml version="1.0" encoding="utf-8"?>
<formControlPr xmlns="http://schemas.microsoft.com/office/spreadsheetml/2009/9/main" objectType="Drop" dropStyle="combo" dx="22" fmlaLink="$AF$11" fmlaRange="Cups" noThreeD="1" sel="1" val="0"/>
</file>

<file path=xl/ctrlProps/ctrlProp351.xml><?xml version="1.0" encoding="utf-8"?>
<formControlPr xmlns="http://schemas.microsoft.com/office/spreadsheetml/2009/9/main" objectType="Drop" dropStyle="combo" dx="22" fmlaLink="$AF$12" fmlaRange="Cups" noThreeD="1" sel="1" val="0"/>
</file>

<file path=xl/ctrlProps/ctrlProp352.xml><?xml version="1.0" encoding="utf-8"?>
<formControlPr xmlns="http://schemas.microsoft.com/office/spreadsheetml/2009/9/main" objectType="Drop" dropStyle="combo" dx="22" fmlaLink="$AF$13" fmlaRange="Cups" noThreeD="1" sel="1" val="0"/>
</file>

<file path=xl/ctrlProps/ctrlProp353.xml><?xml version="1.0" encoding="utf-8"?>
<formControlPr xmlns="http://schemas.microsoft.com/office/spreadsheetml/2009/9/main" objectType="Drop" dropStyle="combo" dx="22" fmlaLink="$AF$14" fmlaRange="Cups" noThreeD="1" sel="1" val="0"/>
</file>

<file path=xl/ctrlProps/ctrlProp354.xml><?xml version="1.0" encoding="utf-8"?>
<formControlPr xmlns="http://schemas.microsoft.com/office/spreadsheetml/2009/9/main" objectType="Drop" dropStyle="combo" dx="22" fmlaLink="$AF$15" fmlaRange="Cups" noThreeD="1" sel="1" val="0"/>
</file>

<file path=xl/ctrlProps/ctrlProp355.xml><?xml version="1.0" encoding="utf-8"?>
<formControlPr xmlns="http://schemas.microsoft.com/office/spreadsheetml/2009/9/main" objectType="Drop" dropStyle="combo" dx="22" fmlaLink="$AF$16" fmlaRange="Cups" noThreeD="1" sel="1" val="0"/>
</file>

<file path=xl/ctrlProps/ctrlProp356.xml><?xml version="1.0" encoding="utf-8"?>
<formControlPr xmlns="http://schemas.microsoft.com/office/spreadsheetml/2009/9/main" objectType="Drop" dropStyle="combo" dx="22" fmlaLink="$AF$17" fmlaRange="Cups" noThreeD="1" sel="1" val="0"/>
</file>

<file path=xl/ctrlProps/ctrlProp357.xml><?xml version="1.0" encoding="utf-8"?>
<formControlPr xmlns="http://schemas.microsoft.com/office/spreadsheetml/2009/9/main" objectType="Drop" dropStyle="combo" dx="22" fmlaLink="$AF$18" fmlaRange="Cups" noThreeD="1" sel="1" val="0"/>
</file>

<file path=xl/ctrlProps/ctrlProp358.xml><?xml version="1.0" encoding="utf-8"?>
<formControlPr xmlns="http://schemas.microsoft.com/office/spreadsheetml/2009/9/main" objectType="Drop" dropStyle="combo" dx="22" fmlaLink="$AF$19" fmlaRange="Cups" noThreeD="1" sel="1" val="0"/>
</file>

<file path=xl/ctrlProps/ctrlProp359.xml><?xml version="1.0" encoding="utf-8"?>
<formControlPr xmlns="http://schemas.microsoft.com/office/spreadsheetml/2009/9/main" objectType="Drop" dropStyle="combo" dx="22" fmlaLink="$AI$10" fmlaRange="RED" noThreeD="1" sel="1" val="0"/>
</file>

<file path=xl/ctrlProps/ctrlProp36.xml><?xml version="1.0" encoding="utf-8"?>
<formControlPr xmlns="http://schemas.microsoft.com/office/spreadsheetml/2009/9/main" objectType="Drop" dropStyle="combo" dx="22" fmlaLink="I47" fmlaRange="Cups" noThreeD="1" sel="1" val="0"/>
</file>

<file path=xl/ctrlProps/ctrlProp360.xml><?xml version="1.0" encoding="utf-8"?>
<formControlPr xmlns="http://schemas.microsoft.com/office/spreadsheetml/2009/9/main" objectType="Drop" dropStyle="combo" dx="22" fmlaLink="$AI$11" fmlaRange="RED" noThreeD="1" sel="1" val="0"/>
</file>

<file path=xl/ctrlProps/ctrlProp361.xml><?xml version="1.0" encoding="utf-8"?>
<formControlPr xmlns="http://schemas.microsoft.com/office/spreadsheetml/2009/9/main" objectType="Drop" dropStyle="combo" dx="22" fmlaLink="$AI$12" fmlaRange="RED" noThreeD="1" sel="1" val="0"/>
</file>

<file path=xl/ctrlProps/ctrlProp362.xml><?xml version="1.0" encoding="utf-8"?>
<formControlPr xmlns="http://schemas.microsoft.com/office/spreadsheetml/2009/9/main" objectType="Drop" dropStyle="combo" dx="22" fmlaLink="$AI$13" fmlaRange="RED" noThreeD="1" sel="1" val="0"/>
</file>

<file path=xl/ctrlProps/ctrlProp363.xml><?xml version="1.0" encoding="utf-8"?>
<formControlPr xmlns="http://schemas.microsoft.com/office/spreadsheetml/2009/9/main" objectType="Drop" dropStyle="combo" dx="22" fmlaLink="$AI$14" fmlaRange="RED" noThreeD="1" sel="1" val="0"/>
</file>

<file path=xl/ctrlProps/ctrlProp364.xml><?xml version="1.0" encoding="utf-8"?>
<formControlPr xmlns="http://schemas.microsoft.com/office/spreadsheetml/2009/9/main" objectType="Drop" dropStyle="combo" dx="22" fmlaLink="$AI$15" fmlaRange="RED" noThreeD="1" sel="1" val="0"/>
</file>

<file path=xl/ctrlProps/ctrlProp365.xml><?xml version="1.0" encoding="utf-8"?>
<formControlPr xmlns="http://schemas.microsoft.com/office/spreadsheetml/2009/9/main" objectType="Drop" dropStyle="combo" dx="22" fmlaLink="$AI$16" fmlaRange="RED" noThreeD="1" sel="1" val="0"/>
</file>

<file path=xl/ctrlProps/ctrlProp366.xml><?xml version="1.0" encoding="utf-8"?>
<formControlPr xmlns="http://schemas.microsoft.com/office/spreadsheetml/2009/9/main" objectType="Drop" dropStyle="combo" dx="22" fmlaLink="$AI$17" fmlaRange="RED" noThreeD="1" sel="1" val="0"/>
</file>

<file path=xl/ctrlProps/ctrlProp367.xml><?xml version="1.0" encoding="utf-8"?>
<formControlPr xmlns="http://schemas.microsoft.com/office/spreadsheetml/2009/9/main" objectType="Drop" dropStyle="combo" dx="22" fmlaLink="$AI$18" fmlaRange="RED" noThreeD="1" sel="1" val="0"/>
</file>

<file path=xl/ctrlProps/ctrlProp368.xml><?xml version="1.0" encoding="utf-8"?>
<formControlPr xmlns="http://schemas.microsoft.com/office/spreadsheetml/2009/9/main" objectType="Drop" dropStyle="combo" dx="22" fmlaLink="$AI$19" fmlaRange="RED" noThreeD="1" sel="1" val="0"/>
</file>

<file path=xl/ctrlProps/ctrlProp369.xml><?xml version="1.0" encoding="utf-8"?>
<formControlPr xmlns="http://schemas.microsoft.com/office/spreadsheetml/2009/9/main" objectType="Drop" dropStyle="combo" dx="22" fmlaLink="$AL$10" fmlaRange="Cups" noThreeD="1" sel="1" val="0"/>
</file>

<file path=xl/ctrlProps/ctrlProp37.xml><?xml version="1.0" encoding="utf-8"?>
<formControlPr xmlns="http://schemas.microsoft.com/office/spreadsheetml/2009/9/main" objectType="Drop" dropStyle="combo" dx="22" fmlaLink="I48" fmlaRange="Cups" noThreeD="1" sel="1" val="0"/>
</file>

<file path=xl/ctrlProps/ctrlProp370.xml><?xml version="1.0" encoding="utf-8"?>
<formControlPr xmlns="http://schemas.microsoft.com/office/spreadsheetml/2009/9/main" objectType="Drop" dropStyle="combo" dx="22" fmlaLink="$AL$11" fmlaRange="Cups" noThreeD="1" sel="1" val="0"/>
</file>

<file path=xl/ctrlProps/ctrlProp371.xml><?xml version="1.0" encoding="utf-8"?>
<formControlPr xmlns="http://schemas.microsoft.com/office/spreadsheetml/2009/9/main" objectType="Drop" dropStyle="combo" dx="22" fmlaLink="$AL$12" fmlaRange="Cups" noThreeD="1" sel="1" val="0"/>
</file>

<file path=xl/ctrlProps/ctrlProp372.xml><?xml version="1.0" encoding="utf-8"?>
<formControlPr xmlns="http://schemas.microsoft.com/office/spreadsheetml/2009/9/main" objectType="Drop" dropStyle="combo" dx="22" fmlaLink="$AL$13" fmlaRange="Cups" noThreeD="1" sel="1" val="0"/>
</file>

<file path=xl/ctrlProps/ctrlProp373.xml><?xml version="1.0" encoding="utf-8"?>
<formControlPr xmlns="http://schemas.microsoft.com/office/spreadsheetml/2009/9/main" objectType="Drop" dropStyle="combo" dx="22" fmlaLink="$AL$14" fmlaRange="Cups" noThreeD="1" sel="1" val="0"/>
</file>

<file path=xl/ctrlProps/ctrlProp374.xml><?xml version="1.0" encoding="utf-8"?>
<formControlPr xmlns="http://schemas.microsoft.com/office/spreadsheetml/2009/9/main" objectType="Drop" dropStyle="combo" dx="22" fmlaLink="$AL$15" fmlaRange="Cups" noThreeD="1" sel="1" val="0"/>
</file>

<file path=xl/ctrlProps/ctrlProp375.xml><?xml version="1.0" encoding="utf-8"?>
<formControlPr xmlns="http://schemas.microsoft.com/office/spreadsheetml/2009/9/main" objectType="Drop" dropStyle="combo" dx="22" fmlaLink="$AL$16" fmlaRange="Cups" noThreeD="1" sel="1" val="0"/>
</file>

<file path=xl/ctrlProps/ctrlProp376.xml><?xml version="1.0" encoding="utf-8"?>
<formControlPr xmlns="http://schemas.microsoft.com/office/spreadsheetml/2009/9/main" objectType="Drop" dropStyle="combo" dx="22" fmlaLink="$AL$17" fmlaRange="Cups" noThreeD="1" sel="1" val="0"/>
</file>

<file path=xl/ctrlProps/ctrlProp377.xml><?xml version="1.0" encoding="utf-8"?>
<formControlPr xmlns="http://schemas.microsoft.com/office/spreadsheetml/2009/9/main" objectType="Drop" dropStyle="combo" dx="22" fmlaLink="$AL$18" fmlaRange="Cups" noThreeD="1" sel="1" val="0"/>
</file>

<file path=xl/ctrlProps/ctrlProp378.xml><?xml version="1.0" encoding="utf-8"?>
<formControlPr xmlns="http://schemas.microsoft.com/office/spreadsheetml/2009/9/main" objectType="Drop" dropStyle="combo" dx="22" fmlaLink="$AL$19" fmlaRange="Cups" noThreeD="1" sel="1" val="0"/>
</file>

<file path=xl/ctrlProps/ctrlProp379.xml><?xml version="1.0" encoding="utf-8"?>
<formControlPr xmlns="http://schemas.microsoft.com/office/spreadsheetml/2009/9/main" objectType="Drop" dropStyle="combo" dx="22" fmlaLink="$AO$10" fmlaRange="BEANS" noThreeD="1" sel="1" val="0"/>
</file>

<file path=xl/ctrlProps/ctrlProp38.xml><?xml version="1.0" encoding="utf-8"?>
<formControlPr xmlns="http://schemas.microsoft.com/office/spreadsheetml/2009/9/main" objectType="Drop" dropStyle="combo" dx="22" fmlaLink="I49" fmlaRange="Cups" noThreeD="1" sel="1" val="0"/>
</file>

<file path=xl/ctrlProps/ctrlProp380.xml><?xml version="1.0" encoding="utf-8"?>
<formControlPr xmlns="http://schemas.microsoft.com/office/spreadsheetml/2009/9/main" objectType="Drop" dropStyle="combo" dx="22" fmlaLink="$AO$11" fmlaRange="BEANS" noThreeD="1" sel="1" val="0"/>
</file>

<file path=xl/ctrlProps/ctrlProp381.xml><?xml version="1.0" encoding="utf-8"?>
<formControlPr xmlns="http://schemas.microsoft.com/office/spreadsheetml/2009/9/main" objectType="Drop" dropStyle="combo" dx="22" fmlaLink="$AO$12" fmlaRange="BEANS" noThreeD="1" sel="1" val="0"/>
</file>

<file path=xl/ctrlProps/ctrlProp382.xml><?xml version="1.0" encoding="utf-8"?>
<formControlPr xmlns="http://schemas.microsoft.com/office/spreadsheetml/2009/9/main" objectType="Drop" dropStyle="combo" dx="22" fmlaLink="$AO$13" fmlaRange="BEANS" noThreeD="1" sel="1" val="0"/>
</file>

<file path=xl/ctrlProps/ctrlProp383.xml><?xml version="1.0" encoding="utf-8"?>
<formControlPr xmlns="http://schemas.microsoft.com/office/spreadsheetml/2009/9/main" objectType="Drop" dropStyle="combo" dx="22" fmlaLink="$AO$14" fmlaRange="BEANS" noThreeD="1" sel="1" val="0"/>
</file>

<file path=xl/ctrlProps/ctrlProp384.xml><?xml version="1.0" encoding="utf-8"?>
<formControlPr xmlns="http://schemas.microsoft.com/office/spreadsheetml/2009/9/main" objectType="Drop" dropStyle="combo" dx="22" fmlaLink="$AO$15" fmlaRange="BEANS" noThreeD="1" sel="1" val="0"/>
</file>

<file path=xl/ctrlProps/ctrlProp385.xml><?xml version="1.0" encoding="utf-8"?>
<formControlPr xmlns="http://schemas.microsoft.com/office/spreadsheetml/2009/9/main" objectType="Drop" dropStyle="combo" dx="22" fmlaLink="$AO$16" fmlaRange="BEANS" noThreeD="1" sel="1" val="0"/>
</file>

<file path=xl/ctrlProps/ctrlProp386.xml><?xml version="1.0" encoding="utf-8"?>
<formControlPr xmlns="http://schemas.microsoft.com/office/spreadsheetml/2009/9/main" objectType="Drop" dropStyle="combo" dx="22" fmlaLink="$AO$17" fmlaRange="BEANS" noThreeD="1" sel="1" val="0"/>
</file>

<file path=xl/ctrlProps/ctrlProp387.xml><?xml version="1.0" encoding="utf-8"?>
<formControlPr xmlns="http://schemas.microsoft.com/office/spreadsheetml/2009/9/main" objectType="Drop" dropStyle="combo" dx="22" fmlaLink="$AO$18" fmlaRange="BEANS" noThreeD="1" sel="1" val="0"/>
</file>

<file path=xl/ctrlProps/ctrlProp388.xml><?xml version="1.0" encoding="utf-8"?>
<formControlPr xmlns="http://schemas.microsoft.com/office/spreadsheetml/2009/9/main" objectType="Drop" dropStyle="combo" dx="22" fmlaLink="$AO$19" fmlaRange="BEANS" noThreeD="1" sel="1" val="0"/>
</file>

<file path=xl/ctrlProps/ctrlProp389.xml><?xml version="1.0" encoding="utf-8"?>
<formControlPr xmlns="http://schemas.microsoft.com/office/spreadsheetml/2009/9/main" objectType="Drop" dropStyle="combo" dx="22" fmlaLink="$AR$10" fmlaRange="Cups" noThreeD="1" sel="1" val="0"/>
</file>

<file path=xl/ctrlProps/ctrlProp39.xml><?xml version="1.0" encoding="utf-8"?>
<formControlPr xmlns="http://schemas.microsoft.com/office/spreadsheetml/2009/9/main" objectType="Drop" dropStyle="combo" dx="22" fmlaLink="I50" fmlaRange="Cups" noThreeD="1" sel="1" val="0"/>
</file>

<file path=xl/ctrlProps/ctrlProp390.xml><?xml version="1.0" encoding="utf-8"?>
<formControlPr xmlns="http://schemas.microsoft.com/office/spreadsheetml/2009/9/main" objectType="Drop" dropStyle="combo" dx="22" fmlaLink="$AR$11" fmlaRange="Cups" noThreeD="1" sel="1" val="0"/>
</file>

<file path=xl/ctrlProps/ctrlProp391.xml><?xml version="1.0" encoding="utf-8"?>
<formControlPr xmlns="http://schemas.microsoft.com/office/spreadsheetml/2009/9/main" objectType="Drop" dropStyle="combo" dx="22" fmlaLink="$AR$12" fmlaRange="Cups" noThreeD="1" sel="1" val="0"/>
</file>

<file path=xl/ctrlProps/ctrlProp392.xml><?xml version="1.0" encoding="utf-8"?>
<formControlPr xmlns="http://schemas.microsoft.com/office/spreadsheetml/2009/9/main" objectType="Drop" dropStyle="combo" dx="22" fmlaLink="$AR$13" fmlaRange="Cups" noThreeD="1" sel="1" val="0"/>
</file>

<file path=xl/ctrlProps/ctrlProp393.xml><?xml version="1.0" encoding="utf-8"?>
<formControlPr xmlns="http://schemas.microsoft.com/office/spreadsheetml/2009/9/main" objectType="Drop" dropStyle="combo" dx="22" fmlaLink="$AR$14" fmlaRange="Cups" noThreeD="1" sel="1" val="0"/>
</file>

<file path=xl/ctrlProps/ctrlProp394.xml><?xml version="1.0" encoding="utf-8"?>
<formControlPr xmlns="http://schemas.microsoft.com/office/spreadsheetml/2009/9/main" objectType="Drop" dropStyle="combo" dx="22" fmlaLink="$AR$15" fmlaRange="Cups" noThreeD="1" sel="1" val="0"/>
</file>

<file path=xl/ctrlProps/ctrlProp395.xml><?xml version="1.0" encoding="utf-8"?>
<formControlPr xmlns="http://schemas.microsoft.com/office/spreadsheetml/2009/9/main" objectType="Drop" dropStyle="combo" dx="22" fmlaLink="$AR$16" fmlaRange="Cups" noThreeD="1" sel="1" val="0"/>
</file>

<file path=xl/ctrlProps/ctrlProp396.xml><?xml version="1.0" encoding="utf-8"?>
<formControlPr xmlns="http://schemas.microsoft.com/office/spreadsheetml/2009/9/main" objectType="Drop" dropStyle="combo" dx="22" fmlaLink="$AR$17" fmlaRange="Cups" noThreeD="1" sel="1" val="0"/>
</file>

<file path=xl/ctrlProps/ctrlProp397.xml><?xml version="1.0" encoding="utf-8"?>
<formControlPr xmlns="http://schemas.microsoft.com/office/spreadsheetml/2009/9/main" objectType="Drop" dropStyle="combo" dx="22" fmlaLink="$AR$18" fmlaRange="Cups" noThreeD="1" sel="1" val="0"/>
</file>

<file path=xl/ctrlProps/ctrlProp398.xml><?xml version="1.0" encoding="utf-8"?>
<formControlPr xmlns="http://schemas.microsoft.com/office/spreadsheetml/2009/9/main" objectType="Drop" dropStyle="combo" dx="22" fmlaLink="$AR$19" fmlaRange="Cups" noThreeD="1" sel="1" val="0"/>
</file>

<file path=xl/ctrlProps/ctrlProp399.xml><?xml version="1.0" encoding="utf-8"?>
<formControlPr xmlns="http://schemas.microsoft.com/office/spreadsheetml/2009/9/main" objectType="Drop" dropStyle="combo" dx="22" fmlaLink="$AU$10" fmlaRange="STARCHY" noThreeD="1" sel="1" val="0"/>
</file>

<file path=xl/ctrlProps/ctrlProp4.xml><?xml version="1.0" encoding="utf-8"?>
<formControlPr xmlns="http://schemas.microsoft.com/office/spreadsheetml/2009/9/main" objectType="Drop" dropStyle="combo" dx="22" fmlaLink="$I$15" fmlaRange="Cups" noThreeD="1" sel="1" val="0"/>
</file>

<file path=xl/ctrlProps/ctrlProp40.xml><?xml version="1.0" encoding="utf-8"?>
<formControlPr xmlns="http://schemas.microsoft.com/office/spreadsheetml/2009/9/main" objectType="Drop" dropStyle="combo" dx="22" fmlaLink="$I$51" fmlaRange="Cups" noThreeD="1" sel="1" val="0"/>
</file>

<file path=xl/ctrlProps/ctrlProp400.xml><?xml version="1.0" encoding="utf-8"?>
<formControlPr xmlns="http://schemas.microsoft.com/office/spreadsheetml/2009/9/main" objectType="Drop" dropStyle="combo" dx="22" fmlaLink="$AU$11" fmlaRange="STARCHY" noThreeD="1" sel="1" val="0"/>
</file>

<file path=xl/ctrlProps/ctrlProp401.xml><?xml version="1.0" encoding="utf-8"?>
<formControlPr xmlns="http://schemas.microsoft.com/office/spreadsheetml/2009/9/main" objectType="Drop" dropStyle="combo" dx="22" fmlaLink="$AU$12" fmlaRange="STARCHY" noThreeD="1" sel="1" val="0"/>
</file>

<file path=xl/ctrlProps/ctrlProp402.xml><?xml version="1.0" encoding="utf-8"?>
<formControlPr xmlns="http://schemas.microsoft.com/office/spreadsheetml/2009/9/main" objectType="Drop" dropStyle="combo" dx="22" fmlaLink="$AU$13" fmlaRange="STARCHY" noThreeD="1" sel="1" val="0"/>
</file>

<file path=xl/ctrlProps/ctrlProp403.xml><?xml version="1.0" encoding="utf-8"?>
<formControlPr xmlns="http://schemas.microsoft.com/office/spreadsheetml/2009/9/main" objectType="Drop" dropStyle="combo" dx="22" fmlaLink="$AU$14" fmlaRange="STARCHY" noThreeD="1" sel="1" val="0"/>
</file>

<file path=xl/ctrlProps/ctrlProp404.xml><?xml version="1.0" encoding="utf-8"?>
<formControlPr xmlns="http://schemas.microsoft.com/office/spreadsheetml/2009/9/main" objectType="Drop" dropStyle="combo" dx="22" fmlaLink="$AU$15" fmlaRange="STARCHY" noThreeD="1" sel="1" val="0"/>
</file>

<file path=xl/ctrlProps/ctrlProp405.xml><?xml version="1.0" encoding="utf-8"?>
<formControlPr xmlns="http://schemas.microsoft.com/office/spreadsheetml/2009/9/main" objectType="Drop" dropStyle="combo" dx="22" fmlaLink="$AU$16" fmlaRange="STARCHY" noThreeD="1" sel="1" val="0"/>
</file>

<file path=xl/ctrlProps/ctrlProp406.xml><?xml version="1.0" encoding="utf-8"?>
<formControlPr xmlns="http://schemas.microsoft.com/office/spreadsheetml/2009/9/main" objectType="Drop" dropStyle="combo" dx="22" fmlaLink="$AU$17" fmlaRange="STARCHY" noThreeD="1" sel="1" val="0"/>
</file>

<file path=xl/ctrlProps/ctrlProp407.xml><?xml version="1.0" encoding="utf-8"?>
<formControlPr xmlns="http://schemas.microsoft.com/office/spreadsheetml/2009/9/main" objectType="Drop" dropStyle="combo" dx="22" fmlaLink="$AU$18" fmlaRange="STARCHY" noThreeD="1" sel="1" val="0"/>
</file>

<file path=xl/ctrlProps/ctrlProp408.xml><?xml version="1.0" encoding="utf-8"?>
<formControlPr xmlns="http://schemas.microsoft.com/office/spreadsheetml/2009/9/main" objectType="Drop" dropStyle="combo" dx="22" fmlaLink="$AU$19" fmlaRange="STARCHY" noThreeD="1" sel="1" val="0"/>
</file>

<file path=xl/ctrlProps/ctrlProp409.xml><?xml version="1.0" encoding="utf-8"?>
<formControlPr xmlns="http://schemas.microsoft.com/office/spreadsheetml/2009/9/main" objectType="Drop" dropStyle="combo" dx="22" fmlaLink="$AX$10" fmlaRange="Cups" noThreeD="1" sel="1" val="0"/>
</file>

<file path=xl/ctrlProps/ctrlProp41.xml><?xml version="1.0" encoding="utf-8"?>
<formControlPr xmlns="http://schemas.microsoft.com/office/spreadsheetml/2009/9/main" objectType="Drop" dropStyle="combo" dx="22" fmlaLink="$I$52" fmlaRange="Cups" noThreeD="1" sel="1" val="0"/>
</file>

<file path=xl/ctrlProps/ctrlProp410.xml><?xml version="1.0" encoding="utf-8"?>
<formControlPr xmlns="http://schemas.microsoft.com/office/spreadsheetml/2009/9/main" objectType="Drop" dropStyle="combo" dx="22" fmlaLink="$AX$11" fmlaRange="Cups" noThreeD="1" sel="1" val="0"/>
</file>

<file path=xl/ctrlProps/ctrlProp411.xml><?xml version="1.0" encoding="utf-8"?>
<formControlPr xmlns="http://schemas.microsoft.com/office/spreadsheetml/2009/9/main" objectType="Drop" dropStyle="combo" dx="22" fmlaLink="$AX$12" fmlaRange="Cups" noThreeD="1" sel="1" val="0"/>
</file>

<file path=xl/ctrlProps/ctrlProp412.xml><?xml version="1.0" encoding="utf-8"?>
<formControlPr xmlns="http://schemas.microsoft.com/office/spreadsheetml/2009/9/main" objectType="Drop" dropStyle="combo" dx="22" fmlaLink="$AX$13" fmlaRange="Cups" noThreeD="1" sel="1" val="0"/>
</file>

<file path=xl/ctrlProps/ctrlProp413.xml><?xml version="1.0" encoding="utf-8"?>
<formControlPr xmlns="http://schemas.microsoft.com/office/spreadsheetml/2009/9/main" objectType="Drop" dropStyle="combo" dx="22" fmlaLink="$AX$14" fmlaRange="Cups" noThreeD="1" sel="1" val="0"/>
</file>

<file path=xl/ctrlProps/ctrlProp414.xml><?xml version="1.0" encoding="utf-8"?>
<formControlPr xmlns="http://schemas.microsoft.com/office/spreadsheetml/2009/9/main" objectType="Drop" dropStyle="combo" dx="22" fmlaLink="$AX$15" fmlaRange="Cups" noThreeD="1" sel="1" val="0"/>
</file>

<file path=xl/ctrlProps/ctrlProp415.xml><?xml version="1.0" encoding="utf-8"?>
<formControlPr xmlns="http://schemas.microsoft.com/office/spreadsheetml/2009/9/main" objectType="Drop" dropStyle="combo" dx="22" fmlaLink="$AX$16" fmlaRange="Cups" noThreeD="1" sel="1" val="0"/>
</file>

<file path=xl/ctrlProps/ctrlProp416.xml><?xml version="1.0" encoding="utf-8"?>
<formControlPr xmlns="http://schemas.microsoft.com/office/spreadsheetml/2009/9/main" objectType="Drop" dropStyle="combo" dx="22" fmlaLink="$AX$17" fmlaRange="Cups" noThreeD="1" sel="1" val="0"/>
</file>

<file path=xl/ctrlProps/ctrlProp417.xml><?xml version="1.0" encoding="utf-8"?>
<formControlPr xmlns="http://schemas.microsoft.com/office/spreadsheetml/2009/9/main" objectType="Drop" dropStyle="combo" dx="22" fmlaLink="$AX$18" fmlaRange="Cups" noThreeD="1" sel="1" val="0"/>
</file>

<file path=xl/ctrlProps/ctrlProp418.xml><?xml version="1.0" encoding="utf-8"?>
<formControlPr xmlns="http://schemas.microsoft.com/office/spreadsheetml/2009/9/main" objectType="Drop" dropStyle="combo" dx="22" fmlaLink="$AX$19" fmlaRange="Cups" noThreeD="1" sel="1" val="0"/>
</file>

<file path=xl/ctrlProps/ctrlProp419.xml><?xml version="1.0" encoding="utf-8"?>
<formControlPr xmlns="http://schemas.microsoft.com/office/spreadsheetml/2009/9/main" objectType="Drop" dropStyle="combo" dx="22" fmlaLink="$BA$10" fmlaRange="OTHER" noThreeD="1" sel="1" val="0"/>
</file>

<file path=xl/ctrlProps/ctrlProp42.xml><?xml version="1.0" encoding="utf-8"?>
<formControlPr xmlns="http://schemas.microsoft.com/office/spreadsheetml/2009/9/main" objectType="Drop" dropStyle="combo" dx="22" fmlaLink="$I$53" fmlaRange="Cups" noThreeD="1" sel="1" val="0"/>
</file>

<file path=xl/ctrlProps/ctrlProp420.xml><?xml version="1.0" encoding="utf-8"?>
<formControlPr xmlns="http://schemas.microsoft.com/office/spreadsheetml/2009/9/main" objectType="Drop" dropStyle="combo" dx="22" fmlaLink="$BA$11" fmlaRange="OTHER" noThreeD="1" sel="1" val="0"/>
</file>

<file path=xl/ctrlProps/ctrlProp421.xml><?xml version="1.0" encoding="utf-8"?>
<formControlPr xmlns="http://schemas.microsoft.com/office/spreadsheetml/2009/9/main" objectType="Drop" dropStyle="combo" dx="22" fmlaLink="$BA$12" fmlaRange="OTHER" noThreeD="1" sel="1" val="0"/>
</file>

<file path=xl/ctrlProps/ctrlProp422.xml><?xml version="1.0" encoding="utf-8"?>
<formControlPr xmlns="http://schemas.microsoft.com/office/spreadsheetml/2009/9/main" objectType="Drop" dropStyle="combo" dx="22" fmlaLink="$BA$13" fmlaRange="OTHER" noThreeD="1" sel="1" val="0"/>
</file>

<file path=xl/ctrlProps/ctrlProp423.xml><?xml version="1.0" encoding="utf-8"?>
<formControlPr xmlns="http://schemas.microsoft.com/office/spreadsheetml/2009/9/main" objectType="Drop" dropStyle="combo" dx="22" fmlaLink="$BA$14" fmlaRange="OTHER" noThreeD="1" sel="1" val="0"/>
</file>

<file path=xl/ctrlProps/ctrlProp424.xml><?xml version="1.0" encoding="utf-8"?>
<formControlPr xmlns="http://schemas.microsoft.com/office/spreadsheetml/2009/9/main" objectType="Drop" dropStyle="combo" dx="22" fmlaLink="$BA$15" fmlaRange="OTHER" noThreeD="1" sel="1" val="0"/>
</file>

<file path=xl/ctrlProps/ctrlProp425.xml><?xml version="1.0" encoding="utf-8"?>
<formControlPr xmlns="http://schemas.microsoft.com/office/spreadsheetml/2009/9/main" objectType="Drop" dropStyle="combo" dx="22" fmlaLink="$BA$16" fmlaRange="OTHER" noThreeD="1" sel="1" val="0"/>
</file>

<file path=xl/ctrlProps/ctrlProp426.xml><?xml version="1.0" encoding="utf-8"?>
<formControlPr xmlns="http://schemas.microsoft.com/office/spreadsheetml/2009/9/main" objectType="Drop" dropStyle="combo" dx="22" fmlaLink="$BA$17" fmlaRange="OTHER" noThreeD="1" sel="1" val="0"/>
</file>

<file path=xl/ctrlProps/ctrlProp427.xml><?xml version="1.0" encoding="utf-8"?>
<formControlPr xmlns="http://schemas.microsoft.com/office/spreadsheetml/2009/9/main" objectType="Drop" dropStyle="combo" dx="22" fmlaLink="$BA$18" fmlaRange="OTHER" noThreeD="1" sel="1" val="0"/>
</file>

<file path=xl/ctrlProps/ctrlProp428.xml><?xml version="1.0" encoding="utf-8"?>
<formControlPr xmlns="http://schemas.microsoft.com/office/spreadsheetml/2009/9/main" objectType="Drop" dropStyle="combo" dx="22" fmlaLink="$BA$19" fmlaRange="OTHER" noThreeD="1" sel="1" val="0"/>
</file>

<file path=xl/ctrlProps/ctrlProp429.xml><?xml version="1.0" encoding="utf-8"?>
<formControlPr xmlns="http://schemas.microsoft.com/office/spreadsheetml/2009/9/main" objectType="Drop" dropStyle="combo" dx="22" fmlaLink="$BD$10" fmlaRange="Cups" noThreeD="1" sel="1" val="0"/>
</file>

<file path=xl/ctrlProps/ctrlProp43.xml><?xml version="1.0" encoding="utf-8"?>
<formControlPr xmlns="http://schemas.microsoft.com/office/spreadsheetml/2009/9/main" objectType="Drop" dropStyle="combo" dx="22" fmlaLink="$I$54" fmlaRange="Cups" noThreeD="1" sel="1" val="0"/>
</file>

<file path=xl/ctrlProps/ctrlProp430.xml><?xml version="1.0" encoding="utf-8"?>
<formControlPr xmlns="http://schemas.microsoft.com/office/spreadsheetml/2009/9/main" objectType="Drop" dropStyle="combo" dx="22" fmlaLink="$BD$11" fmlaRange="Cups" noThreeD="1" sel="1" val="0"/>
</file>

<file path=xl/ctrlProps/ctrlProp431.xml><?xml version="1.0" encoding="utf-8"?>
<formControlPr xmlns="http://schemas.microsoft.com/office/spreadsheetml/2009/9/main" objectType="Drop" dropStyle="combo" dx="22" fmlaLink="$BD$12" fmlaRange="Cups" noThreeD="1" sel="1" val="0"/>
</file>

<file path=xl/ctrlProps/ctrlProp432.xml><?xml version="1.0" encoding="utf-8"?>
<formControlPr xmlns="http://schemas.microsoft.com/office/spreadsheetml/2009/9/main" objectType="Drop" dropStyle="combo" dx="22" fmlaLink="$BD$13" fmlaRange="Cups" noThreeD="1" sel="1" val="0"/>
</file>

<file path=xl/ctrlProps/ctrlProp433.xml><?xml version="1.0" encoding="utf-8"?>
<formControlPr xmlns="http://schemas.microsoft.com/office/spreadsheetml/2009/9/main" objectType="Drop" dropStyle="combo" dx="22" fmlaLink="$BD$14" fmlaRange="Cups" noThreeD="1" sel="1" val="0"/>
</file>

<file path=xl/ctrlProps/ctrlProp434.xml><?xml version="1.0" encoding="utf-8"?>
<formControlPr xmlns="http://schemas.microsoft.com/office/spreadsheetml/2009/9/main" objectType="Drop" dropStyle="combo" dx="22" fmlaLink="$BD$15" fmlaRange="Cups" noThreeD="1" sel="1" val="0"/>
</file>

<file path=xl/ctrlProps/ctrlProp435.xml><?xml version="1.0" encoding="utf-8"?>
<formControlPr xmlns="http://schemas.microsoft.com/office/spreadsheetml/2009/9/main" objectType="Drop" dropStyle="combo" dx="22" fmlaLink="$BD$16" fmlaRange="Cups" noThreeD="1" sel="1" val="0"/>
</file>

<file path=xl/ctrlProps/ctrlProp436.xml><?xml version="1.0" encoding="utf-8"?>
<formControlPr xmlns="http://schemas.microsoft.com/office/spreadsheetml/2009/9/main" objectType="Drop" dropStyle="combo" dx="22" fmlaLink="$BD$17" fmlaRange="Cups" noThreeD="1" sel="1" val="0"/>
</file>

<file path=xl/ctrlProps/ctrlProp437.xml><?xml version="1.0" encoding="utf-8"?>
<formControlPr xmlns="http://schemas.microsoft.com/office/spreadsheetml/2009/9/main" objectType="Drop" dropStyle="combo" dx="22" fmlaLink="$BD$18" fmlaRange="Cups" noThreeD="1" sel="1" val="0"/>
</file>

<file path=xl/ctrlProps/ctrlProp438.xml><?xml version="1.0" encoding="utf-8"?>
<formControlPr xmlns="http://schemas.microsoft.com/office/spreadsheetml/2009/9/main" objectType="Drop" dropStyle="combo" dx="22" fmlaLink="$BD$19" fmlaRange="Cups" noThreeD="1" sel="1" val="0"/>
</file>

<file path=xl/ctrlProps/ctrlProp439.xml><?xml version="1.0" encoding="utf-8"?>
<formControlPr xmlns="http://schemas.microsoft.com/office/spreadsheetml/2009/9/main" objectType="Drop" dropStyle="combo" dx="22" fmlaLink="$AC$18" fmlaRange="GREEN" noThreeD="1" sel="1" val="0"/>
</file>

<file path=xl/ctrlProps/ctrlProp44.xml><?xml version="1.0" encoding="utf-8"?>
<formControlPr xmlns="http://schemas.microsoft.com/office/spreadsheetml/2009/9/main" objectType="Drop" dropStyle="combo" dx="22" fmlaLink="$I$55" fmlaRange="Cups" noThreeD="1" sel="1" val="0"/>
</file>

<file path=xl/ctrlProps/ctrlProp440.xml><?xml version="1.0" encoding="utf-8"?>
<formControlPr xmlns="http://schemas.microsoft.com/office/spreadsheetml/2009/9/main" objectType="Drop" dropStyle="combo" dx="22" fmlaLink="$W$16" fmlaRange="Cups" noThreeD="1" sel="1" val="0"/>
</file>

<file path=xl/ctrlProps/ctrlProp441.xml><?xml version="1.0" encoding="utf-8"?>
<formControlPr xmlns="http://schemas.microsoft.com/office/spreadsheetml/2009/9/main" objectType="Drop" dropStyle="combo" dx="22" fmlaLink="$W$15" fmlaRange="Cups" noThreeD="1" sel="1" val="0"/>
</file>

<file path=xl/ctrlProps/ctrlProp442.xml><?xml version="1.0" encoding="utf-8"?>
<formControlPr xmlns="http://schemas.microsoft.com/office/spreadsheetml/2009/9/main" objectType="Drop" dropStyle="combo" dx="22" fmlaLink="$W$13" fmlaRange="Cups" noThreeD="1" sel="1" val="0"/>
</file>

<file path=xl/ctrlProps/ctrlProp443.xml><?xml version="1.0" encoding="utf-8"?>
<formControlPr xmlns="http://schemas.microsoft.com/office/spreadsheetml/2009/9/main" objectType="Drop" dropStyle="combo" dx="22" fmlaLink="$W$14" fmlaRange="Cups" noThreeD="1" sel="1" val="0"/>
</file>

<file path=xl/ctrlProps/ctrlProp444.xml><?xml version="1.0" encoding="utf-8"?>
<formControlPr xmlns="http://schemas.microsoft.com/office/spreadsheetml/2009/9/main" objectType="Drop" dropStyle="combo" dx="22" fmlaLink="$W$17" fmlaRange="Cups" noThreeD="1" sel="1" val="0"/>
</file>

<file path=xl/ctrlProps/ctrlProp445.xml><?xml version="1.0" encoding="utf-8"?>
<formControlPr xmlns="http://schemas.microsoft.com/office/spreadsheetml/2009/9/main" objectType="Drop" dropStyle="combo" dx="22" fmlaLink="$AF$7" fmlaRange="Cups" noThreeD="1" sel="1" val="0"/>
</file>

<file path=xl/ctrlProps/ctrlProp446.xml><?xml version="1.0" encoding="utf-8"?>
<formControlPr xmlns="http://schemas.microsoft.com/office/spreadsheetml/2009/9/main" objectType="Drop" dropStyle="combo" dx="22" fmlaLink="$AL$7" fmlaRange="Cups" noThreeD="1" sel="1" val="0"/>
</file>

<file path=xl/ctrlProps/ctrlProp447.xml><?xml version="1.0" encoding="utf-8"?>
<formControlPr xmlns="http://schemas.microsoft.com/office/spreadsheetml/2009/9/main" objectType="Drop" dropStyle="combo" dx="22" fmlaLink="$AR$7" fmlaRange="Cups" noThreeD="1" sel="1" val="0"/>
</file>

<file path=xl/ctrlProps/ctrlProp448.xml><?xml version="1.0" encoding="utf-8"?>
<formControlPr xmlns="http://schemas.microsoft.com/office/spreadsheetml/2009/9/main" objectType="Drop" dropStyle="combo" dx="22" fmlaLink="$AX$7" fmlaRange="Cups" noThreeD="1" sel="1" val="0"/>
</file>

<file path=xl/ctrlProps/ctrlProp449.xml><?xml version="1.0" encoding="utf-8"?>
<formControlPr xmlns="http://schemas.microsoft.com/office/spreadsheetml/2009/9/main" objectType="Drop" dropStyle="combo" dx="22" fmlaLink="$BD$5" fmlaRange="Cups" noThreeD="1" sel="1" val="0"/>
</file>

<file path=xl/ctrlProps/ctrlProp45.xml><?xml version="1.0" encoding="utf-8"?>
<formControlPr xmlns="http://schemas.microsoft.com/office/spreadsheetml/2009/9/main" objectType="Drop" dropStyle="combo" dx="22" fmlaLink="$I$56" fmlaRange="Cups" noThreeD="1" sel="1" val="0"/>
</file>

<file path=xl/ctrlProps/ctrlProp450.xml><?xml version="1.0" encoding="utf-8"?>
<formControlPr xmlns="http://schemas.microsoft.com/office/spreadsheetml/2009/9/main" objectType="CheckBox" fmlaLink="$AR$3" lockText="1"/>
</file>

<file path=xl/ctrlProps/ctrlProp451.xml><?xml version="1.0" encoding="utf-8"?>
<formControlPr xmlns="http://schemas.microsoft.com/office/spreadsheetml/2009/9/main" objectType="Drop" dropStyle="combo" dx="22" fmlaLink="$A$7" fmlaRange="meals" noThreeD="1" sel="1" val="0"/>
</file>

<file path=xl/ctrlProps/ctrlProp452.xml><?xml version="1.0" encoding="utf-8"?>
<formControlPr xmlns="http://schemas.microsoft.com/office/spreadsheetml/2009/9/main" objectType="Drop" dropStyle="combo" dx="22" fmlaLink="$A$8" fmlaRange="meals" noThreeD="1" sel="1" val="0"/>
</file>

<file path=xl/ctrlProps/ctrlProp453.xml><?xml version="1.0" encoding="utf-8"?>
<formControlPr xmlns="http://schemas.microsoft.com/office/spreadsheetml/2009/9/main" objectType="Drop" dropStyle="combo" dx="22" fmlaLink="$A$9" fmlaRange="meals" noThreeD="1" sel="1" val="0"/>
</file>

<file path=xl/ctrlProps/ctrlProp454.xml><?xml version="1.0" encoding="utf-8"?>
<formControlPr xmlns="http://schemas.microsoft.com/office/spreadsheetml/2009/9/main" objectType="Drop" dropStyle="combo" dx="22" fmlaLink="$A$10" fmlaRange="meals" noThreeD="1" sel="1" val="0"/>
</file>

<file path=xl/ctrlProps/ctrlProp455.xml><?xml version="1.0" encoding="utf-8"?>
<formControlPr xmlns="http://schemas.microsoft.com/office/spreadsheetml/2009/9/main" objectType="Drop" dropStyle="combo" dx="22" fmlaLink="$A$11" fmlaRange="meals" noThreeD="1" sel="1" val="0"/>
</file>

<file path=xl/ctrlProps/ctrlProp456.xml><?xml version="1.0" encoding="utf-8"?>
<formControlPr xmlns="http://schemas.microsoft.com/office/spreadsheetml/2009/9/main" objectType="Drop" dropStyle="combo" dx="22" fmlaLink="$A$12" fmlaRange="meals" noThreeD="1" sel="1" val="0"/>
</file>

<file path=xl/ctrlProps/ctrlProp457.xml><?xml version="1.0" encoding="utf-8"?>
<formControlPr xmlns="http://schemas.microsoft.com/office/spreadsheetml/2009/9/main" objectType="Drop" dropStyle="combo" dx="22" fmlaLink="$A$13" fmlaRange="meals" noThreeD="1" sel="1" val="0"/>
</file>

<file path=xl/ctrlProps/ctrlProp458.xml><?xml version="1.0" encoding="utf-8"?>
<formControlPr xmlns="http://schemas.microsoft.com/office/spreadsheetml/2009/9/main" objectType="Drop" dropStyle="combo" dx="22" fmlaLink="$A$14" fmlaRange="meals" noThreeD="1" sel="1" val="0"/>
</file>

<file path=xl/ctrlProps/ctrlProp459.xml><?xml version="1.0" encoding="utf-8"?>
<formControlPr xmlns="http://schemas.microsoft.com/office/spreadsheetml/2009/9/main" objectType="Drop" dropStyle="combo" dx="22" fmlaLink="$A$15" fmlaRange="meals" noThreeD="1" sel="1" val="0"/>
</file>

<file path=xl/ctrlProps/ctrlProp46.xml><?xml version="1.0" encoding="utf-8"?>
<formControlPr xmlns="http://schemas.microsoft.com/office/spreadsheetml/2009/9/main" objectType="Drop" dropStyle="combo" dx="22" fmlaLink="$I$57" fmlaRange="Cups" noThreeD="1" sel="1" val="0"/>
</file>

<file path=xl/ctrlProps/ctrlProp460.xml><?xml version="1.0" encoding="utf-8"?>
<formControlPr xmlns="http://schemas.microsoft.com/office/spreadsheetml/2009/9/main" objectType="Drop" dropStyle="combo" dx="22" fmlaLink="$A$16" fmlaRange="meals" noThreeD="1" sel="1" val="0"/>
</file>

<file path=xl/ctrlProps/ctrlProp461.xml><?xml version="1.0" encoding="utf-8"?>
<formControlPr xmlns="http://schemas.microsoft.com/office/spreadsheetml/2009/9/main" objectType="Drop" dropStyle="combo" dx="22" fmlaLink="$A$17" fmlaRange="meals" noThreeD="1" sel="1" val="0"/>
</file>

<file path=xl/ctrlProps/ctrlProp462.xml><?xml version="1.0" encoding="utf-8"?>
<formControlPr xmlns="http://schemas.microsoft.com/office/spreadsheetml/2009/9/main" objectType="Drop" dropStyle="combo" dx="22" fmlaLink="$A$18" fmlaRange="meals" noThreeD="1" sel="1" val="0"/>
</file>

<file path=xl/ctrlProps/ctrlProp463.xml><?xml version="1.0" encoding="utf-8"?>
<formControlPr xmlns="http://schemas.microsoft.com/office/spreadsheetml/2009/9/main" objectType="Drop" dropStyle="combo" dx="22" fmlaLink="$A$19" fmlaRange="meals" noThreeD="1" sel="1" val="0"/>
</file>

<file path=xl/ctrlProps/ctrlProp464.xml><?xml version="1.0" encoding="utf-8"?>
<formControlPr xmlns="http://schemas.microsoft.com/office/spreadsheetml/2009/9/main" objectType="Drop" dropStyle="combo" dx="22" fmlaLink="$A$20" fmlaRange="meals" noThreeD="1" sel="1" val="0"/>
</file>

<file path=xl/ctrlProps/ctrlProp465.xml><?xml version="1.0" encoding="utf-8"?>
<formControlPr xmlns="http://schemas.microsoft.com/office/spreadsheetml/2009/9/main" objectType="Drop" dropStyle="combo" dx="22" fmlaLink="$A$21" fmlaRange="meals" noThreeD="1" sel="1" val="0"/>
</file>

<file path=xl/ctrlProps/ctrlProp466.xml><?xml version="1.0" encoding="utf-8"?>
<formControlPr xmlns="http://schemas.microsoft.com/office/spreadsheetml/2009/9/main" objectType="Drop" dropStyle="combo" dx="22" fmlaLink="$A$22" fmlaRange="meals" noThreeD="1" sel="1" val="0"/>
</file>

<file path=xl/ctrlProps/ctrlProp467.xml><?xml version="1.0" encoding="utf-8"?>
<formControlPr xmlns="http://schemas.microsoft.com/office/spreadsheetml/2009/9/main" objectType="Drop" dropStyle="combo" dx="22" fmlaLink="$A$23" fmlaRange="meals" noThreeD="1" sel="1" val="0"/>
</file>

<file path=xl/ctrlProps/ctrlProp468.xml><?xml version="1.0" encoding="utf-8"?>
<formControlPr xmlns="http://schemas.microsoft.com/office/spreadsheetml/2009/9/main" objectType="Drop" dropStyle="combo" dx="22" fmlaLink="$A$24" fmlaRange="meals" noThreeD="1" sel="1" val="0"/>
</file>

<file path=xl/ctrlProps/ctrlProp469.xml><?xml version="1.0" encoding="utf-8"?>
<formControlPr xmlns="http://schemas.microsoft.com/office/spreadsheetml/2009/9/main" objectType="Drop" dropStyle="combo" dx="22" fmlaLink="$A$25" fmlaRange="meals" noThreeD="1" sel="1" val="0"/>
</file>

<file path=xl/ctrlProps/ctrlProp47.xml><?xml version="1.0" encoding="utf-8"?>
<formControlPr xmlns="http://schemas.microsoft.com/office/spreadsheetml/2009/9/main" objectType="Drop" dropStyle="combo" dx="22" fmlaLink="$I$58" fmlaRange="Cups" noThreeD="1" sel="1" val="0"/>
</file>

<file path=xl/ctrlProps/ctrlProp470.xml><?xml version="1.0" encoding="utf-8"?>
<formControlPr xmlns="http://schemas.microsoft.com/office/spreadsheetml/2009/9/main" objectType="Drop" dropStyle="combo" dx="22" fmlaLink="$A$26" fmlaRange="meals" noThreeD="1" sel="1" val="0"/>
</file>

<file path=xl/ctrlProps/ctrlProp471.xml><?xml version="1.0" encoding="utf-8"?>
<formControlPr xmlns="http://schemas.microsoft.com/office/spreadsheetml/2009/9/main" objectType="CheckBox" fmlaLink="$X$5" lockText="1"/>
</file>

<file path=xl/ctrlProps/ctrlProp472.xml><?xml version="1.0" encoding="utf-8"?>
<formControlPr xmlns="http://schemas.microsoft.com/office/spreadsheetml/2009/9/main" objectType="CheckBox" fmlaLink="$X$6" lockText="1"/>
</file>

<file path=xl/ctrlProps/ctrlProp473.xml><?xml version="1.0" encoding="utf-8"?>
<formControlPr xmlns="http://schemas.microsoft.com/office/spreadsheetml/2009/9/main" objectType="CheckBox" fmlaLink="$X$7" lockText="1"/>
</file>

<file path=xl/ctrlProps/ctrlProp474.xml><?xml version="1.0" encoding="utf-8"?>
<formControlPr xmlns="http://schemas.microsoft.com/office/spreadsheetml/2009/9/main" objectType="CheckBox" fmlaLink="$X$8" lockText="1"/>
</file>

<file path=xl/ctrlProps/ctrlProp475.xml><?xml version="1.0" encoding="utf-8"?>
<formControlPr xmlns="http://schemas.microsoft.com/office/spreadsheetml/2009/9/main" objectType="CheckBox" fmlaLink="$X$9" lockText="1"/>
</file>

<file path=xl/ctrlProps/ctrlProp476.xml><?xml version="1.0" encoding="utf-8"?>
<formControlPr xmlns="http://schemas.microsoft.com/office/spreadsheetml/2009/9/main" objectType="Drop" dropStyle="combo" dx="22" fmlaLink="$AC$10" fmlaRange="GREEN" noThreeD="1" sel="1" val="0"/>
</file>

<file path=xl/ctrlProps/ctrlProp477.xml><?xml version="1.0" encoding="utf-8"?>
<formControlPr xmlns="http://schemas.microsoft.com/office/spreadsheetml/2009/9/main" objectType="Drop" dropStyle="combo" dx="22" fmlaLink="$AC$11" fmlaRange="GREEN" noThreeD="1" sel="1" val="0"/>
</file>

<file path=xl/ctrlProps/ctrlProp478.xml><?xml version="1.0" encoding="utf-8"?>
<formControlPr xmlns="http://schemas.microsoft.com/office/spreadsheetml/2009/9/main" objectType="Drop" dropStyle="combo" dx="22" fmlaLink="$AC$12" fmlaRange="GREEN" noThreeD="1" sel="1" val="0"/>
</file>

<file path=xl/ctrlProps/ctrlProp479.xml><?xml version="1.0" encoding="utf-8"?>
<formControlPr xmlns="http://schemas.microsoft.com/office/spreadsheetml/2009/9/main" objectType="Drop" dropStyle="combo" dx="22" fmlaLink="$AC$13" fmlaRange="GREEN" noThreeD="1" sel="1" val="0"/>
</file>

<file path=xl/ctrlProps/ctrlProp48.xml><?xml version="1.0" encoding="utf-8"?>
<formControlPr xmlns="http://schemas.microsoft.com/office/spreadsheetml/2009/9/main" objectType="Drop" dropStyle="combo" dx="22" fmlaLink="$I$59" fmlaRange="Cups" noThreeD="1" sel="1" val="0"/>
</file>

<file path=xl/ctrlProps/ctrlProp480.xml><?xml version="1.0" encoding="utf-8"?>
<formControlPr xmlns="http://schemas.microsoft.com/office/spreadsheetml/2009/9/main" objectType="Drop" dropStyle="combo" dx="22" fmlaLink="$AC$14" fmlaRange="GREEN" noThreeD="1" sel="1" val="0"/>
</file>

<file path=xl/ctrlProps/ctrlProp481.xml><?xml version="1.0" encoding="utf-8"?>
<formControlPr xmlns="http://schemas.microsoft.com/office/spreadsheetml/2009/9/main" objectType="Drop" dropStyle="combo" dx="22" fmlaLink="$AC$15" fmlaRange="GREEN" noThreeD="1" sel="1" val="0"/>
</file>

<file path=xl/ctrlProps/ctrlProp482.xml><?xml version="1.0" encoding="utf-8"?>
<formControlPr xmlns="http://schemas.microsoft.com/office/spreadsheetml/2009/9/main" objectType="Drop" dropStyle="combo" dx="22" fmlaLink="$AC$16" fmlaRange="GREEN" noThreeD="1" sel="1" val="0"/>
</file>

<file path=xl/ctrlProps/ctrlProp483.xml><?xml version="1.0" encoding="utf-8"?>
<formControlPr xmlns="http://schemas.microsoft.com/office/spreadsheetml/2009/9/main" objectType="Drop" dropStyle="combo" dx="22" fmlaLink="$AC$17" fmlaRange="GREEN" noThreeD="1" sel="1" val="0"/>
</file>

<file path=xl/ctrlProps/ctrlProp484.xml><?xml version="1.0" encoding="utf-8"?>
<formControlPr xmlns="http://schemas.microsoft.com/office/spreadsheetml/2009/9/main" objectType="Drop" dropStyle="combo" dx="22" fmlaLink="$AC$19" fmlaRange="GREEN" noThreeD="1" sel="1" val="0"/>
</file>

<file path=xl/ctrlProps/ctrlProp485.xml><?xml version="1.0" encoding="utf-8"?>
<formControlPr xmlns="http://schemas.microsoft.com/office/spreadsheetml/2009/9/main" objectType="Drop" dropStyle="combo" dx="22" fmlaLink="$AF$10" fmlaRange="Cups" noThreeD="1" sel="1" val="0"/>
</file>

<file path=xl/ctrlProps/ctrlProp486.xml><?xml version="1.0" encoding="utf-8"?>
<formControlPr xmlns="http://schemas.microsoft.com/office/spreadsheetml/2009/9/main" objectType="Drop" dropStyle="combo" dx="22" fmlaLink="$AF$11" fmlaRange="Cups" noThreeD="1" sel="1" val="0"/>
</file>

<file path=xl/ctrlProps/ctrlProp487.xml><?xml version="1.0" encoding="utf-8"?>
<formControlPr xmlns="http://schemas.microsoft.com/office/spreadsheetml/2009/9/main" objectType="Drop" dropStyle="combo" dx="22" fmlaLink="$AF$12" fmlaRange="Cups" noThreeD="1" sel="1" val="0"/>
</file>

<file path=xl/ctrlProps/ctrlProp488.xml><?xml version="1.0" encoding="utf-8"?>
<formControlPr xmlns="http://schemas.microsoft.com/office/spreadsheetml/2009/9/main" objectType="Drop" dropStyle="combo" dx="22" fmlaLink="$AF$13" fmlaRange="Cups" noThreeD="1" sel="1" val="0"/>
</file>

<file path=xl/ctrlProps/ctrlProp489.xml><?xml version="1.0" encoding="utf-8"?>
<formControlPr xmlns="http://schemas.microsoft.com/office/spreadsheetml/2009/9/main" objectType="Drop" dropStyle="combo" dx="22" fmlaLink="$AF$14" fmlaRange="Cups" noThreeD="1" sel="1" val="0"/>
</file>

<file path=xl/ctrlProps/ctrlProp49.xml><?xml version="1.0" encoding="utf-8"?>
<formControlPr xmlns="http://schemas.microsoft.com/office/spreadsheetml/2009/9/main" objectType="Drop" dropStyle="combo" dx="22" fmlaLink="$I$60" fmlaRange="Cups" noThreeD="1" sel="1" val="0"/>
</file>

<file path=xl/ctrlProps/ctrlProp490.xml><?xml version="1.0" encoding="utf-8"?>
<formControlPr xmlns="http://schemas.microsoft.com/office/spreadsheetml/2009/9/main" objectType="Drop" dropStyle="combo" dx="22" fmlaLink="$AF$15" fmlaRange="Cups" noThreeD="1" sel="1" val="0"/>
</file>

<file path=xl/ctrlProps/ctrlProp491.xml><?xml version="1.0" encoding="utf-8"?>
<formControlPr xmlns="http://schemas.microsoft.com/office/spreadsheetml/2009/9/main" objectType="Drop" dropStyle="combo" dx="22" fmlaLink="$AF$16" fmlaRange="Cups" noThreeD="1" sel="1" val="0"/>
</file>

<file path=xl/ctrlProps/ctrlProp492.xml><?xml version="1.0" encoding="utf-8"?>
<formControlPr xmlns="http://schemas.microsoft.com/office/spreadsheetml/2009/9/main" objectType="Drop" dropStyle="combo" dx="22" fmlaLink="$AF$17" fmlaRange="Cups" noThreeD="1" sel="1" val="0"/>
</file>

<file path=xl/ctrlProps/ctrlProp493.xml><?xml version="1.0" encoding="utf-8"?>
<formControlPr xmlns="http://schemas.microsoft.com/office/spreadsheetml/2009/9/main" objectType="Drop" dropStyle="combo" dx="22" fmlaLink="$AF$18" fmlaRange="Cups" noThreeD="1" sel="1" val="0"/>
</file>

<file path=xl/ctrlProps/ctrlProp494.xml><?xml version="1.0" encoding="utf-8"?>
<formControlPr xmlns="http://schemas.microsoft.com/office/spreadsheetml/2009/9/main" objectType="Drop" dropStyle="combo" dx="22" fmlaLink="$AF$19" fmlaRange="Cups" noThreeD="1" sel="1" val="0"/>
</file>

<file path=xl/ctrlProps/ctrlProp495.xml><?xml version="1.0" encoding="utf-8"?>
<formControlPr xmlns="http://schemas.microsoft.com/office/spreadsheetml/2009/9/main" objectType="Drop" dropStyle="combo" dx="22" fmlaLink="$AI$10" fmlaRange="RED" noThreeD="1" sel="1" val="0"/>
</file>

<file path=xl/ctrlProps/ctrlProp496.xml><?xml version="1.0" encoding="utf-8"?>
<formControlPr xmlns="http://schemas.microsoft.com/office/spreadsheetml/2009/9/main" objectType="Drop" dropStyle="combo" dx="22" fmlaLink="$AI$11" fmlaRange="RED" noThreeD="1" sel="1" val="0"/>
</file>

<file path=xl/ctrlProps/ctrlProp497.xml><?xml version="1.0" encoding="utf-8"?>
<formControlPr xmlns="http://schemas.microsoft.com/office/spreadsheetml/2009/9/main" objectType="Drop" dropStyle="combo" dx="22" fmlaLink="$AI$12" fmlaRange="RED" noThreeD="1" sel="1" val="0"/>
</file>

<file path=xl/ctrlProps/ctrlProp498.xml><?xml version="1.0" encoding="utf-8"?>
<formControlPr xmlns="http://schemas.microsoft.com/office/spreadsheetml/2009/9/main" objectType="Drop" dropStyle="combo" dx="22" fmlaLink="$AI$13" fmlaRange="RED" noThreeD="1" sel="1" val="0"/>
</file>

<file path=xl/ctrlProps/ctrlProp499.xml><?xml version="1.0" encoding="utf-8"?>
<formControlPr xmlns="http://schemas.microsoft.com/office/spreadsheetml/2009/9/main" objectType="Drop" dropStyle="combo" dx="22" fmlaLink="$AI$14" fmlaRange="RED" noThreeD="1" sel="1" val="0"/>
</file>

<file path=xl/ctrlProps/ctrlProp5.xml><?xml version="1.0" encoding="utf-8"?>
<formControlPr xmlns="http://schemas.microsoft.com/office/spreadsheetml/2009/9/main" objectType="Drop" dropStyle="combo" dx="22" fmlaLink="$I$16" fmlaRange="Cups" noThreeD="1" sel="1" val="0"/>
</file>

<file path=xl/ctrlProps/ctrlProp50.xml><?xml version="1.0" encoding="utf-8"?>
<formControlPr xmlns="http://schemas.microsoft.com/office/spreadsheetml/2009/9/main" objectType="Drop" dropStyle="combo" dx="22" fmlaLink="$I$61" fmlaRange="Cups" noThreeD="1" sel="1" val="0"/>
</file>

<file path=xl/ctrlProps/ctrlProp500.xml><?xml version="1.0" encoding="utf-8"?>
<formControlPr xmlns="http://schemas.microsoft.com/office/spreadsheetml/2009/9/main" objectType="Drop" dropStyle="combo" dx="22" fmlaLink="$AI$15" fmlaRange="RED" noThreeD="1" sel="1" val="0"/>
</file>

<file path=xl/ctrlProps/ctrlProp501.xml><?xml version="1.0" encoding="utf-8"?>
<formControlPr xmlns="http://schemas.microsoft.com/office/spreadsheetml/2009/9/main" objectType="Drop" dropStyle="combo" dx="22" fmlaLink="$AI$16" fmlaRange="RED" noThreeD="1" sel="1" val="0"/>
</file>

<file path=xl/ctrlProps/ctrlProp502.xml><?xml version="1.0" encoding="utf-8"?>
<formControlPr xmlns="http://schemas.microsoft.com/office/spreadsheetml/2009/9/main" objectType="Drop" dropStyle="combo" dx="22" fmlaLink="$AI$17" fmlaRange="RED" noThreeD="1" sel="1" val="0"/>
</file>

<file path=xl/ctrlProps/ctrlProp503.xml><?xml version="1.0" encoding="utf-8"?>
<formControlPr xmlns="http://schemas.microsoft.com/office/spreadsheetml/2009/9/main" objectType="Drop" dropStyle="combo" dx="22" fmlaLink="$AI$18" fmlaRange="RED" noThreeD="1" sel="1" val="0"/>
</file>

<file path=xl/ctrlProps/ctrlProp504.xml><?xml version="1.0" encoding="utf-8"?>
<formControlPr xmlns="http://schemas.microsoft.com/office/spreadsheetml/2009/9/main" objectType="Drop" dropStyle="combo" dx="22" fmlaLink="$AI$19" fmlaRange="RED" noThreeD="1" sel="1" val="0"/>
</file>

<file path=xl/ctrlProps/ctrlProp505.xml><?xml version="1.0" encoding="utf-8"?>
<formControlPr xmlns="http://schemas.microsoft.com/office/spreadsheetml/2009/9/main" objectType="Drop" dropStyle="combo" dx="22" fmlaLink="$AL$10" fmlaRange="Cups" noThreeD="1" sel="1" val="0"/>
</file>

<file path=xl/ctrlProps/ctrlProp506.xml><?xml version="1.0" encoding="utf-8"?>
<formControlPr xmlns="http://schemas.microsoft.com/office/spreadsheetml/2009/9/main" objectType="Drop" dropStyle="combo" dx="22" fmlaLink="$AL$11" fmlaRange="Cups" noThreeD="1" sel="1" val="0"/>
</file>

<file path=xl/ctrlProps/ctrlProp507.xml><?xml version="1.0" encoding="utf-8"?>
<formControlPr xmlns="http://schemas.microsoft.com/office/spreadsheetml/2009/9/main" objectType="Drop" dropStyle="combo" dx="22" fmlaLink="$AL$12" fmlaRange="Cups" noThreeD="1" sel="1" val="0"/>
</file>

<file path=xl/ctrlProps/ctrlProp508.xml><?xml version="1.0" encoding="utf-8"?>
<formControlPr xmlns="http://schemas.microsoft.com/office/spreadsheetml/2009/9/main" objectType="Drop" dropStyle="combo" dx="22" fmlaLink="$AL$13" fmlaRange="Cups" noThreeD="1" sel="1" val="0"/>
</file>

<file path=xl/ctrlProps/ctrlProp509.xml><?xml version="1.0" encoding="utf-8"?>
<formControlPr xmlns="http://schemas.microsoft.com/office/spreadsheetml/2009/9/main" objectType="Drop" dropStyle="combo" dx="22" fmlaLink="$AL$14" fmlaRange="Cups" noThreeD="1" sel="1" val="0"/>
</file>

<file path=xl/ctrlProps/ctrlProp51.xml><?xml version="1.0" encoding="utf-8"?>
<formControlPr xmlns="http://schemas.microsoft.com/office/spreadsheetml/2009/9/main" objectType="Drop" dropStyle="combo" dx="22" fmlaLink="$O$11" fmlaRange="Cups" noThreeD="1" sel="9" val="2"/>
</file>

<file path=xl/ctrlProps/ctrlProp510.xml><?xml version="1.0" encoding="utf-8"?>
<formControlPr xmlns="http://schemas.microsoft.com/office/spreadsheetml/2009/9/main" objectType="Drop" dropStyle="combo" dx="22" fmlaLink="$AL$15" fmlaRange="Cups" noThreeD="1" sel="1" val="0"/>
</file>

<file path=xl/ctrlProps/ctrlProp511.xml><?xml version="1.0" encoding="utf-8"?>
<formControlPr xmlns="http://schemas.microsoft.com/office/spreadsheetml/2009/9/main" objectType="Drop" dropStyle="combo" dx="22" fmlaLink="$AL$16" fmlaRange="Cups" noThreeD="1" sel="1" val="0"/>
</file>

<file path=xl/ctrlProps/ctrlProp512.xml><?xml version="1.0" encoding="utf-8"?>
<formControlPr xmlns="http://schemas.microsoft.com/office/spreadsheetml/2009/9/main" objectType="Drop" dropStyle="combo" dx="22" fmlaLink="$AL$17" fmlaRange="Cups" noThreeD="1" sel="1" val="0"/>
</file>

<file path=xl/ctrlProps/ctrlProp513.xml><?xml version="1.0" encoding="utf-8"?>
<formControlPr xmlns="http://schemas.microsoft.com/office/spreadsheetml/2009/9/main" objectType="Drop" dropStyle="combo" dx="22" fmlaLink="$AL$18" fmlaRange="Cups" noThreeD="1" sel="1" val="0"/>
</file>

<file path=xl/ctrlProps/ctrlProp514.xml><?xml version="1.0" encoding="utf-8"?>
<formControlPr xmlns="http://schemas.microsoft.com/office/spreadsheetml/2009/9/main" objectType="Drop" dropStyle="combo" dx="22" fmlaLink="$AL$19" fmlaRange="Cups" noThreeD="1" sel="1" val="0"/>
</file>

<file path=xl/ctrlProps/ctrlProp515.xml><?xml version="1.0" encoding="utf-8"?>
<formControlPr xmlns="http://schemas.microsoft.com/office/spreadsheetml/2009/9/main" objectType="Drop" dropStyle="combo" dx="22" fmlaLink="$AO$10" fmlaRange="BEANS" noThreeD="1" sel="1" val="0"/>
</file>

<file path=xl/ctrlProps/ctrlProp516.xml><?xml version="1.0" encoding="utf-8"?>
<formControlPr xmlns="http://schemas.microsoft.com/office/spreadsheetml/2009/9/main" objectType="Drop" dropStyle="combo" dx="22" fmlaLink="$AO$11" fmlaRange="BEANS" noThreeD="1" sel="1" val="0"/>
</file>

<file path=xl/ctrlProps/ctrlProp517.xml><?xml version="1.0" encoding="utf-8"?>
<formControlPr xmlns="http://schemas.microsoft.com/office/spreadsheetml/2009/9/main" objectType="Drop" dropStyle="combo" dx="22" fmlaLink="$AO$12" fmlaRange="BEANS" noThreeD="1" sel="1" val="0"/>
</file>

<file path=xl/ctrlProps/ctrlProp518.xml><?xml version="1.0" encoding="utf-8"?>
<formControlPr xmlns="http://schemas.microsoft.com/office/spreadsheetml/2009/9/main" objectType="Drop" dropStyle="combo" dx="22" fmlaLink="$AO$13" fmlaRange="BEANS" noThreeD="1" sel="1" val="0"/>
</file>

<file path=xl/ctrlProps/ctrlProp519.xml><?xml version="1.0" encoding="utf-8"?>
<formControlPr xmlns="http://schemas.microsoft.com/office/spreadsheetml/2009/9/main" objectType="Drop" dropStyle="combo" dx="22" fmlaLink="$AO$14" fmlaRange="BEANS" noThreeD="1" sel="1" val="0"/>
</file>

<file path=xl/ctrlProps/ctrlProp52.xml><?xml version="1.0" encoding="utf-8"?>
<formControlPr xmlns="http://schemas.microsoft.com/office/spreadsheetml/2009/9/main" objectType="Drop" dropStyle="combo" dx="22" fmlaLink="$O$13" fmlaRange="Cups" noThreeD="1" sel="1" val="0"/>
</file>

<file path=xl/ctrlProps/ctrlProp520.xml><?xml version="1.0" encoding="utf-8"?>
<formControlPr xmlns="http://schemas.microsoft.com/office/spreadsheetml/2009/9/main" objectType="Drop" dropStyle="combo" dx="22" fmlaLink="$AO$15" fmlaRange="BEANS" noThreeD="1" sel="1" val="0"/>
</file>

<file path=xl/ctrlProps/ctrlProp521.xml><?xml version="1.0" encoding="utf-8"?>
<formControlPr xmlns="http://schemas.microsoft.com/office/spreadsheetml/2009/9/main" objectType="Drop" dropStyle="combo" dx="22" fmlaLink="$AO$16" fmlaRange="BEANS" noThreeD="1" sel="1" val="0"/>
</file>

<file path=xl/ctrlProps/ctrlProp522.xml><?xml version="1.0" encoding="utf-8"?>
<formControlPr xmlns="http://schemas.microsoft.com/office/spreadsheetml/2009/9/main" objectType="Drop" dropStyle="combo" dx="22" fmlaLink="$AO$17" fmlaRange="BEANS" noThreeD="1" sel="1" val="0"/>
</file>

<file path=xl/ctrlProps/ctrlProp523.xml><?xml version="1.0" encoding="utf-8"?>
<formControlPr xmlns="http://schemas.microsoft.com/office/spreadsheetml/2009/9/main" objectType="Drop" dropStyle="combo" dx="22" fmlaLink="$AO$18" fmlaRange="BEANS" noThreeD="1" sel="1" val="0"/>
</file>

<file path=xl/ctrlProps/ctrlProp524.xml><?xml version="1.0" encoding="utf-8"?>
<formControlPr xmlns="http://schemas.microsoft.com/office/spreadsheetml/2009/9/main" objectType="Drop" dropStyle="combo" dx="22" fmlaLink="$AO$19" fmlaRange="BEANS" noThreeD="1" sel="1" val="0"/>
</file>

<file path=xl/ctrlProps/ctrlProp525.xml><?xml version="1.0" encoding="utf-8"?>
<formControlPr xmlns="http://schemas.microsoft.com/office/spreadsheetml/2009/9/main" objectType="Drop" dropStyle="combo" dx="22" fmlaLink="$AR$10" fmlaRange="Cups" noThreeD="1" sel="1" val="0"/>
</file>

<file path=xl/ctrlProps/ctrlProp526.xml><?xml version="1.0" encoding="utf-8"?>
<formControlPr xmlns="http://schemas.microsoft.com/office/spreadsheetml/2009/9/main" objectType="Drop" dropStyle="combo" dx="22" fmlaLink="$AR$11" fmlaRange="Cups" noThreeD="1" sel="1" val="0"/>
</file>

<file path=xl/ctrlProps/ctrlProp527.xml><?xml version="1.0" encoding="utf-8"?>
<formControlPr xmlns="http://schemas.microsoft.com/office/spreadsheetml/2009/9/main" objectType="Drop" dropStyle="combo" dx="22" fmlaLink="$AR$12" fmlaRange="Cups" noThreeD="1" sel="1" val="0"/>
</file>

<file path=xl/ctrlProps/ctrlProp528.xml><?xml version="1.0" encoding="utf-8"?>
<formControlPr xmlns="http://schemas.microsoft.com/office/spreadsheetml/2009/9/main" objectType="Drop" dropStyle="combo" dx="22" fmlaLink="$AR$13" fmlaRange="Cups" noThreeD="1" sel="1" val="0"/>
</file>

<file path=xl/ctrlProps/ctrlProp529.xml><?xml version="1.0" encoding="utf-8"?>
<formControlPr xmlns="http://schemas.microsoft.com/office/spreadsheetml/2009/9/main" objectType="Drop" dropStyle="combo" dx="22" fmlaLink="$AR$14" fmlaRange="Cups" noThreeD="1" sel="1" val="0"/>
</file>

<file path=xl/ctrlProps/ctrlProp53.xml><?xml version="1.0" encoding="utf-8"?>
<formControlPr xmlns="http://schemas.microsoft.com/office/spreadsheetml/2009/9/main" objectType="Drop" dropStyle="combo" dx="22" fmlaLink="$O$14" fmlaRange="Cups" noThreeD="1" sel="1" val="0"/>
</file>

<file path=xl/ctrlProps/ctrlProp530.xml><?xml version="1.0" encoding="utf-8"?>
<formControlPr xmlns="http://schemas.microsoft.com/office/spreadsheetml/2009/9/main" objectType="Drop" dropStyle="combo" dx="22" fmlaLink="$AR$15" fmlaRange="Cups" noThreeD="1" sel="1" val="0"/>
</file>

<file path=xl/ctrlProps/ctrlProp531.xml><?xml version="1.0" encoding="utf-8"?>
<formControlPr xmlns="http://schemas.microsoft.com/office/spreadsheetml/2009/9/main" objectType="Drop" dropStyle="combo" dx="22" fmlaLink="$AR$16" fmlaRange="Cups" noThreeD="1" sel="1" val="0"/>
</file>

<file path=xl/ctrlProps/ctrlProp532.xml><?xml version="1.0" encoding="utf-8"?>
<formControlPr xmlns="http://schemas.microsoft.com/office/spreadsheetml/2009/9/main" objectType="Drop" dropStyle="combo" dx="22" fmlaLink="$AR$17" fmlaRange="Cups" noThreeD="1" sel="1" val="0"/>
</file>

<file path=xl/ctrlProps/ctrlProp533.xml><?xml version="1.0" encoding="utf-8"?>
<formControlPr xmlns="http://schemas.microsoft.com/office/spreadsheetml/2009/9/main" objectType="Drop" dropStyle="combo" dx="22" fmlaLink="$AR$18" fmlaRange="Cups" noThreeD="1" sel="1" val="0"/>
</file>

<file path=xl/ctrlProps/ctrlProp534.xml><?xml version="1.0" encoding="utf-8"?>
<formControlPr xmlns="http://schemas.microsoft.com/office/spreadsheetml/2009/9/main" objectType="Drop" dropStyle="combo" dx="22" fmlaLink="$AR$19" fmlaRange="Cups" noThreeD="1" sel="1" val="0"/>
</file>

<file path=xl/ctrlProps/ctrlProp535.xml><?xml version="1.0" encoding="utf-8"?>
<formControlPr xmlns="http://schemas.microsoft.com/office/spreadsheetml/2009/9/main" objectType="Drop" dropStyle="combo" dx="22" fmlaLink="$AU$10" fmlaRange="STARCHY" noThreeD="1" sel="1" val="0"/>
</file>

<file path=xl/ctrlProps/ctrlProp536.xml><?xml version="1.0" encoding="utf-8"?>
<formControlPr xmlns="http://schemas.microsoft.com/office/spreadsheetml/2009/9/main" objectType="Drop" dropStyle="combo" dx="22" fmlaLink="$AU$11" fmlaRange="STARCHY" noThreeD="1" sel="1" val="0"/>
</file>

<file path=xl/ctrlProps/ctrlProp537.xml><?xml version="1.0" encoding="utf-8"?>
<formControlPr xmlns="http://schemas.microsoft.com/office/spreadsheetml/2009/9/main" objectType="Drop" dropStyle="combo" dx="22" fmlaLink="$AU$12" fmlaRange="STARCHY" noThreeD="1" sel="1" val="0"/>
</file>

<file path=xl/ctrlProps/ctrlProp538.xml><?xml version="1.0" encoding="utf-8"?>
<formControlPr xmlns="http://schemas.microsoft.com/office/spreadsheetml/2009/9/main" objectType="Drop" dropStyle="combo" dx="22" fmlaLink="$AU$13" fmlaRange="STARCHY" noThreeD="1" sel="1" val="0"/>
</file>

<file path=xl/ctrlProps/ctrlProp539.xml><?xml version="1.0" encoding="utf-8"?>
<formControlPr xmlns="http://schemas.microsoft.com/office/spreadsheetml/2009/9/main" objectType="Drop" dropStyle="combo" dx="22" fmlaLink="$AU$14" fmlaRange="STARCHY" noThreeD="1" sel="1" val="0"/>
</file>

<file path=xl/ctrlProps/ctrlProp54.xml><?xml version="1.0" encoding="utf-8"?>
<formControlPr xmlns="http://schemas.microsoft.com/office/spreadsheetml/2009/9/main" objectType="Drop" dropStyle="combo" dx="22" fmlaLink="$O$15" fmlaRange="Cups" noThreeD="1" sel="1" val="0"/>
</file>

<file path=xl/ctrlProps/ctrlProp540.xml><?xml version="1.0" encoding="utf-8"?>
<formControlPr xmlns="http://schemas.microsoft.com/office/spreadsheetml/2009/9/main" objectType="Drop" dropStyle="combo" dx="22" fmlaLink="$AU$15" fmlaRange="STARCHY" noThreeD="1" sel="1" val="0"/>
</file>

<file path=xl/ctrlProps/ctrlProp541.xml><?xml version="1.0" encoding="utf-8"?>
<formControlPr xmlns="http://schemas.microsoft.com/office/spreadsheetml/2009/9/main" objectType="Drop" dropStyle="combo" dx="22" fmlaLink="$AU$16" fmlaRange="STARCHY" noThreeD="1" sel="1" val="0"/>
</file>

<file path=xl/ctrlProps/ctrlProp542.xml><?xml version="1.0" encoding="utf-8"?>
<formControlPr xmlns="http://schemas.microsoft.com/office/spreadsheetml/2009/9/main" objectType="Drop" dropStyle="combo" dx="22" fmlaLink="$AU$17" fmlaRange="STARCHY" noThreeD="1" sel="1" val="0"/>
</file>

<file path=xl/ctrlProps/ctrlProp543.xml><?xml version="1.0" encoding="utf-8"?>
<formControlPr xmlns="http://schemas.microsoft.com/office/spreadsheetml/2009/9/main" objectType="Drop" dropStyle="combo" dx="22" fmlaLink="$AU$18" fmlaRange="STARCHY" noThreeD="1" sel="1" val="0"/>
</file>

<file path=xl/ctrlProps/ctrlProp544.xml><?xml version="1.0" encoding="utf-8"?>
<formControlPr xmlns="http://schemas.microsoft.com/office/spreadsheetml/2009/9/main" objectType="Drop" dropStyle="combo" dx="22" fmlaLink="$AU$19" fmlaRange="STARCHY" noThreeD="1" sel="1" val="0"/>
</file>

<file path=xl/ctrlProps/ctrlProp545.xml><?xml version="1.0" encoding="utf-8"?>
<formControlPr xmlns="http://schemas.microsoft.com/office/spreadsheetml/2009/9/main" objectType="Drop" dropStyle="combo" dx="22" fmlaLink="$AX$10" fmlaRange="Cups" noThreeD="1" sel="1" val="0"/>
</file>

<file path=xl/ctrlProps/ctrlProp546.xml><?xml version="1.0" encoding="utf-8"?>
<formControlPr xmlns="http://schemas.microsoft.com/office/spreadsheetml/2009/9/main" objectType="Drop" dropStyle="combo" dx="22" fmlaLink="$AX$11" fmlaRange="Cups" noThreeD="1" sel="1" val="0"/>
</file>

<file path=xl/ctrlProps/ctrlProp547.xml><?xml version="1.0" encoding="utf-8"?>
<formControlPr xmlns="http://schemas.microsoft.com/office/spreadsheetml/2009/9/main" objectType="Drop" dropStyle="combo" dx="22" fmlaLink="$AX$12" fmlaRange="Cups" noThreeD="1" sel="1" val="0"/>
</file>

<file path=xl/ctrlProps/ctrlProp548.xml><?xml version="1.0" encoding="utf-8"?>
<formControlPr xmlns="http://schemas.microsoft.com/office/spreadsheetml/2009/9/main" objectType="Drop" dropStyle="combo" dx="22" fmlaLink="$AX$13" fmlaRange="Cups" noThreeD="1" sel="1" val="0"/>
</file>

<file path=xl/ctrlProps/ctrlProp549.xml><?xml version="1.0" encoding="utf-8"?>
<formControlPr xmlns="http://schemas.microsoft.com/office/spreadsheetml/2009/9/main" objectType="Drop" dropStyle="combo" dx="22" fmlaLink="$AX$14" fmlaRange="Cups" noThreeD="1" sel="1" val="0"/>
</file>

<file path=xl/ctrlProps/ctrlProp55.xml><?xml version="1.0" encoding="utf-8"?>
<formControlPr xmlns="http://schemas.microsoft.com/office/spreadsheetml/2009/9/main" objectType="Drop" dropStyle="combo" dx="22" fmlaLink="$O$16" fmlaRange="Cups" noThreeD="1" sel="1" val="0"/>
</file>

<file path=xl/ctrlProps/ctrlProp550.xml><?xml version="1.0" encoding="utf-8"?>
<formControlPr xmlns="http://schemas.microsoft.com/office/spreadsheetml/2009/9/main" objectType="Drop" dropStyle="combo" dx="22" fmlaLink="$AX$15" fmlaRange="Cups" noThreeD="1" sel="1" val="0"/>
</file>

<file path=xl/ctrlProps/ctrlProp551.xml><?xml version="1.0" encoding="utf-8"?>
<formControlPr xmlns="http://schemas.microsoft.com/office/spreadsheetml/2009/9/main" objectType="Drop" dropStyle="combo" dx="22" fmlaLink="$AX$16" fmlaRange="Cups" noThreeD="1" sel="1" val="0"/>
</file>

<file path=xl/ctrlProps/ctrlProp552.xml><?xml version="1.0" encoding="utf-8"?>
<formControlPr xmlns="http://schemas.microsoft.com/office/spreadsheetml/2009/9/main" objectType="Drop" dropStyle="combo" dx="22" fmlaLink="$AX$17" fmlaRange="Cups" noThreeD="1" sel="1" val="0"/>
</file>

<file path=xl/ctrlProps/ctrlProp553.xml><?xml version="1.0" encoding="utf-8"?>
<formControlPr xmlns="http://schemas.microsoft.com/office/spreadsheetml/2009/9/main" objectType="Drop" dropStyle="combo" dx="22" fmlaLink="$AX$18" fmlaRange="Cups" noThreeD="1" sel="1" val="0"/>
</file>

<file path=xl/ctrlProps/ctrlProp554.xml><?xml version="1.0" encoding="utf-8"?>
<formControlPr xmlns="http://schemas.microsoft.com/office/spreadsheetml/2009/9/main" objectType="Drop" dropStyle="combo" dx="22" fmlaLink="$AX$19" fmlaRange="Cups" noThreeD="1" sel="1" val="0"/>
</file>

<file path=xl/ctrlProps/ctrlProp555.xml><?xml version="1.0" encoding="utf-8"?>
<formControlPr xmlns="http://schemas.microsoft.com/office/spreadsheetml/2009/9/main" objectType="Drop" dropStyle="combo" dx="22" fmlaLink="$BA$10" fmlaRange="OTHER" noThreeD="1" sel="1" val="0"/>
</file>

<file path=xl/ctrlProps/ctrlProp556.xml><?xml version="1.0" encoding="utf-8"?>
<formControlPr xmlns="http://schemas.microsoft.com/office/spreadsheetml/2009/9/main" objectType="Drop" dropStyle="combo" dx="22" fmlaLink="$BA$11" fmlaRange="OTHER" noThreeD="1" sel="1" val="0"/>
</file>

<file path=xl/ctrlProps/ctrlProp557.xml><?xml version="1.0" encoding="utf-8"?>
<formControlPr xmlns="http://schemas.microsoft.com/office/spreadsheetml/2009/9/main" objectType="Drop" dropStyle="combo" dx="22" fmlaLink="$BA$12" fmlaRange="OTHER" noThreeD="1" sel="1" val="0"/>
</file>

<file path=xl/ctrlProps/ctrlProp558.xml><?xml version="1.0" encoding="utf-8"?>
<formControlPr xmlns="http://schemas.microsoft.com/office/spreadsheetml/2009/9/main" objectType="Drop" dropStyle="combo" dx="22" fmlaLink="$BA$13" fmlaRange="OTHER" noThreeD="1" sel="1" val="0"/>
</file>

<file path=xl/ctrlProps/ctrlProp559.xml><?xml version="1.0" encoding="utf-8"?>
<formControlPr xmlns="http://schemas.microsoft.com/office/spreadsheetml/2009/9/main" objectType="Drop" dropStyle="combo" dx="22" fmlaLink="$BA$14" fmlaRange="OTHER" noThreeD="1" sel="1" val="0"/>
</file>

<file path=xl/ctrlProps/ctrlProp56.xml><?xml version="1.0" encoding="utf-8"?>
<formControlPr xmlns="http://schemas.microsoft.com/office/spreadsheetml/2009/9/main" objectType="Drop" dropStyle="combo" dx="22" fmlaLink="$O$17" fmlaRange="Cups" noThreeD="1" sel="1" val="0"/>
</file>

<file path=xl/ctrlProps/ctrlProp560.xml><?xml version="1.0" encoding="utf-8"?>
<formControlPr xmlns="http://schemas.microsoft.com/office/spreadsheetml/2009/9/main" objectType="Drop" dropStyle="combo" dx="22" fmlaLink="$BA$15" fmlaRange="OTHER" noThreeD="1" sel="1" val="0"/>
</file>

<file path=xl/ctrlProps/ctrlProp561.xml><?xml version="1.0" encoding="utf-8"?>
<formControlPr xmlns="http://schemas.microsoft.com/office/spreadsheetml/2009/9/main" objectType="Drop" dropStyle="combo" dx="22" fmlaLink="$BA$16" fmlaRange="OTHER" noThreeD="1" sel="1" val="0"/>
</file>

<file path=xl/ctrlProps/ctrlProp562.xml><?xml version="1.0" encoding="utf-8"?>
<formControlPr xmlns="http://schemas.microsoft.com/office/spreadsheetml/2009/9/main" objectType="Drop" dropStyle="combo" dx="22" fmlaLink="$BA$17" fmlaRange="OTHER" noThreeD="1" sel="1" val="0"/>
</file>

<file path=xl/ctrlProps/ctrlProp563.xml><?xml version="1.0" encoding="utf-8"?>
<formControlPr xmlns="http://schemas.microsoft.com/office/spreadsheetml/2009/9/main" objectType="Drop" dropStyle="combo" dx="22" fmlaLink="$BA$18" fmlaRange="OTHER" noThreeD="1" sel="1" val="0"/>
</file>

<file path=xl/ctrlProps/ctrlProp564.xml><?xml version="1.0" encoding="utf-8"?>
<formControlPr xmlns="http://schemas.microsoft.com/office/spreadsheetml/2009/9/main" objectType="Drop" dropStyle="combo" dx="22" fmlaLink="$BA$19" fmlaRange="OTHER" noThreeD="1" sel="1" val="0"/>
</file>

<file path=xl/ctrlProps/ctrlProp565.xml><?xml version="1.0" encoding="utf-8"?>
<formControlPr xmlns="http://schemas.microsoft.com/office/spreadsheetml/2009/9/main" objectType="Drop" dropStyle="combo" dx="22" fmlaLink="$BD$10" fmlaRange="Cups" noThreeD="1" sel="1" val="0"/>
</file>

<file path=xl/ctrlProps/ctrlProp566.xml><?xml version="1.0" encoding="utf-8"?>
<formControlPr xmlns="http://schemas.microsoft.com/office/spreadsheetml/2009/9/main" objectType="Drop" dropStyle="combo" dx="22" fmlaLink="$BD$11" fmlaRange="Cups" noThreeD="1" sel="1" val="0"/>
</file>

<file path=xl/ctrlProps/ctrlProp567.xml><?xml version="1.0" encoding="utf-8"?>
<formControlPr xmlns="http://schemas.microsoft.com/office/spreadsheetml/2009/9/main" objectType="Drop" dropStyle="combo" dx="22" fmlaLink="$BD$12" fmlaRange="Cups" noThreeD="1" sel="1" val="0"/>
</file>

<file path=xl/ctrlProps/ctrlProp568.xml><?xml version="1.0" encoding="utf-8"?>
<formControlPr xmlns="http://schemas.microsoft.com/office/spreadsheetml/2009/9/main" objectType="Drop" dropStyle="combo" dx="22" fmlaLink="$BD$13" fmlaRange="Cups" noThreeD="1" sel="1" val="0"/>
</file>

<file path=xl/ctrlProps/ctrlProp569.xml><?xml version="1.0" encoding="utf-8"?>
<formControlPr xmlns="http://schemas.microsoft.com/office/spreadsheetml/2009/9/main" objectType="Drop" dropStyle="combo" dx="22" fmlaLink="$BD$14" fmlaRange="Cups" noThreeD="1" sel="1" val="0"/>
</file>

<file path=xl/ctrlProps/ctrlProp57.xml><?xml version="1.0" encoding="utf-8"?>
<formControlPr xmlns="http://schemas.microsoft.com/office/spreadsheetml/2009/9/main" objectType="Drop" dropStyle="combo" dx="22" fmlaLink="$O$18" fmlaRange="Cups" noThreeD="1" sel="1" val="0"/>
</file>

<file path=xl/ctrlProps/ctrlProp570.xml><?xml version="1.0" encoding="utf-8"?>
<formControlPr xmlns="http://schemas.microsoft.com/office/spreadsheetml/2009/9/main" objectType="Drop" dropStyle="combo" dx="22" fmlaLink="$BD$15" fmlaRange="Cups" noThreeD="1" sel="1" val="0"/>
</file>

<file path=xl/ctrlProps/ctrlProp571.xml><?xml version="1.0" encoding="utf-8"?>
<formControlPr xmlns="http://schemas.microsoft.com/office/spreadsheetml/2009/9/main" objectType="Drop" dropStyle="combo" dx="22" fmlaLink="$BD$16" fmlaRange="Cups" noThreeD="1" sel="1" val="0"/>
</file>

<file path=xl/ctrlProps/ctrlProp572.xml><?xml version="1.0" encoding="utf-8"?>
<formControlPr xmlns="http://schemas.microsoft.com/office/spreadsheetml/2009/9/main" objectType="Drop" dropStyle="combo" dx="22" fmlaLink="$BD$17" fmlaRange="Cups" noThreeD="1" sel="1" val="0"/>
</file>

<file path=xl/ctrlProps/ctrlProp573.xml><?xml version="1.0" encoding="utf-8"?>
<formControlPr xmlns="http://schemas.microsoft.com/office/spreadsheetml/2009/9/main" objectType="Drop" dropStyle="combo" dx="22" fmlaLink="$BD$18" fmlaRange="Cups" noThreeD="1" sel="1" val="0"/>
</file>

<file path=xl/ctrlProps/ctrlProp574.xml><?xml version="1.0" encoding="utf-8"?>
<formControlPr xmlns="http://schemas.microsoft.com/office/spreadsheetml/2009/9/main" objectType="Drop" dropStyle="combo" dx="22" fmlaLink="$BD$19" fmlaRange="Cups" noThreeD="1" sel="1" val="0"/>
</file>

<file path=xl/ctrlProps/ctrlProp575.xml><?xml version="1.0" encoding="utf-8"?>
<formControlPr xmlns="http://schemas.microsoft.com/office/spreadsheetml/2009/9/main" objectType="Drop" dropStyle="combo" dx="22" fmlaLink="$AC$18" fmlaRange="GREEN" noThreeD="1" sel="1" val="0"/>
</file>

<file path=xl/ctrlProps/ctrlProp576.xml><?xml version="1.0" encoding="utf-8"?>
<formControlPr xmlns="http://schemas.microsoft.com/office/spreadsheetml/2009/9/main" objectType="Drop" dropStyle="combo" dx="22" fmlaLink="$W$16" fmlaRange="Cups" noThreeD="1" sel="1" val="0"/>
</file>

<file path=xl/ctrlProps/ctrlProp577.xml><?xml version="1.0" encoding="utf-8"?>
<formControlPr xmlns="http://schemas.microsoft.com/office/spreadsheetml/2009/9/main" objectType="Drop" dropStyle="combo" dx="22" fmlaLink="$W$15" fmlaRange="Cups" noThreeD="1" sel="1" val="0"/>
</file>

<file path=xl/ctrlProps/ctrlProp578.xml><?xml version="1.0" encoding="utf-8"?>
<formControlPr xmlns="http://schemas.microsoft.com/office/spreadsheetml/2009/9/main" objectType="Drop" dropStyle="combo" dx="22" fmlaLink="$W$13" fmlaRange="Cups" noThreeD="1" sel="1" val="0"/>
</file>

<file path=xl/ctrlProps/ctrlProp579.xml><?xml version="1.0" encoding="utf-8"?>
<formControlPr xmlns="http://schemas.microsoft.com/office/spreadsheetml/2009/9/main" objectType="Drop" dropStyle="combo" dx="22" fmlaLink="$W$14" fmlaRange="Cups" noThreeD="1" sel="1" val="0"/>
</file>

<file path=xl/ctrlProps/ctrlProp58.xml><?xml version="1.0" encoding="utf-8"?>
<formControlPr xmlns="http://schemas.microsoft.com/office/spreadsheetml/2009/9/main" objectType="Drop" dropStyle="combo" dx="22" fmlaLink="$O$19" fmlaRange="Cups" noThreeD="1" sel="1" val="0"/>
</file>

<file path=xl/ctrlProps/ctrlProp580.xml><?xml version="1.0" encoding="utf-8"?>
<formControlPr xmlns="http://schemas.microsoft.com/office/spreadsheetml/2009/9/main" objectType="Drop" dropStyle="combo" dx="22" fmlaLink="$W$17" fmlaRange="Cups" noThreeD="1" sel="1" val="0"/>
</file>

<file path=xl/ctrlProps/ctrlProp581.xml><?xml version="1.0" encoding="utf-8"?>
<formControlPr xmlns="http://schemas.microsoft.com/office/spreadsheetml/2009/9/main" objectType="Drop" dropStyle="combo" dx="22" fmlaLink="$AF$7" fmlaRange="Cups" noThreeD="1" sel="1" val="0"/>
</file>

<file path=xl/ctrlProps/ctrlProp582.xml><?xml version="1.0" encoding="utf-8"?>
<formControlPr xmlns="http://schemas.microsoft.com/office/spreadsheetml/2009/9/main" objectType="Drop" dropStyle="combo" dx="22" fmlaLink="$AL$7" fmlaRange="Cups" noThreeD="1" sel="1" val="0"/>
</file>

<file path=xl/ctrlProps/ctrlProp583.xml><?xml version="1.0" encoding="utf-8"?>
<formControlPr xmlns="http://schemas.microsoft.com/office/spreadsheetml/2009/9/main" objectType="Drop" dropStyle="combo" dx="22" fmlaLink="$AR$7" fmlaRange="Cups" noThreeD="1" sel="1" val="0"/>
</file>

<file path=xl/ctrlProps/ctrlProp584.xml><?xml version="1.0" encoding="utf-8"?>
<formControlPr xmlns="http://schemas.microsoft.com/office/spreadsheetml/2009/9/main" objectType="Drop" dropStyle="combo" dx="22" fmlaLink="$AX$7" fmlaRange="Cups" noThreeD="1" sel="1" val="0"/>
</file>

<file path=xl/ctrlProps/ctrlProp585.xml><?xml version="1.0" encoding="utf-8"?>
<formControlPr xmlns="http://schemas.microsoft.com/office/spreadsheetml/2009/9/main" objectType="Drop" dropStyle="combo" dx="22" fmlaLink="$BD$5" fmlaRange="Cups" noThreeD="1" sel="1" val="0"/>
</file>

<file path=xl/ctrlProps/ctrlProp586.xml><?xml version="1.0" encoding="utf-8"?>
<formControlPr xmlns="http://schemas.microsoft.com/office/spreadsheetml/2009/9/main" objectType="CheckBox" fmlaLink="$AR$3" lockText="1"/>
</file>

<file path=xl/ctrlProps/ctrlProp587.xml><?xml version="1.0" encoding="utf-8"?>
<formControlPr xmlns="http://schemas.microsoft.com/office/spreadsheetml/2009/9/main" objectType="Drop" dropStyle="combo" dx="22" fmlaLink="$A$7" fmlaRange="meals" noThreeD="1" sel="1" val="0"/>
</file>

<file path=xl/ctrlProps/ctrlProp588.xml><?xml version="1.0" encoding="utf-8"?>
<formControlPr xmlns="http://schemas.microsoft.com/office/spreadsheetml/2009/9/main" objectType="Drop" dropStyle="combo" dx="22" fmlaLink="$A$8" fmlaRange="meals" noThreeD="1" sel="1" val="0"/>
</file>

<file path=xl/ctrlProps/ctrlProp589.xml><?xml version="1.0" encoding="utf-8"?>
<formControlPr xmlns="http://schemas.microsoft.com/office/spreadsheetml/2009/9/main" objectType="Drop" dropStyle="combo" dx="22" fmlaLink="$A$9" fmlaRange="meals" noThreeD="1" sel="1" val="0"/>
</file>

<file path=xl/ctrlProps/ctrlProp59.xml><?xml version="1.0" encoding="utf-8"?>
<formControlPr xmlns="http://schemas.microsoft.com/office/spreadsheetml/2009/9/main" objectType="Drop" dropStyle="combo" dx="22" fmlaLink="$O$20" fmlaRange="Cups" noThreeD="1" sel="1" val="0"/>
</file>

<file path=xl/ctrlProps/ctrlProp590.xml><?xml version="1.0" encoding="utf-8"?>
<formControlPr xmlns="http://schemas.microsoft.com/office/spreadsheetml/2009/9/main" objectType="Drop" dropStyle="combo" dx="22" fmlaLink="$A$10" fmlaRange="meals" noThreeD="1" sel="1" val="0"/>
</file>

<file path=xl/ctrlProps/ctrlProp591.xml><?xml version="1.0" encoding="utf-8"?>
<formControlPr xmlns="http://schemas.microsoft.com/office/spreadsheetml/2009/9/main" objectType="Drop" dropStyle="combo" dx="22" fmlaLink="$A$11" fmlaRange="meals" noThreeD="1" sel="1" val="0"/>
</file>

<file path=xl/ctrlProps/ctrlProp592.xml><?xml version="1.0" encoding="utf-8"?>
<formControlPr xmlns="http://schemas.microsoft.com/office/spreadsheetml/2009/9/main" objectType="Drop" dropStyle="combo" dx="22" fmlaLink="$A$12" fmlaRange="meals" noThreeD="1" sel="1" val="0"/>
</file>

<file path=xl/ctrlProps/ctrlProp593.xml><?xml version="1.0" encoding="utf-8"?>
<formControlPr xmlns="http://schemas.microsoft.com/office/spreadsheetml/2009/9/main" objectType="Drop" dropStyle="combo" dx="22" fmlaLink="$A$13" fmlaRange="meals" noThreeD="1" sel="1" val="0"/>
</file>

<file path=xl/ctrlProps/ctrlProp594.xml><?xml version="1.0" encoding="utf-8"?>
<formControlPr xmlns="http://schemas.microsoft.com/office/spreadsheetml/2009/9/main" objectType="Drop" dropStyle="combo" dx="22" fmlaLink="$A$14" fmlaRange="meals" noThreeD="1" sel="1" val="0"/>
</file>

<file path=xl/ctrlProps/ctrlProp595.xml><?xml version="1.0" encoding="utf-8"?>
<formControlPr xmlns="http://schemas.microsoft.com/office/spreadsheetml/2009/9/main" objectType="Drop" dropStyle="combo" dx="22" fmlaLink="$A$15" fmlaRange="meals" noThreeD="1" sel="1" val="0"/>
</file>

<file path=xl/ctrlProps/ctrlProp596.xml><?xml version="1.0" encoding="utf-8"?>
<formControlPr xmlns="http://schemas.microsoft.com/office/spreadsheetml/2009/9/main" objectType="Drop" dropStyle="combo" dx="22" fmlaLink="$A$16" fmlaRange="meals" noThreeD="1" sel="1" val="0"/>
</file>

<file path=xl/ctrlProps/ctrlProp597.xml><?xml version="1.0" encoding="utf-8"?>
<formControlPr xmlns="http://schemas.microsoft.com/office/spreadsheetml/2009/9/main" objectType="Drop" dropStyle="combo" dx="22" fmlaLink="$A$17" fmlaRange="meals" noThreeD="1" sel="1" val="0"/>
</file>

<file path=xl/ctrlProps/ctrlProp598.xml><?xml version="1.0" encoding="utf-8"?>
<formControlPr xmlns="http://schemas.microsoft.com/office/spreadsheetml/2009/9/main" objectType="Drop" dropStyle="combo" dx="22" fmlaLink="$A$18" fmlaRange="meals" noThreeD="1" sel="1" val="0"/>
</file>

<file path=xl/ctrlProps/ctrlProp599.xml><?xml version="1.0" encoding="utf-8"?>
<formControlPr xmlns="http://schemas.microsoft.com/office/spreadsheetml/2009/9/main" objectType="Drop" dropStyle="combo" dx="22" fmlaLink="$A$19" fmlaRange="meals" noThreeD="1" sel="1" val="0"/>
</file>

<file path=xl/ctrlProps/ctrlProp6.xml><?xml version="1.0" encoding="utf-8"?>
<formControlPr xmlns="http://schemas.microsoft.com/office/spreadsheetml/2009/9/main" objectType="Drop" dropStyle="combo" dx="22" fmlaLink="$I$17" fmlaRange="Cups" noThreeD="1" sel="1" val="0"/>
</file>

<file path=xl/ctrlProps/ctrlProp60.xml><?xml version="1.0" encoding="utf-8"?>
<formControlPr xmlns="http://schemas.microsoft.com/office/spreadsheetml/2009/9/main" objectType="Drop" dropStyle="combo" dx="22" fmlaLink="$O$21" fmlaRange="Cups" noThreeD="1" sel="1" val="0"/>
</file>

<file path=xl/ctrlProps/ctrlProp600.xml><?xml version="1.0" encoding="utf-8"?>
<formControlPr xmlns="http://schemas.microsoft.com/office/spreadsheetml/2009/9/main" objectType="Drop" dropStyle="combo" dx="22" fmlaLink="$A$20" fmlaRange="meals" noThreeD="1" sel="1" val="0"/>
</file>

<file path=xl/ctrlProps/ctrlProp601.xml><?xml version="1.0" encoding="utf-8"?>
<formControlPr xmlns="http://schemas.microsoft.com/office/spreadsheetml/2009/9/main" objectType="Drop" dropStyle="combo" dx="22" fmlaLink="$A$21" fmlaRange="meals" noThreeD="1" sel="1" val="0"/>
</file>

<file path=xl/ctrlProps/ctrlProp602.xml><?xml version="1.0" encoding="utf-8"?>
<formControlPr xmlns="http://schemas.microsoft.com/office/spreadsheetml/2009/9/main" objectType="Drop" dropStyle="combo" dx="22" fmlaLink="$A$22" fmlaRange="meals" noThreeD="1" sel="1" val="0"/>
</file>

<file path=xl/ctrlProps/ctrlProp603.xml><?xml version="1.0" encoding="utf-8"?>
<formControlPr xmlns="http://schemas.microsoft.com/office/spreadsheetml/2009/9/main" objectType="Drop" dropStyle="combo" dx="22" fmlaLink="$A$23" fmlaRange="meals" noThreeD="1" sel="1" val="0"/>
</file>

<file path=xl/ctrlProps/ctrlProp604.xml><?xml version="1.0" encoding="utf-8"?>
<formControlPr xmlns="http://schemas.microsoft.com/office/spreadsheetml/2009/9/main" objectType="Drop" dropStyle="combo" dx="22" fmlaLink="$A$24" fmlaRange="meals" noThreeD="1" sel="1" val="0"/>
</file>

<file path=xl/ctrlProps/ctrlProp605.xml><?xml version="1.0" encoding="utf-8"?>
<formControlPr xmlns="http://schemas.microsoft.com/office/spreadsheetml/2009/9/main" objectType="Drop" dropStyle="combo" dx="22" fmlaLink="$A$25" fmlaRange="meals" noThreeD="1" sel="1" val="0"/>
</file>

<file path=xl/ctrlProps/ctrlProp606.xml><?xml version="1.0" encoding="utf-8"?>
<formControlPr xmlns="http://schemas.microsoft.com/office/spreadsheetml/2009/9/main" objectType="Drop" dropStyle="combo" dx="22" fmlaLink="$A$26" fmlaRange="meals" noThreeD="1" sel="1" val="0"/>
</file>

<file path=xl/ctrlProps/ctrlProp607.xml><?xml version="1.0" encoding="utf-8"?>
<formControlPr xmlns="http://schemas.microsoft.com/office/spreadsheetml/2009/9/main" objectType="CheckBox" fmlaLink="$X$5" lockText="1"/>
</file>

<file path=xl/ctrlProps/ctrlProp608.xml><?xml version="1.0" encoding="utf-8"?>
<formControlPr xmlns="http://schemas.microsoft.com/office/spreadsheetml/2009/9/main" objectType="CheckBox" fmlaLink="$X$6" lockText="1"/>
</file>

<file path=xl/ctrlProps/ctrlProp609.xml><?xml version="1.0" encoding="utf-8"?>
<formControlPr xmlns="http://schemas.microsoft.com/office/spreadsheetml/2009/9/main" objectType="CheckBox" fmlaLink="$X$7" lockText="1"/>
</file>

<file path=xl/ctrlProps/ctrlProp61.xml><?xml version="1.0" encoding="utf-8"?>
<formControlPr xmlns="http://schemas.microsoft.com/office/spreadsheetml/2009/9/main" objectType="Drop" dropStyle="combo" dx="22" fmlaLink="$O$22" fmlaRange="Cups" noThreeD="1" sel="1" val="0"/>
</file>

<file path=xl/ctrlProps/ctrlProp610.xml><?xml version="1.0" encoding="utf-8"?>
<formControlPr xmlns="http://schemas.microsoft.com/office/spreadsheetml/2009/9/main" objectType="CheckBox" fmlaLink="$X$8" lockText="1"/>
</file>

<file path=xl/ctrlProps/ctrlProp611.xml><?xml version="1.0" encoding="utf-8"?>
<formControlPr xmlns="http://schemas.microsoft.com/office/spreadsheetml/2009/9/main" objectType="CheckBox" fmlaLink="$X$9" lockText="1"/>
</file>

<file path=xl/ctrlProps/ctrlProp612.xml><?xml version="1.0" encoding="utf-8"?>
<formControlPr xmlns="http://schemas.microsoft.com/office/spreadsheetml/2009/9/main" objectType="Drop" dropStyle="combo" dx="22" fmlaLink="$AC$10" fmlaRange="GREEN" noThreeD="1" sel="1" val="0"/>
</file>

<file path=xl/ctrlProps/ctrlProp613.xml><?xml version="1.0" encoding="utf-8"?>
<formControlPr xmlns="http://schemas.microsoft.com/office/spreadsheetml/2009/9/main" objectType="Drop" dropStyle="combo" dx="22" fmlaLink="$AC$11" fmlaRange="GREEN" noThreeD="1" sel="1" val="0"/>
</file>

<file path=xl/ctrlProps/ctrlProp614.xml><?xml version="1.0" encoding="utf-8"?>
<formControlPr xmlns="http://schemas.microsoft.com/office/spreadsheetml/2009/9/main" objectType="Drop" dropStyle="combo" dx="22" fmlaLink="$AC$12" fmlaRange="GREEN" noThreeD="1" sel="1" val="0"/>
</file>

<file path=xl/ctrlProps/ctrlProp615.xml><?xml version="1.0" encoding="utf-8"?>
<formControlPr xmlns="http://schemas.microsoft.com/office/spreadsheetml/2009/9/main" objectType="Drop" dropStyle="combo" dx="22" fmlaLink="$AC$13" fmlaRange="GREEN" noThreeD="1" sel="1" val="0"/>
</file>

<file path=xl/ctrlProps/ctrlProp616.xml><?xml version="1.0" encoding="utf-8"?>
<formControlPr xmlns="http://schemas.microsoft.com/office/spreadsheetml/2009/9/main" objectType="Drop" dropStyle="combo" dx="22" fmlaLink="$AC$14" fmlaRange="GREEN" noThreeD="1" sel="1" val="0"/>
</file>

<file path=xl/ctrlProps/ctrlProp617.xml><?xml version="1.0" encoding="utf-8"?>
<formControlPr xmlns="http://schemas.microsoft.com/office/spreadsheetml/2009/9/main" objectType="Drop" dropStyle="combo" dx="22" fmlaLink="$AC$15" fmlaRange="GREEN" noThreeD="1" sel="1" val="0"/>
</file>

<file path=xl/ctrlProps/ctrlProp618.xml><?xml version="1.0" encoding="utf-8"?>
<formControlPr xmlns="http://schemas.microsoft.com/office/spreadsheetml/2009/9/main" objectType="Drop" dropStyle="combo" dx="22" fmlaLink="$AC$16" fmlaRange="GREEN" noThreeD="1" sel="1" val="0"/>
</file>

<file path=xl/ctrlProps/ctrlProp619.xml><?xml version="1.0" encoding="utf-8"?>
<formControlPr xmlns="http://schemas.microsoft.com/office/spreadsheetml/2009/9/main" objectType="Drop" dropStyle="combo" dx="22" fmlaLink="$AC$17" fmlaRange="GREEN" noThreeD="1" sel="1" val="0"/>
</file>

<file path=xl/ctrlProps/ctrlProp62.xml><?xml version="1.0" encoding="utf-8"?>
<formControlPr xmlns="http://schemas.microsoft.com/office/spreadsheetml/2009/9/main" objectType="Drop" dropStyle="combo" dx="22" fmlaLink="$O$23" fmlaRange="Cups" noThreeD="1" sel="1" val="0"/>
</file>

<file path=xl/ctrlProps/ctrlProp620.xml><?xml version="1.0" encoding="utf-8"?>
<formControlPr xmlns="http://schemas.microsoft.com/office/spreadsheetml/2009/9/main" objectType="Drop" dropStyle="combo" dx="22" fmlaLink="$AC$19" fmlaRange="GREEN" noThreeD="1" sel="1" val="0"/>
</file>

<file path=xl/ctrlProps/ctrlProp621.xml><?xml version="1.0" encoding="utf-8"?>
<formControlPr xmlns="http://schemas.microsoft.com/office/spreadsheetml/2009/9/main" objectType="Drop" dropStyle="combo" dx="22" fmlaLink="$AF$10" fmlaRange="Cups" noThreeD="1" sel="1" val="0"/>
</file>

<file path=xl/ctrlProps/ctrlProp622.xml><?xml version="1.0" encoding="utf-8"?>
<formControlPr xmlns="http://schemas.microsoft.com/office/spreadsheetml/2009/9/main" objectType="Drop" dropStyle="combo" dx="22" fmlaLink="$AF$11" fmlaRange="Cups" noThreeD="1" sel="1" val="0"/>
</file>

<file path=xl/ctrlProps/ctrlProp623.xml><?xml version="1.0" encoding="utf-8"?>
<formControlPr xmlns="http://schemas.microsoft.com/office/spreadsheetml/2009/9/main" objectType="Drop" dropStyle="combo" dx="22" fmlaLink="$AF$12" fmlaRange="Cups" noThreeD="1" sel="1" val="0"/>
</file>

<file path=xl/ctrlProps/ctrlProp624.xml><?xml version="1.0" encoding="utf-8"?>
<formControlPr xmlns="http://schemas.microsoft.com/office/spreadsheetml/2009/9/main" objectType="Drop" dropStyle="combo" dx="22" fmlaLink="$AF$13" fmlaRange="Cups" noThreeD="1" sel="1" val="0"/>
</file>

<file path=xl/ctrlProps/ctrlProp625.xml><?xml version="1.0" encoding="utf-8"?>
<formControlPr xmlns="http://schemas.microsoft.com/office/spreadsheetml/2009/9/main" objectType="Drop" dropStyle="combo" dx="22" fmlaLink="$AF$14" fmlaRange="Cups" noThreeD="1" sel="1" val="0"/>
</file>

<file path=xl/ctrlProps/ctrlProp626.xml><?xml version="1.0" encoding="utf-8"?>
<formControlPr xmlns="http://schemas.microsoft.com/office/spreadsheetml/2009/9/main" objectType="Drop" dropStyle="combo" dx="22" fmlaLink="$AF$15" fmlaRange="Cups" noThreeD="1" sel="1" val="0"/>
</file>

<file path=xl/ctrlProps/ctrlProp627.xml><?xml version="1.0" encoding="utf-8"?>
<formControlPr xmlns="http://schemas.microsoft.com/office/spreadsheetml/2009/9/main" objectType="Drop" dropStyle="combo" dx="22" fmlaLink="$AF$16" fmlaRange="Cups" noThreeD="1" sel="1" val="0"/>
</file>

<file path=xl/ctrlProps/ctrlProp628.xml><?xml version="1.0" encoding="utf-8"?>
<formControlPr xmlns="http://schemas.microsoft.com/office/spreadsheetml/2009/9/main" objectType="Drop" dropStyle="combo" dx="22" fmlaLink="$AF$17" fmlaRange="Cups" noThreeD="1" sel="1" val="0"/>
</file>

<file path=xl/ctrlProps/ctrlProp629.xml><?xml version="1.0" encoding="utf-8"?>
<formControlPr xmlns="http://schemas.microsoft.com/office/spreadsheetml/2009/9/main" objectType="Drop" dropStyle="combo" dx="22" fmlaLink="$AF$18" fmlaRange="Cups" noThreeD="1" sel="1" val="0"/>
</file>

<file path=xl/ctrlProps/ctrlProp63.xml><?xml version="1.0" encoding="utf-8"?>
<formControlPr xmlns="http://schemas.microsoft.com/office/spreadsheetml/2009/9/main" objectType="Drop" dropStyle="combo" dx="22" fmlaLink="$O$24" fmlaRange="Cups" noThreeD="1" sel="1" val="0"/>
</file>

<file path=xl/ctrlProps/ctrlProp630.xml><?xml version="1.0" encoding="utf-8"?>
<formControlPr xmlns="http://schemas.microsoft.com/office/spreadsheetml/2009/9/main" objectType="Drop" dropStyle="combo" dx="22" fmlaLink="$AF$19" fmlaRange="Cups" noThreeD="1" sel="1" val="0"/>
</file>

<file path=xl/ctrlProps/ctrlProp631.xml><?xml version="1.0" encoding="utf-8"?>
<formControlPr xmlns="http://schemas.microsoft.com/office/spreadsheetml/2009/9/main" objectType="Drop" dropStyle="combo" dx="22" fmlaLink="$AI$10" fmlaRange="RED" noThreeD="1" sel="1" val="0"/>
</file>

<file path=xl/ctrlProps/ctrlProp632.xml><?xml version="1.0" encoding="utf-8"?>
<formControlPr xmlns="http://schemas.microsoft.com/office/spreadsheetml/2009/9/main" objectType="Drop" dropStyle="combo" dx="22" fmlaLink="$AI$11" fmlaRange="RED" noThreeD="1" sel="1" val="0"/>
</file>

<file path=xl/ctrlProps/ctrlProp633.xml><?xml version="1.0" encoding="utf-8"?>
<formControlPr xmlns="http://schemas.microsoft.com/office/spreadsheetml/2009/9/main" objectType="Drop" dropStyle="combo" dx="22" fmlaLink="$AI$12" fmlaRange="RED" noThreeD="1" sel="1" val="0"/>
</file>

<file path=xl/ctrlProps/ctrlProp634.xml><?xml version="1.0" encoding="utf-8"?>
<formControlPr xmlns="http://schemas.microsoft.com/office/spreadsheetml/2009/9/main" objectType="Drop" dropStyle="combo" dx="22" fmlaLink="$AI$13" fmlaRange="RED" noThreeD="1" sel="1" val="0"/>
</file>

<file path=xl/ctrlProps/ctrlProp635.xml><?xml version="1.0" encoding="utf-8"?>
<formControlPr xmlns="http://schemas.microsoft.com/office/spreadsheetml/2009/9/main" objectType="Drop" dropStyle="combo" dx="22" fmlaLink="$AI$14" fmlaRange="RED" noThreeD="1" sel="1" val="0"/>
</file>

<file path=xl/ctrlProps/ctrlProp636.xml><?xml version="1.0" encoding="utf-8"?>
<formControlPr xmlns="http://schemas.microsoft.com/office/spreadsheetml/2009/9/main" objectType="Drop" dropStyle="combo" dx="22" fmlaLink="$AI$15" fmlaRange="RED" noThreeD="1" sel="1" val="0"/>
</file>

<file path=xl/ctrlProps/ctrlProp637.xml><?xml version="1.0" encoding="utf-8"?>
<formControlPr xmlns="http://schemas.microsoft.com/office/spreadsheetml/2009/9/main" objectType="Drop" dropStyle="combo" dx="22" fmlaLink="$AI$16" fmlaRange="RED" noThreeD="1" sel="1" val="0"/>
</file>

<file path=xl/ctrlProps/ctrlProp638.xml><?xml version="1.0" encoding="utf-8"?>
<formControlPr xmlns="http://schemas.microsoft.com/office/spreadsheetml/2009/9/main" objectType="Drop" dropStyle="combo" dx="22" fmlaLink="$AI$17" fmlaRange="RED" noThreeD="1" sel="1" val="0"/>
</file>

<file path=xl/ctrlProps/ctrlProp639.xml><?xml version="1.0" encoding="utf-8"?>
<formControlPr xmlns="http://schemas.microsoft.com/office/spreadsheetml/2009/9/main" objectType="Drop" dropStyle="combo" dx="22" fmlaLink="$AI$18" fmlaRange="RED" noThreeD="1" sel="1" val="0"/>
</file>

<file path=xl/ctrlProps/ctrlProp64.xml><?xml version="1.0" encoding="utf-8"?>
<formControlPr xmlns="http://schemas.microsoft.com/office/spreadsheetml/2009/9/main" objectType="Drop" dropStyle="combo" dx="22" fmlaLink="$O$25" fmlaRange="Cups" noThreeD="1" sel="1" val="0"/>
</file>

<file path=xl/ctrlProps/ctrlProp640.xml><?xml version="1.0" encoding="utf-8"?>
<formControlPr xmlns="http://schemas.microsoft.com/office/spreadsheetml/2009/9/main" objectType="Drop" dropStyle="combo" dx="22" fmlaLink="$AI$19" fmlaRange="RED" noThreeD="1" sel="1" val="0"/>
</file>

<file path=xl/ctrlProps/ctrlProp641.xml><?xml version="1.0" encoding="utf-8"?>
<formControlPr xmlns="http://schemas.microsoft.com/office/spreadsheetml/2009/9/main" objectType="Drop" dropStyle="combo" dx="22" fmlaLink="$AL$10" fmlaRange="Cups" noThreeD="1" sel="1" val="0"/>
</file>

<file path=xl/ctrlProps/ctrlProp642.xml><?xml version="1.0" encoding="utf-8"?>
<formControlPr xmlns="http://schemas.microsoft.com/office/spreadsheetml/2009/9/main" objectType="Drop" dropStyle="combo" dx="22" fmlaLink="$AL$11" fmlaRange="Cups" noThreeD="1" sel="1" val="0"/>
</file>

<file path=xl/ctrlProps/ctrlProp643.xml><?xml version="1.0" encoding="utf-8"?>
<formControlPr xmlns="http://schemas.microsoft.com/office/spreadsheetml/2009/9/main" objectType="Drop" dropStyle="combo" dx="22" fmlaLink="$AL$12" fmlaRange="Cups" noThreeD="1" sel="1" val="0"/>
</file>

<file path=xl/ctrlProps/ctrlProp644.xml><?xml version="1.0" encoding="utf-8"?>
<formControlPr xmlns="http://schemas.microsoft.com/office/spreadsheetml/2009/9/main" objectType="Drop" dropStyle="combo" dx="22" fmlaLink="$AL$13" fmlaRange="Cups" noThreeD="1" sel="1" val="0"/>
</file>

<file path=xl/ctrlProps/ctrlProp645.xml><?xml version="1.0" encoding="utf-8"?>
<formControlPr xmlns="http://schemas.microsoft.com/office/spreadsheetml/2009/9/main" objectType="Drop" dropStyle="combo" dx="22" fmlaLink="$AL$14" fmlaRange="Cups" noThreeD="1" sel="1" val="0"/>
</file>

<file path=xl/ctrlProps/ctrlProp646.xml><?xml version="1.0" encoding="utf-8"?>
<formControlPr xmlns="http://schemas.microsoft.com/office/spreadsheetml/2009/9/main" objectType="Drop" dropStyle="combo" dx="22" fmlaLink="$AL$15" fmlaRange="Cups" noThreeD="1" sel="1" val="0"/>
</file>

<file path=xl/ctrlProps/ctrlProp647.xml><?xml version="1.0" encoding="utf-8"?>
<formControlPr xmlns="http://schemas.microsoft.com/office/spreadsheetml/2009/9/main" objectType="Drop" dropStyle="combo" dx="22" fmlaLink="$AL$16" fmlaRange="Cups" noThreeD="1" sel="1" val="0"/>
</file>

<file path=xl/ctrlProps/ctrlProp648.xml><?xml version="1.0" encoding="utf-8"?>
<formControlPr xmlns="http://schemas.microsoft.com/office/spreadsheetml/2009/9/main" objectType="Drop" dropStyle="combo" dx="22" fmlaLink="$AL$17" fmlaRange="Cups" noThreeD="1" sel="1" val="0"/>
</file>

<file path=xl/ctrlProps/ctrlProp649.xml><?xml version="1.0" encoding="utf-8"?>
<formControlPr xmlns="http://schemas.microsoft.com/office/spreadsheetml/2009/9/main" objectType="Drop" dropStyle="combo" dx="22" fmlaLink="$AL$18" fmlaRange="Cups" noThreeD="1" sel="1" val="0"/>
</file>

<file path=xl/ctrlProps/ctrlProp65.xml><?xml version="1.0" encoding="utf-8"?>
<formControlPr xmlns="http://schemas.microsoft.com/office/spreadsheetml/2009/9/main" objectType="Drop" dropStyle="combo" dx="22" fmlaLink="$O$26" fmlaRange="Cups" noThreeD="1" sel="1" val="0"/>
</file>

<file path=xl/ctrlProps/ctrlProp650.xml><?xml version="1.0" encoding="utf-8"?>
<formControlPr xmlns="http://schemas.microsoft.com/office/spreadsheetml/2009/9/main" objectType="Drop" dropStyle="combo" dx="22" fmlaLink="$AL$19" fmlaRange="Cups" noThreeD="1" sel="1" val="0"/>
</file>

<file path=xl/ctrlProps/ctrlProp651.xml><?xml version="1.0" encoding="utf-8"?>
<formControlPr xmlns="http://schemas.microsoft.com/office/spreadsheetml/2009/9/main" objectType="Drop" dropStyle="combo" dx="22" fmlaLink="$AO$10" fmlaRange="BEANS" noThreeD="1" sel="1" val="0"/>
</file>

<file path=xl/ctrlProps/ctrlProp652.xml><?xml version="1.0" encoding="utf-8"?>
<formControlPr xmlns="http://schemas.microsoft.com/office/spreadsheetml/2009/9/main" objectType="Drop" dropStyle="combo" dx="22" fmlaLink="$AO$11" fmlaRange="BEANS" noThreeD="1" sel="1" val="0"/>
</file>

<file path=xl/ctrlProps/ctrlProp653.xml><?xml version="1.0" encoding="utf-8"?>
<formControlPr xmlns="http://schemas.microsoft.com/office/spreadsheetml/2009/9/main" objectType="Drop" dropStyle="combo" dx="22" fmlaLink="$AO$12" fmlaRange="BEANS" noThreeD="1" sel="1" val="0"/>
</file>

<file path=xl/ctrlProps/ctrlProp654.xml><?xml version="1.0" encoding="utf-8"?>
<formControlPr xmlns="http://schemas.microsoft.com/office/spreadsheetml/2009/9/main" objectType="Drop" dropStyle="combo" dx="22" fmlaLink="$AO$13" fmlaRange="BEANS" noThreeD="1" sel="1" val="0"/>
</file>

<file path=xl/ctrlProps/ctrlProp655.xml><?xml version="1.0" encoding="utf-8"?>
<formControlPr xmlns="http://schemas.microsoft.com/office/spreadsheetml/2009/9/main" objectType="Drop" dropStyle="combo" dx="22" fmlaLink="$AO$14" fmlaRange="BEANS" noThreeD="1" sel="1" val="0"/>
</file>

<file path=xl/ctrlProps/ctrlProp656.xml><?xml version="1.0" encoding="utf-8"?>
<formControlPr xmlns="http://schemas.microsoft.com/office/spreadsheetml/2009/9/main" objectType="Drop" dropStyle="combo" dx="22" fmlaLink="$AO$15" fmlaRange="BEANS" noThreeD="1" sel="1" val="0"/>
</file>

<file path=xl/ctrlProps/ctrlProp657.xml><?xml version="1.0" encoding="utf-8"?>
<formControlPr xmlns="http://schemas.microsoft.com/office/spreadsheetml/2009/9/main" objectType="Drop" dropStyle="combo" dx="22" fmlaLink="$AO$16" fmlaRange="BEANS" noThreeD="1" sel="1" val="0"/>
</file>

<file path=xl/ctrlProps/ctrlProp658.xml><?xml version="1.0" encoding="utf-8"?>
<formControlPr xmlns="http://schemas.microsoft.com/office/spreadsheetml/2009/9/main" objectType="Drop" dropStyle="combo" dx="22" fmlaLink="$AO$17" fmlaRange="BEANS" noThreeD="1" sel="1" val="0"/>
</file>

<file path=xl/ctrlProps/ctrlProp659.xml><?xml version="1.0" encoding="utf-8"?>
<formControlPr xmlns="http://schemas.microsoft.com/office/spreadsheetml/2009/9/main" objectType="Drop" dropStyle="combo" dx="22" fmlaLink="$AO$18" fmlaRange="BEANS" noThreeD="1" sel="1" val="0"/>
</file>

<file path=xl/ctrlProps/ctrlProp66.xml><?xml version="1.0" encoding="utf-8"?>
<formControlPr xmlns="http://schemas.microsoft.com/office/spreadsheetml/2009/9/main" objectType="Drop" dropStyle="combo" dx="22" fmlaLink="$O$27" fmlaRange="Cups" noThreeD="1" sel="1" val="0"/>
</file>

<file path=xl/ctrlProps/ctrlProp660.xml><?xml version="1.0" encoding="utf-8"?>
<formControlPr xmlns="http://schemas.microsoft.com/office/spreadsheetml/2009/9/main" objectType="Drop" dropStyle="combo" dx="22" fmlaLink="$AO$19" fmlaRange="BEANS" noThreeD="1" sel="1" val="0"/>
</file>

<file path=xl/ctrlProps/ctrlProp661.xml><?xml version="1.0" encoding="utf-8"?>
<formControlPr xmlns="http://schemas.microsoft.com/office/spreadsheetml/2009/9/main" objectType="Drop" dropStyle="combo" dx="22" fmlaLink="$AR$10" fmlaRange="Cups" noThreeD="1" sel="1" val="0"/>
</file>

<file path=xl/ctrlProps/ctrlProp662.xml><?xml version="1.0" encoding="utf-8"?>
<formControlPr xmlns="http://schemas.microsoft.com/office/spreadsheetml/2009/9/main" objectType="Drop" dropStyle="combo" dx="22" fmlaLink="$AR$11" fmlaRange="Cups" noThreeD="1" sel="1" val="0"/>
</file>

<file path=xl/ctrlProps/ctrlProp663.xml><?xml version="1.0" encoding="utf-8"?>
<formControlPr xmlns="http://schemas.microsoft.com/office/spreadsheetml/2009/9/main" objectType="Drop" dropStyle="combo" dx="22" fmlaLink="$AR$12" fmlaRange="Cups" noThreeD="1" sel="1" val="0"/>
</file>

<file path=xl/ctrlProps/ctrlProp664.xml><?xml version="1.0" encoding="utf-8"?>
<formControlPr xmlns="http://schemas.microsoft.com/office/spreadsheetml/2009/9/main" objectType="Drop" dropStyle="combo" dx="22" fmlaLink="$AR$13" fmlaRange="Cups" noThreeD="1" sel="1" val="0"/>
</file>

<file path=xl/ctrlProps/ctrlProp665.xml><?xml version="1.0" encoding="utf-8"?>
<formControlPr xmlns="http://schemas.microsoft.com/office/spreadsheetml/2009/9/main" objectType="Drop" dropStyle="combo" dx="22" fmlaLink="$AR$14" fmlaRange="Cups" noThreeD="1" sel="1" val="0"/>
</file>

<file path=xl/ctrlProps/ctrlProp666.xml><?xml version="1.0" encoding="utf-8"?>
<formControlPr xmlns="http://schemas.microsoft.com/office/spreadsheetml/2009/9/main" objectType="Drop" dropStyle="combo" dx="22" fmlaLink="$AR$15" fmlaRange="Cups" noThreeD="1" sel="1" val="0"/>
</file>

<file path=xl/ctrlProps/ctrlProp667.xml><?xml version="1.0" encoding="utf-8"?>
<formControlPr xmlns="http://schemas.microsoft.com/office/spreadsheetml/2009/9/main" objectType="Drop" dropStyle="combo" dx="22" fmlaLink="$AR$16" fmlaRange="Cups" noThreeD="1" sel="1" val="0"/>
</file>

<file path=xl/ctrlProps/ctrlProp668.xml><?xml version="1.0" encoding="utf-8"?>
<formControlPr xmlns="http://schemas.microsoft.com/office/spreadsheetml/2009/9/main" objectType="Drop" dropStyle="combo" dx="22" fmlaLink="$AR$17" fmlaRange="Cups" noThreeD="1" sel="1" val="0"/>
</file>

<file path=xl/ctrlProps/ctrlProp669.xml><?xml version="1.0" encoding="utf-8"?>
<formControlPr xmlns="http://schemas.microsoft.com/office/spreadsheetml/2009/9/main" objectType="Drop" dropStyle="combo" dx="22" fmlaLink="$AR$18" fmlaRange="Cups" noThreeD="1" sel="1" val="0"/>
</file>

<file path=xl/ctrlProps/ctrlProp67.xml><?xml version="1.0" encoding="utf-8"?>
<formControlPr xmlns="http://schemas.microsoft.com/office/spreadsheetml/2009/9/main" objectType="Drop" dropStyle="combo" dx="22" fmlaLink="$O$28" fmlaRange="Cups" noThreeD="1" sel="1" val="0"/>
</file>

<file path=xl/ctrlProps/ctrlProp670.xml><?xml version="1.0" encoding="utf-8"?>
<formControlPr xmlns="http://schemas.microsoft.com/office/spreadsheetml/2009/9/main" objectType="Drop" dropStyle="combo" dx="22" fmlaLink="$AR$19" fmlaRange="Cups" noThreeD="1" sel="1" val="0"/>
</file>

<file path=xl/ctrlProps/ctrlProp671.xml><?xml version="1.0" encoding="utf-8"?>
<formControlPr xmlns="http://schemas.microsoft.com/office/spreadsheetml/2009/9/main" objectType="Drop" dropStyle="combo" dx="22" fmlaLink="$AU$10" fmlaRange="STARCHY" noThreeD="1" sel="1" val="0"/>
</file>

<file path=xl/ctrlProps/ctrlProp672.xml><?xml version="1.0" encoding="utf-8"?>
<formControlPr xmlns="http://schemas.microsoft.com/office/spreadsheetml/2009/9/main" objectType="Drop" dropStyle="combo" dx="22" fmlaLink="$AU$11" fmlaRange="STARCHY" noThreeD="1" sel="1" val="0"/>
</file>

<file path=xl/ctrlProps/ctrlProp673.xml><?xml version="1.0" encoding="utf-8"?>
<formControlPr xmlns="http://schemas.microsoft.com/office/spreadsheetml/2009/9/main" objectType="Drop" dropStyle="combo" dx="22" fmlaLink="$AU$12" fmlaRange="STARCHY" noThreeD="1" sel="1" val="0"/>
</file>

<file path=xl/ctrlProps/ctrlProp674.xml><?xml version="1.0" encoding="utf-8"?>
<formControlPr xmlns="http://schemas.microsoft.com/office/spreadsheetml/2009/9/main" objectType="Drop" dropStyle="combo" dx="22" fmlaLink="$AU$13" fmlaRange="STARCHY" noThreeD="1" sel="1" val="0"/>
</file>

<file path=xl/ctrlProps/ctrlProp675.xml><?xml version="1.0" encoding="utf-8"?>
<formControlPr xmlns="http://schemas.microsoft.com/office/spreadsheetml/2009/9/main" objectType="Drop" dropStyle="combo" dx="22" fmlaLink="$AU$14" fmlaRange="STARCHY" noThreeD="1" sel="1" val="0"/>
</file>

<file path=xl/ctrlProps/ctrlProp676.xml><?xml version="1.0" encoding="utf-8"?>
<formControlPr xmlns="http://schemas.microsoft.com/office/spreadsheetml/2009/9/main" objectType="Drop" dropStyle="combo" dx="22" fmlaLink="$AU$15" fmlaRange="STARCHY" noThreeD="1" sel="1" val="0"/>
</file>

<file path=xl/ctrlProps/ctrlProp677.xml><?xml version="1.0" encoding="utf-8"?>
<formControlPr xmlns="http://schemas.microsoft.com/office/spreadsheetml/2009/9/main" objectType="Drop" dropStyle="combo" dx="22" fmlaLink="$AU$16" fmlaRange="STARCHY" noThreeD="1" sel="1" val="0"/>
</file>

<file path=xl/ctrlProps/ctrlProp678.xml><?xml version="1.0" encoding="utf-8"?>
<formControlPr xmlns="http://schemas.microsoft.com/office/spreadsheetml/2009/9/main" objectType="Drop" dropStyle="combo" dx="22" fmlaLink="$AU$17" fmlaRange="STARCHY" noThreeD="1" sel="1" val="0"/>
</file>

<file path=xl/ctrlProps/ctrlProp679.xml><?xml version="1.0" encoding="utf-8"?>
<formControlPr xmlns="http://schemas.microsoft.com/office/spreadsheetml/2009/9/main" objectType="Drop" dropStyle="combo" dx="22" fmlaLink="$AU$18" fmlaRange="STARCHY" noThreeD="1" sel="1" val="0"/>
</file>

<file path=xl/ctrlProps/ctrlProp68.xml><?xml version="1.0" encoding="utf-8"?>
<formControlPr xmlns="http://schemas.microsoft.com/office/spreadsheetml/2009/9/main" objectType="Drop" dropStyle="combo" dx="22" fmlaLink="$O$29" fmlaRange="Cups" noThreeD="1" sel="1" val="0"/>
</file>

<file path=xl/ctrlProps/ctrlProp680.xml><?xml version="1.0" encoding="utf-8"?>
<formControlPr xmlns="http://schemas.microsoft.com/office/spreadsheetml/2009/9/main" objectType="Drop" dropStyle="combo" dx="22" fmlaLink="$AU$19" fmlaRange="STARCHY" noThreeD="1" sel="1" val="0"/>
</file>

<file path=xl/ctrlProps/ctrlProp681.xml><?xml version="1.0" encoding="utf-8"?>
<formControlPr xmlns="http://schemas.microsoft.com/office/spreadsheetml/2009/9/main" objectType="Drop" dropStyle="combo" dx="22" fmlaLink="$AX$10" fmlaRange="Cups" noThreeD="1" sel="1" val="0"/>
</file>

<file path=xl/ctrlProps/ctrlProp682.xml><?xml version="1.0" encoding="utf-8"?>
<formControlPr xmlns="http://schemas.microsoft.com/office/spreadsheetml/2009/9/main" objectType="Drop" dropStyle="combo" dx="22" fmlaLink="$AX$11" fmlaRange="Cups" noThreeD="1" sel="1" val="0"/>
</file>

<file path=xl/ctrlProps/ctrlProp683.xml><?xml version="1.0" encoding="utf-8"?>
<formControlPr xmlns="http://schemas.microsoft.com/office/spreadsheetml/2009/9/main" objectType="Drop" dropStyle="combo" dx="22" fmlaLink="$AX$12" fmlaRange="Cups" noThreeD="1" sel="1" val="0"/>
</file>

<file path=xl/ctrlProps/ctrlProp684.xml><?xml version="1.0" encoding="utf-8"?>
<formControlPr xmlns="http://schemas.microsoft.com/office/spreadsheetml/2009/9/main" objectType="Drop" dropStyle="combo" dx="22" fmlaLink="$AX$13" fmlaRange="Cups" noThreeD="1" sel="1" val="0"/>
</file>

<file path=xl/ctrlProps/ctrlProp685.xml><?xml version="1.0" encoding="utf-8"?>
<formControlPr xmlns="http://schemas.microsoft.com/office/spreadsheetml/2009/9/main" objectType="Drop" dropStyle="combo" dx="22" fmlaLink="$AX$14" fmlaRange="Cups" noThreeD="1" sel="1" val="0"/>
</file>

<file path=xl/ctrlProps/ctrlProp686.xml><?xml version="1.0" encoding="utf-8"?>
<formControlPr xmlns="http://schemas.microsoft.com/office/spreadsheetml/2009/9/main" objectType="Drop" dropStyle="combo" dx="22" fmlaLink="$AX$15" fmlaRange="Cups" noThreeD="1" sel="1" val="0"/>
</file>

<file path=xl/ctrlProps/ctrlProp687.xml><?xml version="1.0" encoding="utf-8"?>
<formControlPr xmlns="http://schemas.microsoft.com/office/spreadsheetml/2009/9/main" objectType="Drop" dropStyle="combo" dx="22" fmlaLink="$AX$16" fmlaRange="Cups" noThreeD="1" sel="1" val="0"/>
</file>

<file path=xl/ctrlProps/ctrlProp688.xml><?xml version="1.0" encoding="utf-8"?>
<formControlPr xmlns="http://schemas.microsoft.com/office/spreadsheetml/2009/9/main" objectType="Drop" dropStyle="combo" dx="22" fmlaLink="$AX$17" fmlaRange="Cups" noThreeD="1" sel="1" val="0"/>
</file>

<file path=xl/ctrlProps/ctrlProp689.xml><?xml version="1.0" encoding="utf-8"?>
<formControlPr xmlns="http://schemas.microsoft.com/office/spreadsheetml/2009/9/main" objectType="Drop" dropStyle="combo" dx="22" fmlaLink="$AX$18" fmlaRange="Cups" noThreeD="1" sel="1" val="0"/>
</file>

<file path=xl/ctrlProps/ctrlProp69.xml><?xml version="1.0" encoding="utf-8"?>
<formControlPr xmlns="http://schemas.microsoft.com/office/spreadsheetml/2009/9/main" objectType="Drop" dropStyle="combo" dx="22" fmlaLink="$O$30" fmlaRange="Cups" noThreeD="1" sel="1" val="0"/>
</file>

<file path=xl/ctrlProps/ctrlProp690.xml><?xml version="1.0" encoding="utf-8"?>
<formControlPr xmlns="http://schemas.microsoft.com/office/spreadsheetml/2009/9/main" objectType="Drop" dropStyle="combo" dx="22" fmlaLink="$AX$19" fmlaRange="Cups" noThreeD="1" sel="1" val="0"/>
</file>

<file path=xl/ctrlProps/ctrlProp691.xml><?xml version="1.0" encoding="utf-8"?>
<formControlPr xmlns="http://schemas.microsoft.com/office/spreadsheetml/2009/9/main" objectType="Drop" dropStyle="combo" dx="22" fmlaLink="$BA$10" fmlaRange="OTHER" noThreeD="1" sel="1" val="0"/>
</file>

<file path=xl/ctrlProps/ctrlProp692.xml><?xml version="1.0" encoding="utf-8"?>
<formControlPr xmlns="http://schemas.microsoft.com/office/spreadsheetml/2009/9/main" objectType="Drop" dropStyle="combo" dx="22" fmlaLink="$BA$11" fmlaRange="OTHER" noThreeD="1" sel="1" val="0"/>
</file>

<file path=xl/ctrlProps/ctrlProp693.xml><?xml version="1.0" encoding="utf-8"?>
<formControlPr xmlns="http://schemas.microsoft.com/office/spreadsheetml/2009/9/main" objectType="Drop" dropStyle="combo" dx="22" fmlaLink="$BA$12" fmlaRange="OTHER" noThreeD="1" sel="1" val="0"/>
</file>

<file path=xl/ctrlProps/ctrlProp694.xml><?xml version="1.0" encoding="utf-8"?>
<formControlPr xmlns="http://schemas.microsoft.com/office/spreadsheetml/2009/9/main" objectType="Drop" dropStyle="combo" dx="22" fmlaLink="$BA$13" fmlaRange="OTHER" noThreeD="1" sel="1" val="0"/>
</file>

<file path=xl/ctrlProps/ctrlProp695.xml><?xml version="1.0" encoding="utf-8"?>
<formControlPr xmlns="http://schemas.microsoft.com/office/spreadsheetml/2009/9/main" objectType="Drop" dropStyle="combo" dx="22" fmlaLink="$BA$14" fmlaRange="OTHER" noThreeD="1" sel="1" val="0"/>
</file>

<file path=xl/ctrlProps/ctrlProp696.xml><?xml version="1.0" encoding="utf-8"?>
<formControlPr xmlns="http://schemas.microsoft.com/office/spreadsheetml/2009/9/main" objectType="Drop" dropStyle="combo" dx="22" fmlaLink="$BA$15" fmlaRange="OTHER" noThreeD="1" sel="1" val="0"/>
</file>

<file path=xl/ctrlProps/ctrlProp697.xml><?xml version="1.0" encoding="utf-8"?>
<formControlPr xmlns="http://schemas.microsoft.com/office/spreadsheetml/2009/9/main" objectType="Drop" dropStyle="combo" dx="22" fmlaLink="$BA$16" fmlaRange="OTHER" noThreeD="1" sel="1" val="0"/>
</file>

<file path=xl/ctrlProps/ctrlProp698.xml><?xml version="1.0" encoding="utf-8"?>
<formControlPr xmlns="http://schemas.microsoft.com/office/spreadsheetml/2009/9/main" objectType="Drop" dropStyle="combo" dx="22" fmlaLink="$BA$17" fmlaRange="OTHER" noThreeD="1" sel="1" val="0"/>
</file>

<file path=xl/ctrlProps/ctrlProp699.xml><?xml version="1.0" encoding="utf-8"?>
<formControlPr xmlns="http://schemas.microsoft.com/office/spreadsheetml/2009/9/main" objectType="Drop" dropStyle="combo" dx="22" fmlaLink="$BA$18" fmlaRange="OTHER" noThreeD="1" sel="1" val="0"/>
</file>

<file path=xl/ctrlProps/ctrlProp7.xml><?xml version="1.0" encoding="utf-8"?>
<formControlPr xmlns="http://schemas.microsoft.com/office/spreadsheetml/2009/9/main" objectType="Drop" dropStyle="combo" dx="22" fmlaLink="$I$18" fmlaRange="Cups" noThreeD="1" sel="1" val="0"/>
</file>

<file path=xl/ctrlProps/ctrlProp70.xml><?xml version="1.0" encoding="utf-8"?>
<formControlPr xmlns="http://schemas.microsoft.com/office/spreadsheetml/2009/9/main" objectType="Drop" dropStyle="combo" dx="22" fmlaLink="$O$31" fmlaRange="Cups" noThreeD="1" sel="1" val="0"/>
</file>

<file path=xl/ctrlProps/ctrlProp700.xml><?xml version="1.0" encoding="utf-8"?>
<formControlPr xmlns="http://schemas.microsoft.com/office/spreadsheetml/2009/9/main" objectType="Drop" dropStyle="combo" dx="22" fmlaLink="$BA$19" fmlaRange="OTHER" noThreeD="1" sel="1" val="0"/>
</file>

<file path=xl/ctrlProps/ctrlProp701.xml><?xml version="1.0" encoding="utf-8"?>
<formControlPr xmlns="http://schemas.microsoft.com/office/spreadsheetml/2009/9/main" objectType="Drop" dropStyle="combo" dx="22" fmlaLink="$BD$10" fmlaRange="Cups" noThreeD="1" sel="1" val="0"/>
</file>

<file path=xl/ctrlProps/ctrlProp702.xml><?xml version="1.0" encoding="utf-8"?>
<formControlPr xmlns="http://schemas.microsoft.com/office/spreadsheetml/2009/9/main" objectType="Drop" dropStyle="combo" dx="22" fmlaLink="$BD$11" fmlaRange="Cups" noThreeD="1" sel="1" val="0"/>
</file>

<file path=xl/ctrlProps/ctrlProp703.xml><?xml version="1.0" encoding="utf-8"?>
<formControlPr xmlns="http://schemas.microsoft.com/office/spreadsheetml/2009/9/main" objectType="Drop" dropStyle="combo" dx="22" fmlaLink="$BD$12" fmlaRange="Cups" noThreeD="1" sel="1" val="0"/>
</file>

<file path=xl/ctrlProps/ctrlProp704.xml><?xml version="1.0" encoding="utf-8"?>
<formControlPr xmlns="http://schemas.microsoft.com/office/spreadsheetml/2009/9/main" objectType="Drop" dropStyle="combo" dx="22" fmlaLink="$BD$13" fmlaRange="Cups" noThreeD="1" sel="1" val="0"/>
</file>

<file path=xl/ctrlProps/ctrlProp705.xml><?xml version="1.0" encoding="utf-8"?>
<formControlPr xmlns="http://schemas.microsoft.com/office/spreadsheetml/2009/9/main" objectType="Drop" dropStyle="combo" dx="22" fmlaLink="$BD$14" fmlaRange="Cups" noThreeD="1" sel="1" val="0"/>
</file>

<file path=xl/ctrlProps/ctrlProp706.xml><?xml version="1.0" encoding="utf-8"?>
<formControlPr xmlns="http://schemas.microsoft.com/office/spreadsheetml/2009/9/main" objectType="Drop" dropStyle="combo" dx="22" fmlaLink="$BD$15" fmlaRange="Cups" noThreeD="1" sel="1" val="0"/>
</file>

<file path=xl/ctrlProps/ctrlProp707.xml><?xml version="1.0" encoding="utf-8"?>
<formControlPr xmlns="http://schemas.microsoft.com/office/spreadsheetml/2009/9/main" objectType="Drop" dropStyle="combo" dx="22" fmlaLink="$BD$16" fmlaRange="Cups" noThreeD="1" sel="1" val="0"/>
</file>

<file path=xl/ctrlProps/ctrlProp708.xml><?xml version="1.0" encoding="utf-8"?>
<formControlPr xmlns="http://schemas.microsoft.com/office/spreadsheetml/2009/9/main" objectType="Drop" dropStyle="combo" dx="22" fmlaLink="$BD$17" fmlaRange="Cups" noThreeD="1" sel="1" val="0"/>
</file>

<file path=xl/ctrlProps/ctrlProp709.xml><?xml version="1.0" encoding="utf-8"?>
<formControlPr xmlns="http://schemas.microsoft.com/office/spreadsheetml/2009/9/main" objectType="Drop" dropStyle="combo" dx="22" fmlaLink="$BD$18" fmlaRange="Cups" noThreeD="1" sel="1" val="0"/>
</file>

<file path=xl/ctrlProps/ctrlProp71.xml><?xml version="1.0" encoding="utf-8"?>
<formControlPr xmlns="http://schemas.microsoft.com/office/spreadsheetml/2009/9/main" objectType="Drop" dropStyle="combo" dx="22" fmlaLink="$O$32" fmlaRange="Cups" noThreeD="1" sel="1" val="0"/>
</file>

<file path=xl/ctrlProps/ctrlProp710.xml><?xml version="1.0" encoding="utf-8"?>
<formControlPr xmlns="http://schemas.microsoft.com/office/spreadsheetml/2009/9/main" objectType="Drop" dropStyle="combo" dx="22" fmlaLink="$BD$19" fmlaRange="Cups" noThreeD="1" sel="1" val="0"/>
</file>

<file path=xl/ctrlProps/ctrlProp711.xml><?xml version="1.0" encoding="utf-8"?>
<formControlPr xmlns="http://schemas.microsoft.com/office/spreadsheetml/2009/9/main" objectType="Drop" dropStyle="combo" dx="22" fmlaLink="$AC$18" fmlaRange="GREEN" noThreeD="1" sel="1" val="0"/>
</file>

<file path=xl/ctrlProps/ctrlProp712.xml><?xml version="1.0" encoding="utf-8"?>
<formControlPr xmlns="http://schemas.microsoft.com/office/spreadsheetml/2009/9/main" objectType="Drop" dropStyle="combo" dx="22" fmlaLink="$W$16" fmlaRange="Cups" noThreeD="1" sel="1" val="0"/>
</file>

<file path=xl/ctrlProps/ctrlProp713.xml><?xml version="1.0" encoding="utf-8"?>
<formControlPr xmlns="http://schemas.microsoft.com/office/spreadsheetml/2009/9/main" objectType="Drop" dropStyle="combo" dx="22" fmlaLink="$W$15" fmlaRange="Cups" noThreeD="1" sel="1" val="0"/>
</file>

<file path=xl/ctrlProps/ctrlProp714.xml><?xml version="1.0" encoding="utf-8"?>
<formControlPr xmlns="http://schemas.microsoft.com/office/spreadsheetml/2009/9/main" objectType="Drop" dropStyle="combo" dx="22" fmlaLink="$W$13" fmlaRange="Cups" noThreeD="1" sel="1" val="0"/>
</file>

<file path=xl/ctrlProps/ctrlProp715.xml><?xml version="1.0" encoding="utf-8"?>
<formControlPr xmlns="http://schemas.microsoft.com/office/spreadsheetml/2009/9/main" objectType="Drop" dropStyle="combo" dx="22" fmlaLink="$W$14" fmlaRange="Cups" noThreeD="1" sel="1" val="0"/>
</file>

<file path=xl/ctrlProps/ctrlProp716.xml><?xml version="1.0" encoding="utf-8"?>
<formControlPr xmlns="http://schemas.microsoft.com/office/spreadsheetml/2009/9/main" objectType="Drop" dropStyle="combo" dx="22" fmlaLink="$W$17" fmlaRange="Cups" noThreeD="1" sel="1" val="0"/>
</file>

<file path=xl/ctrlProps/ctrlProp717.xml><?xml version="1.0" encoding="utf-8"?>
<formControlPr xmlns="http://schemas.microsoft.com/office/spreadsheetml/2009/9/main" objectType="Drop" dropStyle="combo" dx="22" fmlaLink="$AF$7" fmlaRange="Cups" noThreeD="1" sel="1" val="0"/>
</file>

<file path=xl/ctrlProps/ctrlProp718.xml><?xml version="1.0" encoding="utf-8"?>
<formControlPr xmlns="http://schemas.microsoft.com/office/spreadsheetml/2009/9/main" objectType="Drop" dropStyle="combo" dx="22" fmlaLink="$AL$7" fmlaRange="Cups" noThreeD="1" sel="1" val="0"/>
</file>

<file path=xl/ctrlProps/ctrlProp719.xml><?xml version="1.0" encoding="utf-8"?>
<formControlPr xmlns="http://schemas.microsoft.com/office/spreadsheetml/2009/9/main" objectType="Drop" dropStyle="combo" dx="22" fmlaLink="$AR$7" fmlaRange="Cups" noThreeD="1" sel="1" val="0"/>
</file>

<file path=xl/ctrlProps/ctrlProp72.xml><?xml version="1.0" encoding="utf-8"?>
<formControlPr xmlns="http://schemas.microsoft.com/office/spreadsheetml/2009/9/main" objectType="Drop" dropStyle="combo" dx="22" fmlaLink="$O$33" fmlaRange="Cups" noThreeD="1" sel="1" val="0"/>
</file>

<file path=xl/ctrlProps/ctrlProp720.xml><?xml version="1.0" encoding="utf-8"?>
<formControlPr xmlns="http://schemas.microsoft.com/office/spreadsheetml/2009/9/main" objectType="Drop" dropStyle="combo" dx="22" fmlaLink="$AX$7" fmlaRange="Cups" noThreeD="1" sel="1" val="0"/>
</file>

<file path=xl/ctrlProps/ctrlProp721.xml><?xml version="1.0" encoding="utf-8"?>
<formControlPr xmlns="http://schemas.microsoft.com/office/spreadsheetml/2009/9/main" objectType="Drop" dropStyle="combo" dx="22" fmlaLink="$BD$5" fmlaRange="Cups" noThreeD="1" sel="1" val="0"/>
</file>

<file path=xl/ctrlProps/ctrlProp722.xml><?xml version="1.0" encoding="utf-8"?>
<formControlPr xmlns="http://schemas.microsoft.com/office/spreadsheetml/2009/9/main" objectType="CheckBox" fmlaLink="$AR$3" lockText="1"/>
</file>

<file path=xl/ctrlProps/ctrlProp723.xml><?xml version="1.0" encoding="utf-8"?>
<formControlPr xmlns="http://schemas.microsoft.com/office/spreadsheetml/2009/9/main" objectType="Drop" dropStyle="combo" dx="22" fmlaLink="$A$7" fmlaRange="meals" noThreeD="1" sel="1" val="0"/>
</file>

<file path=xl/ctrlProps/ctrlProp724.xml><?xml version="1.0" encoding="utf-8"?>
<formControlPr xmlns="http://schemas.microsoft.com/office/spreadsheetml/2009/9/main" objectType="Drop" dropStyle="combo" dx="22" fmlaLink="$A$8" fmlaRange="meals" noThreeD="1" sel="1" val="0"/>
</file>

<file path=xl/ctrlProps/ctrlProp725.xml><?xml version="1.0" encoding="utf-8"?>
<formControlPr xmlns="http://schemas.microsoft.com/office/spreadsheetml/2009/9/main" objectType="Drop" dropStyle="combo" dx="22" fmlaLink="$A$9" fmlaRange="meals" noThreeD="1" sel="1" val="0"/>
</file>

<file path=xl/ctrlProps/ctrlProp726.xml><?xml version="1.0" encoding="utf-8"?>
<formControlPr xmlns="http://schemas.microsoft.com/office/spreadsheetml/2009/9/main" objectType="Drop" dropStyle="combo" dx="22" fmlaLink="$A$10" fmlaRange="meals" noThreeD="1" sel="1" val="0"/>
</file>

<file path=xl/ctrlProps/ctrlProp727.xml><?xml version="1.0" encoding="utf-8"?>
<formControlPr xmlns="http://schemas.microsoft.com/office/spreadsheetml/2009/9/main" objectType="Drop" dropStyle="combo" dx="22" fmlaLink="$A$11" fmlaRange="meals" noThreeD="1" sel="1" val="0"/>
</file>

<file path=xl/ctrlProps/ctrlProp728.xml><?xml version="1.0" encoding="utf-8"?>
<formControlPr xmlns="http://schemas.microsoft.com/office/spreadsheetml/2009/9/main" objectType="Drop" dropStyle="combo" dx="22" fmlaLink="$A$12" fmlaRange="meals" noThreeD="1" sel="1" val="0"/>
</file>

<file path=xl/ctrlProps/ctrlProp729.xml><?xml version="1.0" encoding="utf-8"?>
<formControlPr xmlns="http://schemas.microsoft.com/office/spreadsheetml/2009/9/main" objectType="Drop" dropStyle="combo" dx="22" fmlaLink="$A$13" fmlaRange="meals" noThreeD="1" sel="1" val="0"/>
</file>

<file path=xl/ctrlProps/ctrlProp73.xml><?xml version="1.0" encoding="utf-8"?>
<formControlPr xmlns="http://schemas.microsoft.com/office/spreadsheetml/2009/9/main" objectType="Drop" dropStyle="combo" dx="22" fmlaLink="$O$34" fmlaRange="Cups" noThreeD="1" sel="1" val="0"/>
</file>

<file path=xl/ctrlProps/ctrlProp730.xml><?xml version="1.0" encoding="utf-8"?>
<formControlPr xmlns="http://schemas.microsoft.com/office/spreadsheetml/2009/9/main" objectType="Drop" dropStyle="combo" dx="22" fmlaLink="$A$14" fmlaRange="meals" noThreeD="1" sel="1" val="0"/>
</file>

<file path=xl/ctrlProps/ctrlProp731.xml><?xml version="1.0" encoding="utf-8"?>
<formControlPr xmlns="http://schemas.microsoft.com/office/spreadsheetml/2009/9/main" objectType="Drop" dropStyle="combo" dx="22" fmlaLink="$A$15" fmlaRange="meals" noThreeD="1" sel="1" val="0"/>
</file>

<file path=xl/ctrlProps/ctrlProp732.xml><?xml version="1.0" encoding="utf-8"?>
<formControlPr xmlns="http://schemas.microsoft.com/office/spreadsheetml/2009/9/main" objectType="Drop" dropStyle="combo" dx="22" fmlaLink="$A$16" fmlaRange="meals" noThreeD="1" sel="1" val="0"/>
</file>

<file path=xl/ctrlProps/ctrlProp733.xml><?xml version="1.0" encoding="utf-8"?>
<formControlPr xmlns="http://schemas.microsoft.com/office/spreadsheetml/2009/9/main" objectType="Drop" dropStyle="combo" dx="22" fmlaLink="$A$17" fmlaRange="meals" noThreeD="1" sel="1" val="0"/>
</file>

<file path=xl/ctrlProps/ctrlProp734.xml><?xml version="1.0" encoding="utf-8"?>
<formControlPr xmlns="http://schemas.microsoft.com/office/spreadsheetml/2009/9/main" objectType="Drop" dropStyle="combo" dx="22" fmlaLink="$A$18" fmlaRange="meals" noThreeD="1" sel="1" val="0"/>
</file>

<file path=xl/ctrlProps/ctrlProp735.xml><?xml version="1.0" encoding="utf-8"?>
<formControlPr xmlns="http://schemas.microsoft.com/office/spreadsheetml/2009/9/main" objectType="Drop" dropStyle="combo" dx="22" fmlaLink="$A$19" fmlaRange="meals" noThreeD="1" sel="1" val="0"/>
</file>

<file path=xl/ctrlProps/ctrlProp736.xml><?xml version="1.0" encoding="utf-8"?>
<formControlPr xmlns="http://schemas.microsoft.com/office/spreadsheetml/2009/9/main" objectType="Drop" dropStyle="combo" dx="22" fmlaLink="$A$20" fmlaRange="meals" noThreeD="1" sel="1" val="0"/>
</file>

<file path=xl/ctrlProps/ctrlProp737.xml><?xml version="1.0" encoding="utf-8"?>
<formControlPr xmlns="http://schemas.microsoft.com/office/spreadsheetml/2009/9/main" objectType="Drop" dropStyle="combo" dx="22" fmlaLink="$A$21" fmlaRange="meals" noThreeD="1" sel="1" val="0"/>
</file>

<file path=xl/ctrlProps/ctrlProp738.xml><?xml version="1.0" encoding="utf-8"?>
<formControlPr xmlns="http://schemas.microsoft.com/office/spreadsheetml/2009/9/main" objectType="Drop" dropStyle="combo" dx="22" fmlaLink="$A$22" fmlaRange="meals" noThreeD="1" sel="1" val="0"/>
</file>

<file path=xl/ctrlProps/ctrlProp739.xml><?xml version="1.0" encoding="utf-8"?>
<formControlPr xmlns="http://schemas.microsoft.com/office/spreadsheetml/2009/9/main" objectType="Drop" dropStyle="combo" dx="22" fmlaLink="$A$23" fmlaRange="meals" noThreeD="1" sel="1" val="0"/>
</file>

<file path=xl/ctrlProps/ctrlProp74.xml><?xml version="1.0" encoding="utf-8"?>
<formControlPr xmlns="http://schemas.microsoft.com/office/spreadsheetml/2009/9/main" objectType="Drop" dropStyle="combo" dx="22" fmlaLink="$O$35" fmlaRange="Cups" noThreeD="1" sel="1" val="0"/>
</file>

<file path=xl/ctrlProps/ctrlProp740.xml><?xml version="1.0" encoding="utf-8"?>
<formControlPr xmlns="http://schemas.microsoft.com/office/spreadsheetml/2009/9/main" objectType="Drop" dropStyle="combo" dx="22" fmlaLink="$A$24" fmlaRange="meals" noThreeD="1" sel="1" val="0"/>
</file>

<file path=xl/ctrlProps/ctrlProp741.xml><?xml version="1.0" encoding="utf-8"?>
<formControlPr xmlns="http://schemas.microsoft.com/office/spreadsheetml/2009/9/main" objectType="Drop" dropStyle="combo" dx="22" fmlaLink="$A$25" fmlaRange="meals" noThreeD="1" sel="1" val="0"/>
</file>

<file path=xl/ctrlProps/ctrlProp742.xml><?xml version="1.0" encoding="utf-8"?>
<formControlPr xmlns="http://schemas.microsoft.com/office/spreadsheetml/2009/9/main" objectType="Drop" dropStyle="combo" dx="22" fmlaLink="$A$26" fmlaRange="meals" noThreeD="1" sel="1" val="0"/>
</file>

<file path=xl/ctrlProps/ctrlProp743.xml><?xml version="1.0" encoding="utf-8"?>
<formControlPr xmlns="http://schemas.microsoft.com/office/spreadsheetml/2009/9/main" objectType="CheckBox" fmlaLink="$X$5" lockText="1"/>
</file>

<file path=xl/ctrlProps/ctrlProp744.xml><?xml version="1.0" encoding="utf-8"?>
<formControlPr xmlns="http://schemas.microsoft.com/office/spreadsheetml/2009/9/main" objectType="CheckBox" fmlaLink="$X$6" lockText="1"/>
</file>

<file path=xl/ctrlProps/ctrlProp745.xml><?xml version="1.0" encoding="utf-8"?>
<formControlPr xmlns="http://schemas.microsoft.com/office/spreadsheetml/2009/9/main" objectType="CheckBox" fmlaLink="$X$7" lockText="1"/>
</file>

<file path=xl/ctrlProps/ctrlProp746.xml><?xml version="1.0" encoding="utf-8"?>
<formControlPr xmlns="http://schemas.microsoft.com/office/spreadsheetml/2009/9/main" objectType="CheckBox" fmlaLink="$X$8" lockText="1"/>
</file>

<file path=xl/ctrlProps/ctrlProp747.xml><?xml version="1.0" encoding="utf-8"?>
<formControlPr xmlns="http://schemas.microsoft.com/office/spreadsheetml/2009/9/main" objectType="CheckBox" fmlaLink="$X$9" lockText="1"/>
</file>

<file path=xl/ctrlProps/ctrlProp748.xml><?xml version="1.0" encoding="utf-8"?>
<formControlPr xmlns="http://schemas.microsoft.com/office/spreadsheetml/2009/9/main" objectType="Drop" dropStyle="combo" dx="22" fmlaLink="$AC$10" fmlaRange="GREEN" noThreeD="1" sel="1" val="0"/>
</file>

<file path=xl/ctrlProps/ctrlProp749.xml><?xml version="1.0" encoding="utf-8"?>
<formControlPr xmlns="http://schemas.microsoft.com/office/spreadsheetml/2009/9/main" objectType="Drop" dropStyle="combo" dx="22" fmlaLink="$AC$11" fmlaRange="GREEN" noThreeD="1" sel="1" val="0"/>
</file>

<file path=xl/ctrlProps/ctrlProp75.xml><?xml version="1.0" encoding="utf-8"?>
<formControlPr xmlns="http://schemas.microsoft.com/office/spreadsheetml/2009/9/main" objectType="Drop" dropStyle="combo" dx="22" fmlaLink="$O$36" fmlaRange="Cups" noThreeD="1" sel="1" val="0"/>
</file>

<file path=xl/ctrlProps/ctrlProp750.xml><?xml version="1.0" encoding="utf-8"?>
<formControlPr xmlns="http://schemas.microsoft.com/office/spreadsheetml/2009/9/main" objectType="Drop" dropStyle="combo" dx="22" fmlaLink="$AC$12" fmlaRange="GREEN" noThreeD="1" sel="1" val="0"/>
</file>

<file path=xl/ctrlProps/ctrlProp751.xml><?xml version="1.0" encoding="utf-8"?>
<formControlPr xmlns="http://schemas.microsoft.com/office/spreadsheetml/2009/9/main" objectType="Drop" dropStyle="combo" dx="22" fmlaLink="$AC$13" fmlaRange="GREEN" noThreeD="1" sel="1" val="0"/>
</file>

<file path=xl/ctrlProps/ctrlProp752.xml><?xml version="1.0" encoding="utf-8"?>
<formControlPr xmlns="http://schemas.microsoft.com/office/spreadsheetml/2009/9/main" objectType="Drop" dropStyle="combo" dx="22" fmlaLink="$AC$14" fmlaRange="GREEN" noThreeD="1" sel="1" val="0"/>
</file>

<file path=xl/ctrlProps/ctrlProp753.xml><?xml version="1.0" encoding="utf-8"?>
<formControlPr xmlns="http://schemas.microsoft.com/office/spreadsheetml/2009/9/main" objectType="Drop" dropStyle="combo" dx="22" fmlaLink="$AC$15" fmlaRange="GREEN" noThreeD="1" sel="1" val="0"/>
</file>

<file path=xl/ctrlProps/ctrlProp754.xml><?xml version="1.0" encoding="utf-8"?>
<formControlPr xmlns="http://schemas.microsoft.com/office/spreadsheetml/2009/9/main" objectType="Drop" dropStyle="combo" dx="22" fmlaLink="$AC$16" fmlaRange="GREEN" noThreeD="1" sel="1" val="0"/>
</file>

<file path=xl/ctrlProps/ctrlProp755.xml><?xml version="1.0" encoding="utf-8"?>
<formControlPr xmlns="http://schemas.microsoft.com/office/spreadsheetml/2009/9/main" objectType="Drop" dropStyle="combo" dx="22" fmlaLink="$AC$17" fmlaRange="GREEN" noThreeD="1" sel="1" val="0"/>
</file>

<file path=xl/ctrlProps/ctrlProp756.xml><?xml version="1.0" encoding="utf-8"?>
<formControlPr xmlns="http://schemas.microsoft.com/office/spreadsheetml/2009/9/main" objectType="Drop" dropStyle="combo" dx="22" fmlaLink="$AC$19" fmlaRange="GREEN" noThreeD="1" sel="1" val="0"/>
</file>

<file path=xl/ctrlProps/ctrlProp757.xml><?xml version="1.0" encoding="utf-8"?>
<formControlPr xmlns="http://schemas.microsoft.com/office/spreadsheetml/2009/9/main" objectType="Drop" dropStyle="combo" dx="22" fmlaLink="$AF$10" fmlaRange="Cups" noThreeD="1" sel="1" val="0"/>
</file>

<file path=xl/ctrlProps/ctrlProp758.xml><?xml version="1.0" encoding="utf-8"?>
<formControlPr xmlns="http://schemas.microsoft.com/office/spreadsheetml/2009/9/main" objectType="Drop" dropStyle="combo" dx="22" fmlaLink="$AF$11" fmlaRange="Cups" noThreeD="1" sel="1" val="0"/>
</file>

<file path=xl/ctrlProps/ctrlProp759.xml><?xml version="1.0" encoding="utf-8"?>
<formControlPr xmlns="http://schemas.microsoft.com/office/spreadsheetml/2009/9/main" objectType="Drop" dropStyle="combo" dx="22" fmlaLink="$AF$12" fmlaRange="Cups" noThreeD="1" sel="1" val="0"/>
</file>

<file path=xl/ctrlProps/ctrlProp76.xml><?xml version="1.0" encoding="utf-8"?>
<formControlPr xmlns="http://schemas.microsoft.com/office/spreadsheetml/2009/9/main" objectType="Drop" dropStyle="combo" dx="22" fmlaLink="$O$37" fmlaRange="Cups" noThreeD="1" sel="1" val="0"/>
</file>

<file path=xl/ctrlProps/ctrlProp760.xml><?xml version="1.0" encoding="utf-8"?>
<formControlPr xmlns="http://schemas.microsoft.com/office/spreadsheetml/2009/9/main" objectType="Drop" dropStyle="combo" dx="22" fmlaLink="$AF$13" fmlaRange="Cups" noThreeD="1" sel="1" val="0"/>
</file>

<file path=xl/ctrlProps/ctrlProp761.xml><?xml version="1.0" encoding="utf-8"?>
<formControlPr xmlns="http://schemas.microsoft.com/office/spreadsheetml/2009/9/main" objectType="Drop" dropStyle="combo" dx="22" fmlaLink="$AF$14" fmlaRange="Cups" noThreeD="1" sel="1" val="0"/>
</file>

<file path=xl/ctrlProps/ctrlProp762.xml><?xml version="1.0" encoding="utf-8"?>
<formControlPr xmlns="http://schemas.microsoft.com/office/spreadsheetml/2009/9/main" objectType="Drop" dropStyle="combo" dx="22" fmlaLink="$AF$15" fmlaRange="Cups" noThreeD="1" sel="1" val="0"/>
</file>

<file path=xl/ctrlProps/ctrlProp763.xml><?xml version="1.0" encoding="utf-8"?>
<formControlPr xmlns="http://schemas.microsoft.com/office/spreadsheetml/2009/9/main" objectType="Drop" dropStyle="combo" dx="22" fmlaLink="$AF$16" fmlaRange="Cups" noThreeD="1" sel="1" val="0"/>
</file>

<file path=xl/ctrlProps/ctrlProp764.xml><?xml version="1.0" encoding="utf-8"?>
<formControlPr xmlns="http://schemas.microsoft.com/office/spreadsheetml/2009/9/main" objectType="Drop" dropStyle="combo" dx="22" fmlaLink="$AF$17" fmlaRange="Cups" noThreeD="1" sel="1" val="0"/>
</file>

<file path=xl/ctrlProps/ctrlProp765.xml><?xml version="1.0" encoding="utf-8"?>
<formControlPr xmlns="http://schemas.microsoft.com/office/spreadsheetml/2009/9/main" objectType="Drop" dropStyle="combo" dx="22" fmlaLink="$AF$18" fmlaRange="Cups" noThreeD="1" sel="1" val="0"/>
</file>

<file path=xl/ctrlProps/ctrlProp766.xml><?xml version="1.0" encoding="utf-8"?>
<formControlPr xmlns="http://schemas.microsoft.com/office/spreadsheetml/2009/9/main" objectType="Drop" dropStyle="combo" dx="22" fmlaLink="$AF$19" fmlaRange="Cups" noThreeD="1" sel="1" val="0"/>
</file>

<file path=xl/ctrlProps/ctrlProp767.xml><?xml version="1.0" encoding="utf-8"?>
<formControlPr xmlns="http://schemas.microsoft.com/office/spreadsheetml/2009/9/main" objectType="Drop" dropStyle="combo" dx="22" fmlaLink="$AI$10" fmlaRange="RED" noThreeD="1" sel="1" val="0"/>
</file>

<file path=xl/ctrlProps/ctrlProp768.xml><?xml version="1.0" encoding="utf-8"?>
<formControlPr xmlns="http://schemas.microsoft.com/office/spreadsheetml/2009/9/main" objectType="Drop" dropStyle="combo" dx="22" fmlaLink="$AI$11" fmlaRange="RED" noThreeD="1" sel="1" val="0"/>
</file>

<file path=xl/ctrlProps/ctrlProp769.xml><?xml version="1.0" encoding="utf-8"?>
<formControlPr xmlns="http://schemas.microsoft.com/office/spreadsheetml/2009/9/main" objectType="Drop" dropStyle="combo" dx="22" fmlaLink="$AI$12" fmlaRange="RED" noThreeD="1" sel="1" val="0"/>
</file>

<file path=xl/ctrlProps/ctrlProp77.xml><?xml version="1.0" encoding="utf-8"?>
<formControlPr xmlns="http://schemas.microsoft.com/office/spreadsheetml/2009/9/main" objectType="Drop" dropStyle="combo" dx="22" fmlaLink="$O$38" fmlaRange="Cups" noThreeD="1" sel="1" val="0"/>
</file>

<file path=xl/ctrlProps/ctrlProp770.xml><?xml version="1.0" encoding="utf-8"?>
<formControlPr xmlns="http://schemas.microsoft.com/office/spreadsheetml/2009/9/main" objectType="Drop" dropStyle="combo" dx="22" fmlaLink="$AI$13" fmlaRange="RED" noThreeD="1" sel="1" val="0"/>
</file>

<file path=xl/ctrlProps/ctrlProp771.xml><?xml version="1.0" encoding="utf-8"?>
<formControlPr xmlns="http://schemas.microsoft.com/office/spreadsheetml/2009/9/main" objectType="Drop" dropStyle="combo" dx="22" fmlaLink="$AI$14" fmlaRange="RED" noThreeD="1" sel="1" val="0"/>
</file>

<file path=xl/ctrlProps/ctrlProp772.xml><?xml version="1.0" encoding="utf-8"?>
<formControlPr xmlns="http://schemas.microsoft.com/office/spreadsheetml/2009/9/main" objectType="Drop" dropStyle="combo" dx="22" fmlaLink="$AI$15" fmlaRange="RED" noThreeD="1" sel="1" val="0"/>
</file>

<file path=xl/ctrlProps/ctrlProp773.xml><?xml version="1.0" encoding="utf-8"?>
<formControlPr xmlns="http://schemas.microsoft.com/office/spreadsheetml/2009/9/main" objectType="Drop" dropStyle="combo" dx="22" fmlaLink="$AI$16" fmlaRange="RED" noThreeD="1" sel="1" val="0"/>
</file>

<file path=xl/ctrlProps/ctrlProp774.xml><?xml version="1.0" encoding="utf-8"?>
<formControlPr xmlns="http://schemas.microsoft.com/office/spreadsheetml/2009/9/main" objectType="Drop" dropStyle="combo" dx="22" fmlaLink="$AI$17" fmlaRange="RED" noThreeD="1" sel="1" val="0"/>
</file>

<file path=xl/ctrlProps/ctrlProp775.xml><?xml version="1.0" encoding="utf-8"?>
<formControlPr xmlns="http://schemas.microsoft.com/office/spreadsheetml/2009/9/main" objectType="Drop" dropStyle="combo" dx="22" fmlaLink="$AI$18" fmlaRange="RED" noThreeD="1" sel="1" val="0"/>
</file>

<file path=xl/ctrlProps/ctrlProp776.xml><?xml version="1.0" encoding="utf-8"?>
<formControlPr xmlns="http://schemas.microsoft.com/office/spreadsheetml/2009/9/main" objectType="Drop" dropStyle="combo" dx="22" fmlaLink="$AI$19" fmlaRange="RED" noThreeD="1" sel="1" val="0"/>
</file>

<file path=xl/ctrlProps/ctrlProp777.xml><?xml version="1.0" encoding="utf-8"?>
<formControlPr xmlns="http://schemas.microsoft.com/office/spreadsheetml/2009/9/main" objectType="Drop" dropStyle="combo" dx="22" fmlaLink="$AL$10" fmlaRange="Cups" noThreeD="1" sel="1" val="0"/>
</file>

<file path=xl/ctrlProps/ctrlProp778.xml><?xml version="1.0" encoding="utf-8"?>
<formControlPr xmlns="http://schemas.microsoft.com/office/spreadsheetml/2009/9/main" objectType="Drop" dropStyle="combo" dx="22" fmlaLink="$AL$11" fmlaRange="Cups" noThreeD="1" sel="1" val="0"/>
</file>

<file path=xl/ctrlProps/ctrlProp779.xml><?xml version="1.0" encoding="utf-8"?>
<formControlPr xmlns="http://schemas.microsoft.com/office/spreadsheetml/2009/9/main" objectType="Drop" dropStyle="combo" dx="22" fmlaLink="$AL$12" fmlaRange="Cups" noThreeD="1" sel="1" val="0"/>
</file>

<file path=xl/ctrlProps/ctrlProp78.xml><?xml version="1.0" encoding="utf-8"?>
<formControlPr xmlns="http://schemas.microsoft.com/office/spreadsheetml/2009/9/main" objectType="Drop" dropStyle="combo" dx="22" fmlaLink="$O$39" fmlaRange="Cups" noThreeD="1" sel="1" val="0"/>
</file>

<file path=xl/ctrlProps/ctrlProp780.xml><?xml version="1.0" encoding="utf-8"?>
<formControlPr xmlns="http://schemas.microsoft.com/office/spreadsheetml/2009/9/main" objectType="Drop" dropStyle="combo" dx="22" fmlaLink="$AL$13" fmlaRange="Cups" noThreeD="1" sel="1" val="0"/>
</file>

<file path=xl/ctrlProps/ctrlProp781.xml><?xml version="1.0" encoding="utf-8"?>
<formControlPr xmlns="http://schemas.microsoft.com/office/spreadsheetml/2009/9/main" objectType="Drop" dropStyle="combo" dx="22" fmlaLink="$AL$14" fmlaRange="Cups" noThreeD="1" sel="1" val="0"/>
</file>

<file path=xl/ctrlProps/ctrlProp782.xml><?xml version="1.0" encoding="utf-8"?>
<formControlPr xmlns="http://schemas.microsoft.com/office/spreadsheetml/2009/9/main" objectType="Drop" dropStyle="combo" dx="22" fmlaLink="$AL$15" fmlaRange="Cups" noThreeD="1" sel="1" val="0"/>
</file>

<file path=xl/ctrlProps/ctrlProp783.xml><?xml version="1.0" encoding="utf-8"?>
<formControlPr xmlns="http://schemas.microsoft.com/office/spreadsheetml/2009/9/main" objectType="Drop" dropStyle="combo" dx="22" fmlaLink="$AL$16" fmlaRange="Cups" noThreeD="1" sel="1" val="0"/>
</file>

<file path=xl/ctrlProps/ctrlProp784.xml><?xml version="1.0" encoding="utf-8"?>
<formControlPr xmlns="http://schemas.microsoft.com/office/spreadsheetml/2009/9/main" objectType="Drop" dropStyle="combo" dx="22" fmlaLink="$AL$17" fmlaRange="Cups" noThreeD="1" sel="1" val="0"/>
</file>

<file path=xl/ctrlProps/ctrlProp785.xml><?xml version="1.0" encoding="utf-8"?>
<formControlPr xmlns="http://schemas.microsoft.com/office/spreadsheetml/2009/9/main" objectType="Drop" dropStyle="combo" dx="22" fmlaLink="$AL$18" fmlaRange="Cups" noThreeD="1" sel="1" val="0"/>
</file>

<file path=xl/ctrlProps/ctrlProp786.xml><?xml version="1.0" encoding="utf-8"?>
<formControlPr xmlns="http://schemas.microsoft.com/office/spreadsheetml/2009/9/main" objectType="Drop" dropStyle="combo" dx="22" fmlaLink="$AL$19" fmlaRange="Cups" noThreeD="1" sel="1" val="0"/>
</file>

<file path=xl/ctrlProps/ctrlProp787.xml><?xml version="1.0" encoding="utf-8"?>
<formControlPr xmlns="http://schemas.microsoft.com/office/spreadsheetml/2009/9/main" objectType="Drop" dropStyle="combo" dx="22" fmlaLink="$AO$10" fmlaRange="BEANS" noThreeD="1" sel="1" val="0"/>
</file>

<file path=xl/ctrlProps/ctrlProp788.xml><?xml version="1.0" encoding="utf-8"?>
<formControlPr xmlns="http://schemas.microsoft.com/office/spreadsheetml/2009/9/main" objectType="Drop" dropStyle="combo" dx="22" fmlaLink="$AO$11" fmlaRange="BEANS" noThreeD="1" sel="1" val="0"/>
</file>

<file path=xl/ctrlProps/ctrlProp789.xml><?xml version="1.0" encoding="utf-8"?>
<formControlPr xmlns="http://schemas.microsoft.com/office/spreadsheetml/2009/9/main" objectType="Drop" dropStyle="combo" dx="22" fmlaLink="$AO$12" fmlaRange="BEANS" noThreeD="1" sel="1" val="0"/>
</file>

<file path=xl/ctrlProps/ctrlProp79.xml><?xml version="1.0" encoding="utf-8"?>
<formControlPr xmlns="http://schemas.microsoft.com/office/spreadsheetml/2009/9/main" objectType="Drop" dropStyle="combo" dx="22" fmlaLink="$O$40" fmlaRange="Cups" noThreeD="1" sel="1" val="0"/>
</file>

<file path=xl/ctrlProps/ctrlProp790.xml><?xml version="1.0" encoding="utf-8"?>
<formControlPr xmlns="http://schemas.microsoft.com/office/spreadsheetml/2009/9/main" objectType="Drop" dropStyle="combo" dx="22" fmlaLink="$AO$13" fmlaRange="BEANS" noThreeD="1" sel="1" val="0"/>
</file>

<file path=xl/ctrlProps/ctrlProp791.xml><?xml version="1.0" encoding="utf-8"?>
<formControlPr xmlns="http://schemas.microsoft.com/office/spreadsheetml/2009/9/main" objectType="Drop" dropStyle="combo" dx="22" fmlaLink="$AO$14" fmlaRange="BEANS" noThreeD="1" sel="1" val="0"/>
</file>

<file path=xl/ctrlProps/ctrlProp792.xml><?xml version="1.0" encoding="utf-8"?>
<formControlPr xmlns="http://schemas.microsoft.com/office/spreadsheetml/2009/9/main" objectType="Drop" dropStyle="combo" dx="22" fmlaLink="$AO$15" fmlaRange="BEANS" noThreeD="1" sel="1" val="0"/>
</file>

<file path=xl/ctrlProps/ctrlProp793.xml><?xml version="1.0" encoding="utf-8"?>
<formControlPr xmlns="http://schemas.microsoft.com/office/spreadsheetml/2009/9/main" objectType="Drop" dropStyle="combo" dx="22" fmlaLink="$AO$16" fmlaRange="BEANS" noThreeD="1" sel="1" val="0"/>
</file>

<file path=xl/ctrlProps/ctrlProp794.xml><?xml version="1.0" encoding="utf-8"?>
<formControlPr xmlns="http://schemas.microsoft.com/office/spreadsheetml/2009/9/main" objectType="Drop" dropStyle="combo" dx="22" fmlaLink="$AO$17" fmlaRange="BEANS" noThreeD="1" sel="1" val="0"/>
</file>

<file path=xl/ctrlProps/ctrlProp795.xml><?xml version="1.0" encoding="utf-8"?>
<formControlPr xmlns="http://schemas.microsoft.com/office/spreadsheetml/2009/9/main" objectType="Drop" dropStyle="combo" dx="22" fmlaLink="$AO$18" fmlaRange="BEANS" noThreeD="1" sel="1" val="0"/>
</file>

<file path=xl/ctrlProps/ctrlProp796.xml><?xml version="1.0" encoding="utf-8"?>
<formControlPr xmlns="http://schemas.microsoft.com/office/spreadsheetml/2009/9/main" objectType="Drop" dropStyle="combo" dx="22" fmlaLink="$AO$19" fmlaRange="BEANS" noThreeD="1" sel="1" val="0"/>
</file>

<file path=xl/ctrlProps/ctrlProp797.xml><?xml version="1.0" encoding="utf-8"?>
<formControlPr xmlns="http://schemas.microsoft.com/office/spreadsheetml/2009/9/main" objectType="Drop" dropStyle="combo" dx="22" fmlaLink="$AR$10" fmlaRange="Cups" noThreeD="1" sel="1" val="0"/>
</file>

<file path=xl/ctrlProps/ctrlProp798.xml><?xml version="1.0" encoding="utf-8"?>
<formControlPr xmlns="http://schemas.microsoft.com/office/spreadsheetml/2009/9/main" objectType="Drop" dropStyle="combo" dx="22" fmlaLink="$AR$11" fmlaRange="Cups" noThreeD="1" sel="1" val="0"/>
</file>

<file path=xl/ctrlProps/ctrlProp799.xml><?xml version="1.0" encoding="utf-8"?>
<formControlPr xmlns="http://schemas.microsoft.com/office/spreadsheetml/2009/9/main" objectType="Drop" dropStyle="combo" dx="22" fmlaLink="$AR$12" fmlaRange="Cups" noThreeD="1" sel="1" val="0"/>
</file>

<file path=xl/ctrlProps/ctrlProp8.xml><?xml version="1.0" encoding="utf-8"?>
<formControlPr xmlns="http://schemas.microsoft.com/office/spreadsheetml/2009/9/main" objectType="Drop" dropStyle="combo" dx="22" fmlaLink="$I$19" fmlaRange="Cups" noThreeD="1" sel="1" val="0"/>
</file>

<file path=xl/ctrlProps/ctrlProp80.xml><?xml version="1.0" encoding="utf-8"?>
<formControlPr xmlns="http://schemas.microsoft.com/office/spreadsheetml/2009/9/main" objectType="Drop" dropStyle="combo" dx="22" fmlaLink="$O$41" fmlaRange="Cups" noThreeD="1" sel="1" val="0"/>
</file>

<file path=xl/ctrlProps/ctrlProp800.xml><?xml version="1.0" encoding="utf-8"?>
<formControlPr xmlns="http://schemas.microsoft.com/office/spreadsheetml/2009/9/main" objectType="Drop" dropStyle="combo" dx="22" fmlaLink="$AR$13" fmlaRange="Cups" noThreeD="1" sel="1" val="0"/>
</file>

<file path=xl/ctrlProps/ctrlProp801.xml><?xml version="1.0" encoding="utf-8"?>
<formControlPr xmlns="http://schemas.microsoft.com/office/spreadsheetml/2009/9/main" objectType="Drop" dropStyle="combo" dx="22" fmlaLink="$AR$14" fmlaRange="Cups" noThreeD="1" sel="1" val="0"/>
</file>

<file path=xl/ctrlProps/ctrlProp802.xml><?xml version="1.0" encoding="utf-8"?>
<formControlPr xmlns="http://schemas.microsoft.com/office/spreadsheetml/2009/9/main" objectType="Drop" dropStyle="combo" dx="22" fmlaLink="$AR$15" fmlaRange="Cups" noThreeD="1" sel="1" val="0"/>
</file>

<file path=xl/ctrlProps/ctrlProp803.xml><?xml version="1.0" encoding="utf-8"?>
<formControlPr xmlns="http://schemas.microsoft.com/office/spreadsheetml/2009/9/main" objectType="Drop" dropStyle="combo" dx="22" fmlaLink="$AR$16" fmlaRange="Cups" noThreeD="1" sel="1" val="0"/>
</file>

<file path=xl/ctrlProps/ctrlProp804.xml><?xml version="1.0" encoding="utf-8"?>
<formControlPr xmlns="http://schemas.microsoft.com/office/spreadsheetml/2009/9/main" objectType="Drop" dropStyle="combo" dx="22" fmlaLink="$AR$17" fmlaRange="Cups" noThreeD="1" sel="1" val="0"/>
</file>

<file path=xl/ctrlProps/ctrlProp805.xml><?xml version="1.0" encoding="utf-8"?>
<formControlPr xmlns="http://schemas.microsoft.com/office/spreadsheetml/2009/9/main" objectType="Drop" dropStyle="combo" dx="22" fmlaLink="$AR$18" fmlaRange="Cups" noThreeD="1" sel="1" val="0"/>
</file>

<file path=xl/ctrlProps/ctrlProp806.xml><?xml version="1.0" encoding="utf-8"?>
<formControlPr xmlns="http://schemas.microsoft.com/office/spreadsheetml/2009/9/main" objectType="Drop" dropStyle="combo" dx="22" fmlaLink="$AR$19" fmlaRange="Cups" noThreeD="1" sel="1" val="0"/>
</file>

<file path=xl/ctrlProps/ctrlProp807.xml><?xml version="1.0" encoding="utf-8"?>
<formControlPr xmlns="http://schemas.microsoft.com/office/spreadsheetml/2009/9/main" objectType="Drop" dropStyle="combo" dx="22" fmlaLink="$AU$10" fmlaRange="STARCHY" noThreeD="1" sel="1" val="0"/>
</file>

<file path=xl/ctrlProps/ctrlProp808.xml><?xml version="1.0" encoding="utf-8"?>
<formControlPr xmlns="http://schemas.microsoft.com/office/spreadsheetml/2009/9/main" objectType="Drop" dropStyle="combo" dx="22" fmlaLink="$AU$11" fmlaRange="STARCHY" noThreeD="1" sel="1" val="0"/>
</file>

<file path=xl/ctrlProps/ctrlProp809.xml><?xml version="1.0" encoding="utf-8"?>
<formControlPr xmlns="http://schemas.microsoft.com/office/spreadsheetml/2009/9/main" objectType="Drop" dropStyle="combo" dx="22" fmlaLink="$AU$12" fmlaRange="STARCHY" noThreeD="1" sel="1" val="0"/>
</file>

<file path=xl/ctrlProps/ctrlProp81.xml><?xml version="1.0" encoding="utf-8"?>
<formControlPr xmlns="http://schemas.microsoft.com/office/spreadsheetml/2009/9/main" objectType="Drop" dropStyle="combo" dx="22" fmlaLink="$O$42" fmlaRange="Cups" noThreeD="1" sel="1" val="0"/>
</file>

<file path=xl/ctrlProps/ctrlProp810.xml><?xml version="1.0" encoding="utf-8"?>
<formControlPr xmlns="http://schemas.microsoft.com/office/spreadsheetml/2009/9/main" objectType="Drop" dropStyle="combo" dx="22" fmlaLink="$AU$13" fmlaRange="STARCHY" noThreeD="1" sel="1" val="0"/>
</file>

<file path=xl/ctrlProps/ctrlProp811.xml><?xml version="1.0" encoding="utf-8"?>
<formControlPr xmlns="http://schemas.microsoft.com/office/spreadsheetml/2009/9/main" objectType="Drop" dropStyle="combo" dx="22" fmlaLink="$AU$14" fmlaRange="STARCHY" noThreeD="1" sel="1" val="0"/>
</file>

<file path=xl/ctrlProps/ctrlProp812.xml><?xml version="1.0" encoding="utf-8"?>
<formControlPr xmlns="http://schemas.microsoft.com/office/spreadsheetml/2009/9/main" objectType="Drop" dropStyle="combo" dx="22" fmlaLink="$AU$15" fmlaRange="STARCHY" noThreeD="1" sel="1" val="0"/>
</file>

<file path=xl/ctrlProps/ctrlProp813.xml><?xml version="1.0" encoding="utf-8"?>
<formControlPr xmlns="http://schemas.microsoft.com/office/spreadsheetml/2009/9/main" objectType="Drop" dropStyle="combo" dx="22" fmlaLink="$AU$16" fmlaRange="STARCHY" noThreeD="1" sel="1" val="0"/>
</file>

<file path=xl/ctrlProps/ctrlProp814.xml><?xml version="1.0" encoding="utf-8"?>
<formControlPr xmlns="http://schemas.microsoft.com/office/spreadsheetml/2009/9/main" objectType="Drop" dropStyle="combo" dx="22" fmlaLink="$AU$17" fmlaRange="STARCHY" noThreeD="1" sel="1" val="0"/>
</file>

<file path=xl/ctrlProps/ctrlProp815.xml><?xml version="1.0" encoding="utf-8"?>
<formControlPr xmlns="http://schemas.microsoft.com/office/spreadsheetml/2009/9/main" objectType="Drop" dropStyle="combo" dx="22" fmlaLink="$AU$18" fmlaRange="STARCHY" noThreeD="1" sel="1" val="0"/>
</file>

<file path=xl/ctrlProps/ctrlProp816.xml><?xml version="1.0" encoding="utf-8"?>
<formControlPr xmlns="http://schemas.microsoft.com/office/spreadsheetml/2009/9/main" objectType="Drop" dropStyle="combo" dx="22" fmlaLink="$AU$19" fmlaRange="STARCHY" noThreeD="1" sel="1" val="0"/>
</file>

<file path=xl/ctrlProps/ctrlProp817.xml><?xml version="1.0" encoding="utf-8"?>
<formControlPr xmlns="http://schemas.microsoft.com/office/spreadsheetml/2009/9/main" objectType="Drop" dropStyle="combo" dx="22" fmlaLink="$AX$10" fmlaRange="Cups" noThreeD="1" sel="1" val="0"/>
</file>

<file path=xl/ctrlProps/ctrlProp818.xml><?xml version="1.0" encoding="utf-8"?>
<formControlPr xmlns="http://schemas.microsoft.com/office/spreadsheetml/2009/9/main" objectType="Drop" dropStyle="combo" dx="22" fmlaLink="$AX$11" fmlaRange="Cups" noThreeD="1" sel="1" val="0"/>
</file>

<file path=xl/ctrlProps/ctrlProp819.xml><?xml version="1.0" encoding="utf-8"?>
<formControlPr xmlns="http://schemas.microsoft.com/office/spreadsheetml/2009/9/main" objectType="Drop" dropStyle="combo" dx="22" fmlaLink="$AX$12" fmlaRange="Cups" noThreeD="1" sel="1" val="0"/>
</file>

<file path=xl/ctrlProps/ctrlProp82.xml><?xml version="1.0" encoding="utf-8"?>
<formControlPr xmlns="http://schemas.microsoft.com/office/spreadsheetml/2009/9/main" objectType="Drop" dropStyle="combo" dx="22" fmlaLink="$O$43" fmlaRange="Cups" noThreeD="1" sel="1" val="0"/>
</file>

<file path=xl/ctrlProps/ctrlProp820.xml><?xml version="1.0" encoding="utf-8"?>
<formControlPr xmlns="http://schemas.microsoft.com/office/spreadsheetml/2009/9/main" objectType="Drop" dropStyle="combo" dx="22" fmlaLink="$AX$13" fmlaRange="Cups" noThreeD="1" sel="1" val="0"/>
</file>

<file path=xl/ctrlProps/ctrlProp821.xml><?xml version="1.0" encoding="utf-8"?>
<formControlPr xmlns="http://schemas.microsoft.com/office/spreadsheetml/2009/9/main" objectType="Drop" dropStyle="combo" dx="22" fmlaLink="$AX$14" fmlaRange="Cups" noThreeD="1" sel="1" val="0"/>
</file>

<file path=xl/ctrlProps/ctrlProp822.xml><?xml version="1.0" encoding="utf-8"?>
<formControlPr xmlns="http://schemas.microsoft.com/office/spreadsheetml/2009/9/main" objectType="Drop" dropStyle="combo" dx="22" fmlaLink="$AX$15" fmlaRange="Cups" noThreeD="1" sel="1" val="0"/>
</file>

<file path=xl/ctrlProps/ctrlProp823.xml><?xml version="1.0" encoding="utf-8"?>
<formControlPr xmlns="http://schemas.microsoft.com/office/spreadsheetml/2009/9/main" objectType="Drop" dropStyle="combo" dx="22" fmlaLink="$AX$16" fmlaRange="Cups" noThreeD="1" sel="1" val="0"/>
</file>

<file path=xl/ctrlProps/ctrlProp824.xml><?xml version="1.0" encoding="utf-8"?>
<formControlPr xmlns="http://schemas.microsoft.com/office/spreadsheetml/2009/9/main" objectType="Drop" dropStyle="combo" dx="22" fmlaLink="$AX$17" fmlaRange="Cups" noThreeD="1" sel="1" val="0"/>
</file>

<file path=xl/ctrlProps/ctrlProp825.xml><?xml version="1.0" encoding="utf-8"?>
<formControlPr xmlns="http://schemas.microsoft.com/office/spreadsheetml/2009/9/main" objectType="Drop" dropStyle="combo" dx="22" fmlaLink="$AX$18" fmlaRange="Cups" noThreeD="1" sel="1" val="0"/>
</file>

<file path=xl/ctrlProps/ctrlProp826.xml><?xml version="1.0" encoding="utf-8"?>
<formControlPr xmlns="http://schemas.microsoft.com/office/spreadsheetml/2009/9/main" objectType="Drop" dropStyle="combo" dx="22" fmlaLink="$AX$19" fmlaRange="Cups" noThreeD="1" sel="1" val="0"/>
</file>

<file path=xl/ctrlProps/ctrlProp827.xml><?xml version="1.0" encoding="utf-8"?>
<formControlPr xmlns="http://schemas.microsoft.com/office/spreadsheetml/2009/9/main" objectType="Drop" dropStyle="combo" dx="22" fmlaLink="$BA$10" fmlaRange="OTHER" noThreeD="1" sel="1" val="0"/>
</file>

<file path=xl/ctrlProps/ctrlProp828.xml><?xml version="1.0" encoding="utf-8"?>
<formControlPr xmlns="http://schemas.microsoft.com/office/spreadsheetml/2009/9/main" objectType="Drop" dropStyle="combo" dx="22" fmlaLink="$BA$11" fmlaRange="OTHER" noThreeD="1" sel="1" val="0"/>
</file>

<file path=xl/ctrlProps/ctrlProp829.xml><?xml version="1.0" encoding="utf-8"?>
<formControlPr xmlns="http://schemas.microsoft.com/office/spreadsheetml/2009/9/main" objectType="Drop" dropStyle="combo" dx="22" fmlaLink="$BA$12" fmlaRange="OTHER" noThreeD="1" sel="1" val="0"/>
</file>

<file path=xl/ctrlProps/ctrlProp83.xml><?xml version="1.0" encoding="utf-8"?>
<formControlPr xmlns="http://schemas.microsoft.com/office/spreadsheetml/2009/9/main" objectType="Drop" dropStyle="combo" dx="22" fmlaLink="$O$44" fmlaRange="Cups" noThreeD="1" sel="1" val="0"/>
</file>

<file path=xl/ctrlProps/ctrlProp830.xml><?xml version="1.0" encoding="utf-8"?>
<formControlPr xmlns="http://schemas.microsoft.com/office/spreadsheetml/2009/9/main" objectType="Drop" dropStyle="combo" dx="22" fmlaLink="$BA$13" fmlaRange="OTHER" noThreeD="1" sel="1" val="0"/>
</file>

<file path=xl/ctrlProps/ctrlProp831.xml><?xml version="1.0" encoding="utf-8"?>
<formControlPr xmlns="http://schemas.microsoft.com/office/spreadsheetml/2009/9/main" objectType="Drop" dropStyle="combo" dx="22" fmlaLink="$BA$14" fmlaRange="OTHER" noThreeD="1" sel="1" val="0"/>
</file>

<file path=xl/ctrlProps/ctrlProp832.xml><?xml version="1.0" encoding="utf-8"?>
<formControlPr xmlns="http://schemas.microsoft.com/office/spreadsheetml/2009/9/main" objectType="Drop" dropStyle="combo" dx="22" fmlaLink="$BA$15" fmlaRange="OTHER" noThreeD="1" sel="1" val="0"/>
</file>

<file path=xl/ctrlProps/ctrlProp833.xml><?xml version="1.0" encoding="utf-8"?>
<formControlPr xmlns="http://schemas.microsoft.com/office/spreadsheetml/2009/9/main" objectType="Drop" dropStyle="combo" dx="22" fmlaLink="$BA$16" fmlaRange="OTHER" noThreeD="1" sel="1" val="0"/>
</file>

<file path=xl/ctrlProps/ctrlProp834.xml><?xml version="1.0" encoding="utf-8"?>
<formControlPr xmlns="http://schemas.microsoft.com/office/spreadsheetml/2009/9/main" objectType="Drop" dropStyle="combo" dx="22" fmlaLink="$BA$17" fmlaRange="OTHER" noThreeD="1" sel="1" val="0"/>
</file>

<file path=xl/ctrlProps/ctrlProp835.xml><?xml version="1.0" encoding="utf-8"?>
<formControlPr xmlns="http://schemas.microsoft.com/office/spreadsheetml/2009/9/main" objectType="Drop" dropStyle="combo" dx="22" fmlaLink="$BA$18" fmlaRange="OTHER" noThreeD="1" sel="1" val="0"/>
</file>

<file path=xl/ctrlProps/ctrlProp836.xml><?xml version="1.0" encoding="utf-8"?>
<formControlPr xmlns="http://schemas.microsoft.com/office/spreadsheetml/2009/9/main" objectType="Drop" dropStyle="combo" dx="22" fmlaLink="$BA$19" fmlaRange="OTHER" noThreeD="1" sel="1" val="0"/>
</file>

<file path=xl/ctrlProps/ctrlProp837.xml><?xml version="1.0" encoding="utf-8"?>
<formControlPr xmlns="http://schemas.microsoft.com/office/spreadsheetml/2009/9/main" objectType="Drop" dropStyle="combo" dx="22" fmlaLink="$BD$10" fmlaRange="Cups" noThreeD="1" sel="1" val="0"/>
</file>

<file path=xl/ctrlProps/ctrlProp838.xml><?xml version="1.0" encoding="utf-8"?>
<formControlPr xmlns="http://schemas.microsoft.com/office/spreadsheetml/2009/9/main" objectType="Drop" dropStyle="combo" dx="22" fmlaLink="$BD$11" fmlaRange="Cups" noThreeD="1" sel="1" val="0"/>
</file>

<file path=xl/ctrlProps/ctrlProp839.xml><?xml version="1.0" encoding="utf-8"?>
<formControlPr xmlns="http://schemas.microsoft.com/office/spreadsheetml/2009/9/main" objectType="Drop" dropStyle="combo" dx="22" fmlaLink="$BD$12" fmlaRange="Cups" noThreeD="1" sel="1" val="0"/>
</file>

<file path=xl/ctrlProps/ctrlProp84.xml><?xml version="1.0" encoding="utf-8"?>
<formControlPr xmlns="http://schemas.microsoft.com/office/spreadsheetml/2009/9/main" objectType="Drop" dropStyle="combo" dx="22" fmlaLink="$O$45" fmlaRange="Cups" noThreeD="1" sel="1" val="0"/>
</file>

<file path=xl/ctrlProps/ctrlProp840.xml><?xml version="1.0" encoding="utf-8"?>
<formControlPr xmlns="http://schemas.microsoft.com/office/spreadsheetml/2009/9/main" objectType="Drop" dropStyle="combo" dx="22" fmlaLink="$BD$13" fmlaRange="Cups" noThreeD="1" sel="1" val="0"/>
</file>

<file path=xl/ctrlProps/ctrlProp841.xml><?xml version="1.0" encoding="utf-8"?>
<formControlPr xmlns="http://schemas.microsoft.com/office/spreadsheetml/2009/9/main" objectType="Drop" dropStyle="combo" dx="22" fmlaLink="$BD$14" fmlaRange="Cups" noThreeD="1" sel="1" val="0"/>
</file>

<file path=xl/ctrlProps/ctrlProp842.xml><?xml version="1.0" encoding="utf-8"?>
<formControlPr xmlns="http://schemas.microsoft.com/office/spreadsheetml/2009/9/main" objectType="Drop" dropStyle="combo" dx="22" fmlaLink="$BD$15" fmlaRange="Cups" noThreeD="1" sel="1" val="0"/>
</file>

<file path=xl/ctrlProps/ctrlProp843.xml><?xml version="1.0" encoding="utf-8"?>
<formControlPr xmlns="http://schemas.microsoft.com/office/spreadsheetml/2009/9/main" objectType="Drop" dropStyle="combo" dx="22" fmlaLink="$BD$16" fmlaRange="Cups" noThreeD="1" sel="1" val="0"/>
</file>

<file path=xl/ctrlProps/ctrlProp844.xml><?xml version="1.0" encoding="utf-8"?>
<formControlPr xmlns="http://schemas.microsoft.com/office/spreadsheetml/2009/9/main" objectType="Drop" dropStyle="combo" dx="22" fmlaLink="$BD$17" fmlaRange="Cups" noThreeD="1" sel="1" val="0"/>
</file>

<file path=xl/ctrlProps/ctrlProp845.xml><?xml version="1.0" encoding="utf-8"?>
<formControlPr xmlns="http://schemas.microsoft.com/office/spreadsheetml/2009/9/main" objectType="Drop" dropStyle="combo" dx="22" fmlaLink="$BD$18" fmlaRange="Cups" noThreeD="1" sel="1" val="0"/>
</file>

<file path=xl/ctrlProps/ctrlProp846.xml><?xml version="1.0" encoding="utf-8"?>
<formControlPr xmlns="http://schemas.microsoft.com/office/spreadsheetml/2009/9/main" objectType="Drop" dropStyle="combo" dx="22" fmlaLink="$BD$19" fmlaRange="Cups" noThreeD="1" sel="1" val="0"/>
</file>

<file path=xl/ctrlProps/ctrlProp847.xml><?xml version="1.0" encoding="utf-8"?>
<formControlPr xmlns="http://schemas.microsoft.com/office/spreadsheetml/2009/9/main" objectType="Drop" dropStyle="combo" dx="22" fmlaLink="$AC$18" fmlaRange="GREEN" noThreeD="1" sel="1" val="0"/>
</file>

<file path=xl/ctrlProps/ctrlProp848.xml><?xml version="1.0" encoding="utf-8"?>
<formControlPr xmlns="http://schemas.microsoft.com/office/spreadsheetml/2009/9/main" objectType="Drop" dropStyle="combo" dx="22" fmlaLink="$W$16" fmlaRange="Cups" noThreeD="1" sel="1" val="0"/>
</file>

<file path=xl/ctrlProps/ctrlProp849.xml><?xml version="1.0" encoding="utf-8"?>
<formControlPr xmlns="http://schemas.microsoft.com/office/spreadsheetml/2009/9/main" objectType="Drop" dropStyle="combo" dx="22" fmlaLink="$W$15" fmlaRange="Cups" noThreeD="1" sel="1" val="0"/>
</file>

<file path=xl/ctrlProps/ctrlProp85.xml><?xml version="1.0" encoding="utf-8"?>
<formControlPr xmlns="http://schemas.microsoft.com/office/spreadsheetml/2009/9/main" objectType="Drop" dropStyle="combo" dx="22" fmlaLink="$O$46" fmlaRange="Cups" noThreeD="1" sel="1" val="0"/>
</file>

<file path=xl/ctrlProps/ctrlProp850.xml><?xml version="1.0" encoding="utf-8"?>
<formControlPr xmlns="http://schemas.microsoft.com/office/spreadsheetml/2009/9/main" objectType="Drop" dropStyle="combo" dx="22" fmlaLink="$W$13" fmlaRange="Cups" noThreeD="1" sel="1" val="0"/>
</file>

<file path=xl/ctrlProps/ctrlProp851.xml><?xml version="1.0" encoding="utf-8"?>
<formControlPr xmlns="http://schemas.microsoft.com/office/spreadsheetml/2009/9/main" objectType="Drop" dropStyle="combo" dx="22" fmlaLink="$W$14" fmlaRange="Cups" noThreeD="1" sel="1" val="0"/>
</file>

<file path=xl/ctrlProps/ctrlProp852.xml><?xml version="1.0" encoding="utf-8"?>
<formControlPr xmlns="http://schemas.microsoft.com/office/spreadsheetml/2009/9/main" objectType="Drop" dropStyle="combo" dx="22" fmlaLink="$W$17" fmlaRange="Cups" noThreeD="1" sel="1" val="0"/>
</file>

<file path=xl/ctrlProps/ctrlProp853.xml><?xml version="1.0" encoding="utf-8"?>
<formControlPr xmlns="http://schemas.microsoft.com/office/spreadsheetml/2009/9/main" objectType="Drop" dropStyle="combo" dx="22" fmlaLink="$AF$7" fmlaRange="Cups" noThreeD="1" sel="1" val="0"/>
</file>

<file path=xl/ctrlProps/ctrlProp854.xml><?xml version="1.0" encoding="utf-8"?>
<formControlPr xmlns="http://schemas.microsoft.com/office/spreadsheetml/2009/9/main" objectType="Drop" dropStyle="combo" dx="22" fmlaLink="$AL$7" fmlaRange="Cups" noThreeD="1" sel="1" val="0"/>
</file>

<file path=xl/ctrlProps/ctrlProp855.xml><?xml version="1.0" encoding="utf-8"?>
<formControlPr xmlns="http://schemas.microsoft.com/office/spreadsheetml/2009/9/main" objectType="Drop" dropStyle="combo" dx="22" fmlaLink="$AR$7" fmlaRange="Cups" noThreeD="1" sel="1" val="0"/>
</file>

<file path=xl/ctrlProps/ctrlProp856.xml><?xml version="1.0" encoding="utf-8"?>
<formControlPr xmlns="http://schemas.microsoft.com/office/spreadsheetml/2009/9/main" objectType="Drop" dropStyle="combo" dx="22" fmlaLink="$AX$7" fmlaRange="Cups" noThreeD="1" sel="1" val="0"/>
</file>

<file path=xl/ctrlProps/ctrlProp857.xml><?xml version="1.0" encoding="utf-8"?>
<formControlPr xmlns="http://schemas.microsoft.com/office/spreadsheetml/2009/9/main" objectType="Drop" dropStyle="combo" dx="22" fmlaLink="$BD$5" fmlaRange="Cups" noThreeD="1" sel="1" val="0"/>
</file>

<file path=xl/ctrlProps/ctrlProp858.xml><?xml version="1.0" encoding="utf-8"?>
<formControlPr xmlns="http://schemas.microsoft.com/office/spreadsheetml/2009/9/main" objectType="CheckBox" fmlaLink="$AR$3" lockText="1"/>
</file>

<file path=xl/ctrlProps/ctrlProp859.xml><?xml version="1.0" encoding="utf-8"?>
<formControlPr xmlns="http://schemas.microsoft.com/office/spreadsheetml/2009/9/main" objectType="Drop" dropStyle="combo" dx="22" fmlaLink="$A$7" fmlaRange="meals" noThreeD="1" sel="1" val="0"/>
</file>

<file path=xl/ctrlProps/ctrlProp86.xml><?xml version="1.0" encoding="utf-8"?>
<formControlPr xmlns="http://schemas.microsoft.com/office/spreadsheetml/2009/9/main" objectType="Drop" dropStyle="combo" dx="22" fmlaLink="$O$47" fmlaRange="Cups" noThreeD="1" sel="1" val="0"/>
</file>

<file path=xl/ctrlProps/ctrlProp860.xml><?xml version="1.0" encoding="utf-8"?>
<formControlPr xmlns="http://schemas.microsoft.com/office/spreadsheetml/2009/9/main" objectType="Drop" dropStyle="combo" dx="22" fmlaLink="$A$8" fmlaRange="meals" noThreeD="1" sel="1" val="0"/>
</file>

<file path=xl/ctrlProps/ctrlProp861.xml><?xml version="1.0" encoding="utf-8"?>
<formControlPr xmlns="http://schemas.microsoft.com/office/spreadsheetml/2009/9/main" objectType="Drop" dropStyle="combo" dx="22" fmlaLink="$A$9" fmlaRange="meals" noThreeD="1" sel="1" val="0"/>
</file>

<file path=xl/ctrlProps/ctrlProp862.xml><?xml version="1.0" encoding="utf-8"?>
<formControlPr xmlns="http://schemas.microsoft.com/office/spreadsheetml/2009/9/main" objectType="Drop" dropStyle="combo" dx="22" fmlaLink="$A$10" fmlaRange="meals" noThreeD="1" sel="1" val="0"/>
</file>

<file path=xl/ctrlProps/ctrlProp863.xml><?xml version="1.0" encoding="utf-8"?>
<formControlPr xmlns="http://schemas.microsoft.com/office/spreadsheetml/2009/9/main" objectType="Drop" dropStyle="combo" dx="22" fmlaLink="$A$11" fmlaRange="meals" noThreeD="1" sel="1" val="0"/>
</file>

<file path=xl/ctrlProps/ctrlProp864.xml><?xml version="1.0" encoding="utf-8"?>
<formControlPr xmlns="http://schemas.microsoft.com/office/spreadsheetml/2009/9/main" objectType="Drop" dropStyle="combo" dx="22" fmlaLink="$A$12" fmlaRange="meals" noThreeD="1" sel="1" val="0"/>
</file>

<file path=xl/ctrlProps/ctrlProp865.xml><?xml version="1.0" encoding="utf-8"?>
<formControlPr xmlns="http://schemas.microsoft.com/office/spreadsheetml/2009/9/main" objectType="Drop" dropStyle="combo" dx="22" fmlaLink="$A$13" fmlaRange="meals" noThreeD="1" sel="1" val="0"/>
</file>

<file path=xl/ctrlProps/ctrlProp866.xml><?xml version="1.0" encoding="utf-8"?>
<formControlPr xmlns="http://schemas.microsoft.com/office/spreadsheetml/2009/9/main" objectType="Drop" dropStyle="combo" dx="22" fmlaLink="$A$14" fmlaRange="meals" noThreeD="1" sel="1" val="0"/>
</file>

<file path=xl/ctrlProps/ctrlProp867.xml><?xml version="1.0" encoding="utf-8"?>
<formControlPr xmlns="http://schemas.microsoft.com/office/spreadsheetml/2009/9/main" objectType="Drop" dropStyle="combo" dx="22" fmlaLink="$A$15" fmlaRange="meals" noThreeD="1" sel="1" val="0"/>
</file>

<file path=xl/ctrlProps/ctrlProp868.xml><?xml version="1.0" encoding="utf-8"?>
<formControlPr xmlns="http://schemas.microsoft.com/office/spreadsheetml/2009/9/main" objectType="Drop" dropStyle="combo" dx="22" fmlaLink="$A$16" fmlaRange="meals" noThreeD="1" sel="1" val="0"/>
</file>

<file path=xl/ctrlProps/ctrlProp869.xml><?xml version="1.0" encoding="utf-8"?>
<formControlPr xmlns="http://schemas.microsoft.com/office/spreadsheetml/2009/9/main" objectType="Drop" dropStyle="combo" dx="22" fmlaLink="$A$17" fmlaRange="meals" noThreeD="1" sel="1" val="0"/>
</file>

<file path=xl/ctrlProps/ctrlProp87.xml><?xml version="1.0" encoding="utf-8"?>
<formControlPr xmlns="http://schemas.microsoft.com/office/spreadsheetml/2009/9/main" objectType="Drop" dropStyle="combo" dx="22" fmlaLink="$O$48" fmlaRange="Cups" noThreeD="1" sel="1" val="0"/>
</file>

<file path=xl/ctrlProps/ctrlProp870.xml><?xml version="1.0" encoding="utf-8"?>
<formControlPr xmlns="http://schemas.microsoft.com/office/spreadsheetml/2009/9/main" objectType="Drop" dropStyle="combo" dx="22" fmlaLink="$A$18" fmlaRange="meals" noThreeD="1" sel="1" val="0"/>
</file>

<file path=xl/ctrlProps/ctrlProp871.xml><?xml version="1.0" encoding="utf-8"?>
<formControlPr xmlns="http://schemas.microsoft.com/office/spreadsheetml/2009/9/main" objectType="Drop" dropStyle="combo" dx="22" fmlaLink="$A$19" fmlaRange="meals" noThreeD="1" sel="1" val="0"/>
</file>

<file path=xl/ctrlProps/ctrlProp872.xml><?xml version="1.0" encoding="utf-8"?>
<formControlPr xmlns="http://schemas.microsoft.com/office/spreadsheetml/2009/9/main" objectType="Drop" dropStyle="combo" dx="22" fmlaLink="$A$20" fmlaRange="meals" noThreeD="1" sel="1" val="0"/>
</file>

<file path=xl/ctrlProps/ctrlProp873.xml><?xml version="1.0" encoding="utf-8"?>
<formControlPr xmlns="http://schemas.microsoft.com/office/spreadsheetml/2009/9/main" objectType="Drop" dropStyle="combo" dx="22" fmlaLink="$A$21" fmlaRange="meals" noThreeD="1" sel="1" val="0"/>
</file>

<file path=xl/ctrlProps/ctrlProp874.xml><?xml version="1.0" encoding="utf-8"?>
<formControlPr xmlns="http://schemas.microsoft.com/office/spreadsheetml/2009/9/main" objectType="Drop" dropStyle="combo" dx="22" fmlaLink="$A$22" fmlaRange="meals" noThreeD="1" sel="1" val="0"/>
</file>

<file path=xl/ctrlProps/ctrlProp875.xml><?xml version="1.0" encoding="utf-8"?>
<formControlPr xmlns="http://schemas.microsoft.com/office/spreadsheetml/2009/9/main" objectType="Drop" dropStyle="combo" dx="22" fmlaLink="$A$23" fmlaRange="meals" noThreeD="1" sel="1" val="0"/>
</file>

<file path=xl/ctrlProps/ctrlProp876.xml><?xml version="1.0" encoding="utf-8"?>
<formControlPr xmlns="http://schemas.microsoft.com/office/spreadsheetml/2009/9/main" objectType="Drop" dropStyle="combo" dx="22" fmlaLink="$A$24" fmlaRange="meals" noThreeD="1" sel="1" val="0"/>
</file>

<file path=xl/ctrlProps/ctrlProp877.xml><?xml version="1.0" encoding="utf-8"?>
<formControlPr xmlns="http://schemas.microsoft.com/office/spreadsheetml/2009/9/main" objectType="Drop" dropStyle="combo" dx="22" fmlaLink="$A$25" fmlaRange="meals" noThreeD="1" sel="1" val="0"/>
</file>

<file path=xl/ctrlProps/ctrlProp878.xml><?xml version="1.0" encoding="utf-8"?>
<formControlPr xmlns="http://schemas.microsoft.com/office/spreadsheetml/2009/9/main" objectType="Drop" dropStyle="combo" dx="22" fmlaLink="$A$26" fmlaRange="meals" noThreeD="1" sel="1" val="0"/>
</file>

<file path=xl/ctrlProps/ctrlProp879.xml><?xml version="1.0" encoding="utf-8"?>
<formControlPr xmlns="http://schemas.microsoft.com/office/spreadsheetml/2009/9/main" objectType="CheckBox" fmlaLink="$X$5" lockText="1"/>
</file>

<file path=xl/ctrlProps/ctrlProp88.xml><?xml version="1.0" encoding="utf-8"?>
<formControlPr xmlns="http://schemas.microsoft.com/office/spreadsheetml/2009/9/main" objectType="Drop" dropStyle="combo" dx="22" fmlaLink="$O$49" fmlaRange="Cups" noThreeD="1" sel="1" val="0"/>
</file>

<file path=xl/ctrlProps/ctrlProp880.xml><?xml version="1.0" encoding="utf-8"?>
<formControlPr xmlns="http://schemas.microsoft.com/office/spreadsheetml/2009/9/main" objectType="CheckBox" fmlaLink="$X$6" lockText="1"/>
</file>

<file path=xl/ctrlProps/ctrlProp881.xml><?xml version="1.0" encoding="utf-8"?>
<formControlPr xmlns="http://schemas.microsoft.com/office/spreadsheetml/2009/9/main" objectType="CheckBox" fmlaLink="$X$7" lockText="1"/>
</file>

<file path=xl/ctrlProps/ctrlProp882.xml><?xml version="1.0" encoding="utf-8"?>
<formControlPr xmlns="http://schemas.microsoft.com/office/spreadsheetml/2009/9/main" objectType="CheckBox" fmlaLink="$X$8" lockText="1"/>
</file>

<file path=xl/ctrlProps/ctrlProp883.xml><?xml version="1.0" encoding="utf-8"?>
<formControlPr xmlns="http://schemas.microsoft.com/office/spreadsheetml/2009/9/main" objectType="CheckBox" fmlaLink="$X$9" lockText="1"/>
</file>

<file path=xl/ctrlProps/ctrlProp884.xml><?xml version="1.0" encoding="utf-8"?>
<formControlPr xmlns="http://schemas.microsoft.com/office/spreadsheetml/2009/9/main" objectType="Drop" dropStyle="combo" dx="22" fmlaLink="$AC$10" fmlaRange="GREEN" noThreeD="1" sel="1" val="0"/>
</file>

<file path=xl/ctrlProps/ctrlProp885.xml><?xml version="1.0" encoding="utf-8"?>
<formControlPr xmlns="http://schemas.microsoft.com/office/spreadsheetml/2009/9/main" objectType="Drop" dropStyle="combo" dx="22" fmlaLink="$AC$11" fmlaRange="GREEN" noThreeD="1" sel="1" val="0"/>
</file>

<file path=xl/ctrlProps/ctrlProp886.xml><?xml version="1.0" encoding="utf-8"?>
<formControlPr xmlns="http://schemas.microsoft.com/office/spreadsheetml/2009/9/main" objectType="Drop" dropStyle="combo" dx="22" fmlaLink="$AC$12" fmlaRange="GREEN" noThreeD="1" sel="1" val="0"/>
</file>

<file path=xl/ctrlProps/ctrlProp887.xml><?xml version="1.0" encoding="utf-8"?>
<formControlPr xmlns="http://schemas.microsoft.com/office/spreadsheetml/2009/9/main" objectType="Drop" dropStyle="combo" dx="22" fmlaLink="$AC$13" fmlaRange="GREEN" noThreeD="1" sel="1" val="0"/>
</file>

<file path=xl/ctrlProps/ctrlProp888.xml><?xml version="1.0" encoding="utf-8"?>
<formControlPr xmlns="http://schemas.microsoft.com/office/spreadsheetml/2009/9/main" objectType="Drop" dropStyle="combo" dx="22" fmlaLink="$AC$14" fmlaRange="GREEN" noThreeD="1" sel="1" val="0"/>
</file>

<file path=xl/ctrlProps/ctrlProp889.xml><?xml version="1.0" encoding="utf-8"?>
<formControlPr xmlns="http://schemas.microsoft.com/office/spreadsheetml/2009/9/main" objectType="Drop" dropStyle="combo" dx="22" fmlaLink="$AC$15" fmlaRange="GREEN" noThreeD="1" sel="1" val="0"/>
</file>

<file path=xl/ctrlProps/ctrlProp89.xml><?xml version="1.0" encoding="utf-8"?>
<formControlPr xmlns="http://schemas.microsoft.com/office/spreadsheetml/2009/9/main" objectType="Drop" dropStyle="combo" dx="22" fmlaLink="$O$50" fmlaRange="Cups" noThreeD="1" sel="1" val="0"/>
</file>

<file path=xl/ctrlProps/ctrlProp890.xml><?xml version="1.0" encoding="utf-8"?>
<formControlPr xmlns="http://schemas.microsoft.com/office/spreadsheetml/2009/9/main" objectType="Drop" dropStyle="combo" dx="22" fmlaLink="$AC$16" fmlaRange="GREEN" noThreeD="1" sel="1" val="0"/>
</file>

<file path=xl/ctrlProps/ctrlProp891.xml><?xml version="1.0" encoding="utf-8"?>
<formControlPr xmlns="http://schemas.microsoft.com/office/spreadsheetml/2009/9/main" objectType="Drop" dropStyle="combo" dx="22" fmlaLink="$AC$17" fmlaRange="GREEN" noThreeD="1" sel="1" val="0"/>
</file>

<file path=xl/ctrlProps/ctrlProp892.xml><?xml version="1.0" encoding="utf-8"?>
<formControlPr xmlns="http://schemas.microsoft.com/office/spreadsheetml/2009/9/main" objectType="Drop" dropStyle="combo" dx="22" fmlaLink="$AC$19" fmlaRange="GREEN" noThreeD="1" sel="1" val="0"/>
</file>

<file path=xl/ctrlProps/ctrlProp893.xml><?xml version="1.0" encoding="utf-8"?>
<formControlPr xmlns="http://schemas.microsoft.com/office/spreadsheetml/2009/9/main" objectType="Drop" dropStyle="combo" dx="22" fmlaLink="$AF$10" fmlaRange="Cups" noThreeD="1" sel="1" val="0"/>
</file>

<file path=xl/ctrlProps/ctrlProp894.xml><?xml version="1.0" encoding="utf-8"?>
<formControlPr xmlns="http://schemas.microsoft.com/office/spreadsheetml/2009/9/main" objectType="Drop" dropStyle="combo" dx="22" fmlaLink="$AF$11" fmlaRange="Cups" noThreeD="1" sel="1" val="0"/>
</file>

<file path=xl/ctrlProps/ctrlProp895.xml><?xml version="1.0" encoding="utf-8"?>
<formControlPr xmlns="http://schemas.microsoft.com/office/spreadsheetml/2009/9/main" objectType="Drop" dropStyle="combo" dx="22" fmlaLink="$AF$12" fmlaRange="Cups" noThreeD="1" sel="1" val="0"/>
</file>

<file path=xl/ctrlProps/ctrlProp896.xml><?xml version="1.0" encoding="utf-8"?>
<formControlPr xmlns="http://schemas.microsoft.com/office/spreadsheetml/2009/9/main" objectType="Drop" dropStyle="combo" dx="22" fmlaLink="$AF$13" fmlaRange="Cups" noThreeD="1" sel="1" val="0"/>
</file>

<file path=xl/ctrlProps/ctrlProp897.xml><?xml version="1.0" encoding="utf-8"?>
<formControlPr xmlns="http://schemas.microsoft.com/office/spreadsheetml/2009/9/main" objectType="Drop" dropStyle="combo" dx="22" fmlaLink="$AF$14" fmlaRange="Cups" noThreeD="1" sel="1" val="0"/>
</file>

<file path=xl/ctrlProps/ctrlProp898.xml><?xml version="1.0" encoding="utf-8"?>
<formControlPr xmlns="http://schemas.microsoft.com/office/spreadsheetml/2009/9/main" objectType="Drop" dropStyle="combo" dx="22" fmlaLink="$AF$15" fmlaRange="Cups" noThreeD="1" sel="1" val="0"/>
</file>

<file path=xl/ctrlProps/ctrlProp899.xml><?xml version="1.0" encoding="utf-8"?>
<formControlPr xmlns="http://schemas.microsoft.com/office/spreadsheetml/2009/9/main" objectType="Drop" dropStyle="combo" dx="22" fmlaLink="$AF$16" fmlaRange="Cups" noThreeD="1" sel="1" val="0"/>
</file>

<file path=xl/ctrlProps/ctrlProp9.xml><?xml version="1.0" encoding="utf-8"?>
<formControlPr xmlns="http://schemas.microsoft.com/office/spreadsheetml/2009/9/main" objectType="Drop" dropStyle="combo" dx="22" fmlaLink="$I$20" fmlaRange="Cups" noThreeD="1" sel="1" val="0"/>
</file>

<file path=xl/ctrlProps/ctrlProp90.xml><?xml version="1.0" encoding="utf-8"?>
<formControlPr xmlns="http://schemas.microsoft.com/office/spreadsheetml/2009/9/main" objectType="Drop" dropStyle="combo" dx="22" fmlaLink="$O$51" fmlaRange="Cups" noThreeD="1" sel="1" val="0"/>
</file>

<file path=xl/ctrlProps/ctrlProp900.xml><?xml version="1.0" encoding="utf-8"?>
<formControlPr xmlns="http://schemas.microsoft.com/office/spreadsheetml/2009/9/main" objectType="Drop" dropStyle="combo" dx="22" fmlaLink="$AF$17" fmlaRange="Cups" noThreeD="1" sel="1" val="0"/>
</file>

<file path=xl/ctrlProps/ctrlProp901.xml><?xml version="1.0" encoding="utf-8"?>
<formControlPr xmlns="http://schemas.microsoft.com/office/spreadsheetml/2009/9/main" objectType="Drop" dropStyle="combo" dx="22" fmlaLink="$AF$18" fmlaRange="Cups" noThreeD="1" sel="1" val="0"/>
</file>

<file path=xl/ctrlProps/ctrlProp902.xml><?xml version="1.0" encoding="utf-8"?>
<formControlPr xmlns="http://schemas.microsoft.com/office/spreadsheetml/2009/9/main" objectType="Drop" dropStyle="combo" dx="22" fmlaLink="$AF$19" fmlaRange="Cups" noThreeD="1" sel="1" val="0"/>
</file>

<file path=xl/ctrlProps/ctrlProp903.xml><?xml version="1.0" encoding="utf-8"?>
<formControlPr xmlns="http://schemas.microsoft.com/office/spreadsheetml/2009/9/main" objectType="Drop" dropStyle="combo" dx="22" fmlaLink="$AI$10" fmlaRange="RED" noThreeD="1" sel="1" val="0"/>
</file>

<file path=xl/ctrlProps/ctrlProp904.xml><?xml version="1.0" encoding="utf-8"?>
<formControlPr xmlns="http://schemas.microsoft.com/office/spreadsheetml/2009/9/main" objectType="Drop" dropStyle="combo" dx="22" fmlaLink="$AI$11" fmlaRange="RED" noThreeD="1" sel="1" val="0"/>
</file>

<file path=xl/ctrlProps/ctrlProp905.xml><?xml version="1.0" encoding="utf-8"?>
<formControlPr xmlns="http://schemas.microsoft.com/office/spreadsheetml/2009/9/main" objectType="Drop" dropStyle="combo" dx="22" fmlaLink="$AI$12" fmlaRange="RED" noThreeD="1" sel="1" val="0"/>
</file>

<file path=xl/ctrlProps/ctrlProp906.xml><?xml version="1.0" encoding="utf-8"?>
<formControlPr xmlns="http://schemas.microsoft.com/office/spreadsheetml/2009/9/main" objectType="Drop" dropStyle="combo" dx="22" fmlaLink="$AI$13" fmlaRange="RED" noThreeD="1" sel="1" val="0"/>
</file>

<file path=xl/ctrlProps/ctrlProp907.xml><?xml version="1.0" encoding="utf-8"?>
<formControlPr xmlns="http://schemas.microsoft.com/office/spreadsheetml/2009/9/main" objectType="Drop" dropStyle="combo" dx="22" fmlaLink="$AI$14" fmlaRange="RED" noThreeD="1" sel="1" val="0"/>
</file>

<file path=xl/ctrlProps/ctrlProp908.xml><?xml version="1.0" encoding="utf-8"?>
<formControlPr xmlns="http://schemas.microsoft.com/office/spreadsheetml/2009/9/main" objectType="Drop" dropStyle="combo" dx="22" fmlaLink="$AI$15" fmlaRange="RED" noThreeD="1" sel="1" val="0"/>
</file>

<file path=xl/ctrlProps/ctrlProp909.xml><?xml version="1.0" encoding="utf-8"?>
<formControlPr xmlns="http://schemas.microsoft.com/office/spreadsheetml/2009/9/main" objectType="Drop" dropStyle="combo" dx="22" fmlaLink="$AI$16" fmlaRange="RED" noThreeD="1" sel="1" val="0"/>
</file>

<file path=xl/ctrlProps/ctrlProp91.xml><?xml version="1.0" encoding="utf-8"?>
<formControlPr xmlns="http://schemas.microsoft.com/office/spreadsheetml/2009/9/main" objectType="Drop" dropStyle="combo" dx="22" fmlaLink="$O$52" fmlaRange="Cups" noThreeD="1" sel="1" val="0"/>
</file>

<file path=xl/ctrlProps/ctrlProp910.xml><?xml version="1.0" encoding="utf-8"?>
<formControlPr xmlns="http://schemas.microsoft.com/office/spreadsheetml/2009/9/main" objectType="Drop" dropStyle="combo" dx="22" fmlaLink="$AI$17" fmlaRange="RED" noThreeD="1" sel="1" val="0"/>
</file>

<file path=xl/ctrlProps/ctrlProp911.xml><?xml version="1.0" encoding="utf-8"?>
<formControlPr xmlns="http://schemas.microsoft.com/office/spreadsheetml/2009/9/main" objectType="Drop" dropStyle="combo" dx="22" fmlaLink="$AI$18" fmlaRange="RED" noThreeD="1" sel="1" val="0"/>
</file>

<file path=xl/ctrlProps/ctrlProp912.xml><?xml version="1.0" encoding="utf-8"?>
<formControlPr xmlns="http://schemas.microsoft.com/office/spreadsheetml/2009/9/main" objectType="Drop" dropStyle="combo" dx="22" fmlaLink="$AI$19" fmlaRange="RED" noThreeD="1" sel="1" val="0"/>
</file>

<file path=xl/ctrlProps/ctrlProp913.xml><?xml version="1.0" encoding="utf-8"?>
<formControlPr xmlns="http://schemas.microsoft.com/office/spreadsheetml/2009/9/main" objectType="Drop" dropStyle="combo" dx="22" fmlaLink="$AL$10" fmlaRange="Cups" noThreeD="1" sel="1" val="0"/>
</file>

<file path=xl/ctrlProps/ctrlProp914.xml><?xml version="1.0" encoding="utf-8"?>
<formControlPr xmlns="http://schemas.microsoft.com/office/spreadsheetml/2009/9/main" objectType="Drop" dropStyle="combo" dx="22" fmlaLink="$AL$11" fmlaRange="Cups" noThreeD="1" sel="1" val="0"/>
</file>

<file path=xl/ctrlProps/ctrlProp915.xml><?xml version="1.0" encoding="utf-8"?>
<formControlPr xmlns="http://schemas.microsoft.com/office/spreadsheetml/2009/9/main" objectType="Drop" dropStyle="combo" dx="22" fmlaLink="$AL$12" fmlaRange="Cups" noThreeD="1" sel="1" val="0"/>
</file>

<file path=xl/ctrlProps/ctrlProp916.xml><?xml version="1.0" encoding="utf-8"?>
<formControlPr xmlns="http://schemas.microsoft.com/office/spreadsheetml/2009/9/main" objectType="Drop" dropStyle="combo" dx="22" fmlaLink="$AL$13" fmlaRange="Cups" noThreeD="1" sel="1" val="0"/>
</file>

<file path=xl/ctrlProps/ctrlProp917.xml><?xml version="1.0" encoding="utf-8"?>
<formControlPr xmlns="http://schemas.microsoft.com/office/spreadsheetml/2009/9/main" objectType="Drop" dropStyle="combo" dx="22" fmlaLink="$AL$14" fmlaRange="Cups" noThreeD="1" sel="1" val="0"/>
</file>

<file path=xl/ctrlProps/ctrlProp918.xml><?xml version="1.0" encoding="utf-8"?>
<formControlPr xmlns="http://schemas.microsoft.com/office/spreadsheetml/2009/9/main" objectType="Drop" dropStyle="combo" dx="22" fmlaLink="$AL$15" fmlaRange="Cups" noThreeD="1" sel="1" val="0"/>
</file>

<file path=xl/ctrlProps/ctrlProp919.xml><?xml version="1.0" encoding="utf-8"?>
<formControlPr xmlns="http://schemas.microsoft.com/office/spreadsheetml/2009/9/main" objectType="Drop" dropStyle="combo" dx="22" fmlaLink="$AL$16" fmlaRange="Cups" noThreeD="1" sel="1" val="0"/>
</file>

<file path=xl/ctrlProps/ctrlProp92.xml><?xml version="1.0" encoding="utf-8"?>
<formControlPr xmlns="http://schemas.microsoft.com/office/spreadsheetml/2009/9/main" objectType="Drop" dropStyle="combo" dx="22" fmlaLink="$O$53" fmlaRange="Cups" noThreeD="1" sel="1" val="0"/>
</file>

<file path=xl/ctrlProps/ctrlProp920.xml><?xml version="1.0" encoding="utf-8"?>
<formControlPr xmlns="http://schemas.microsoft.com/office/spreadsheetml/2009/9/main" objectType="Drop" dropStyle="combo" dx="22" fmlaLink="$AL$17" fmlaRange="Cups" noThreeD="1" sel="1" val="0"/>
</file>

<file path=xl/ctrlProps/ctrlProp921.xml><?xml version="1.0" encoding="utf-8"?>
<formControlPr xmlns="http://schemas.microsoft.com/office/spreadsheetml/2009/9/main" objectType="Drop" dropStyle="combo" dx="22" fmlaLink="$AL$18" fmlaRange="Cups" noThreeD="1" sel="1" val="0"/>
</file>

<file path=xl/ctrlProps/ctrlProp922.xml><?xml version="1.0" encoding="utf-8"?>
<formControlPr xmlns="http://schemas.microsoft.com/office/spreadsheetml/2009/9/main" objectType="Drop" dropStyle="combo" dx="22" fmlaLink="$AL$19" fmlaRange="Cups" noThreeD="1" sel="1" val="0"/>
</file>

<file path=xl/ctrlProps/ctrlProp923.xml><?xml version="1.0" encoding="utf-8"?>
<formControlPr xmlns="http://schemas.microsoft.com/office/spreadsheetml/2009/9/main" objectType="Drop" dropStyle="combo" dx="22" fmlaLink="$AO$10" fmlaRange="BEANS" noThreeD="1" sel="1" val="0"/>
</file>

<file path=xl/ctrlProps/ctrlProp924.xml><?xml version="1.0" encoding="utf-8"?>
<formControlPr xmlns="http://schemas.microsoft.com/office/spreadsheetml/2009/9/main" objectType="Drop" dropStyle="combo" dx="22" fmlaLink="$AO$11" fmlaRange="BEANS" noThreeD="1" sel="1" val="0"/>
</file>

<file path=xl/ctrlProps/ctrlProp925.xml><?xml version="1.0" encoding="utf-8"?>
<formControlPr xmlns="http://schemas.microsoft.com/office/spreadsheetml/2009/9/main" objectType="Drop" dropStyle="combo" dx="22" fmlaLink="$AO$12" fmlaRange="BEANS" noThreeD="1" sel="1" val="0"/>
</file>

<file path=xl/ctrlProps/ctrlProp926.xml><?xml version="1.0" encoding="utf-8"?>
<formControlPr xmlns="http://schemas.microsoft.com/office/spreadsheetml/2009/9/main" objectType="Drop" dropStyle="combo" dx="22" fmlaLink="$AO$13" fmlaRange="BEANS" noThreeD="1" sel="1" val="0"/>
</file>

<file path=xl/ctrlProps/ctrlProp927.xml><?xml version="1.0" encoding="utf-8"?>
<formControlPr xmlns="http://schemas.microsoft.com/office/spreadsheetml/2009/9/main" objectType="Drop" dropStyle="combo" dx="22" fmlaLink="$AO$14" fmlaRange="BEANS" noThreeD="1" sel="1" val="0"/>
</file>

<file path=xl/ctrlProps/ctrlProp928.xml><?xml version="1.0" encoding="utf-8"?>
<formControlPr xmlns="http://schemas.microsoft.com/office/spreadsheetml/2009/9/main" objectType="Drop" dropStyle="combo" dx="22" fmlaLink="$AO$15" fmlaRange="BEANS" noThreeD="1" sel="1" val="0"/>
</file>

<file path=xl/ctrlProps/ctrlProp929.xml><?xml version="1.0" encoding="utf-8"?>
<formControlPr xmlns="http://schemas.microsoft.com/office/spreadsheetml/2009/9/main" objectType="Drop" dropStyle="combo" dx="22" fmlaLink="$AO$16" fmlaRange="BEANS" noThreeD="1" sel="1" val="0"/>
</file>

<file path=xl/ctrlProps/ctrlProp93.xml><?xml version="1.0" encoding="utf-8"?>
<formControlPr xmlns="http://schemas.microsoft.com/office/spreadsheetml/2009/9/main" objectType="Drop" dropStyle="combo" dx="22" fmlaLink="$O$54" fmlaRange="Cups" noThreeD="1" sel="1" val="0"/>
</file>

<file path=xl/ctrlProps/ctrlProp930.xml><?xml version="1.0" encoding="utf-8"?>
<formControlPr xmlns="http://schemas.microsoft.com/office/spreadsheetml/2009/9/main" objectType="Drop" dropStyle="combo" dx="22" fmlaLink="$AO$17" fmlaRange="BEANS" noThreeD="1" sel="1" val="0"/>
</file>

<file path=xl/ctrlProps/ctrlProp931.xml><?xml version="1.0" encoding="utf-8"?>
<formControlPr xmlns="http://schemas.microsoft.com/office/spreadsheetml/2009/9/main" objectType="Drop" dropStyle="combo" dx="22" fmlaLink="$AO$18" fmlaRange="BEANS" noThreeD="1" sel="1" val="0"/>
</file>

<file path=xl/ctrlProps/ctrlProp932.xml><?xml version="1.0" encoding="utf-8"?>
<formControlPr xmlns="http://schemas.microsoft.com/office/spreadsheetml/2009/9/main" objectType="Drop" dropStyle="combo" dx="22" fmlaLink="$AO$19" fmlaRange="BEANS" noThreeD="1" sel="1" val="0"/>
</file>

<file path=xl/ctrlProps/ctrlProp933.xml><?xml version="1.0" encoding="utf-8"?>
<formControlPr xmlns="http://schemas.microsoft.com/office/spreadsheetml/2009/9/main" objectType="Drop" dropStyle="combo" dx="22" fmlaLink="$AR$10" fmlaRange="Cups" noThreeD="1" sel="1" val="0"/>
</file>

<file path=xl/ctrlProps/ctrlProp934.xml><?xml version="1.0" encoding="utf-8"?>
<formControlPr xmlns="http://schemas.microsoft.com/office/spreadsheetml/2009/9/main" objectType="Drop" dropStyle="combo" dx="22" fmlaLink="$AR$11" fmlaRange="Cups" noThreeD="1" sel="1" val="0"/>
</file>

<file path=xl/ctrlProps/ctrlProp935.xml><?xml version="1.0" encoding="utf-8"?>
<formControlPr xmlns="http://schemas.microsoft.com/office/spreadsheetml/2009/9/main" objectType="Drop" dropStyle="combo" dx="22" fmlaLink="$AR$12" fmlaRange="Cups" noThreeD="1" sel="1" val="0"/>
</file>

<file path=xl/ctrlProps/ctrlProp936.xml><?xml version="1.0" encoding="utf-8"?>
<formControlPr xmlns="http://schemas.microsoft.com/office/spreadsheetml/2009/9/main" objectType="Drop" dropStyle="combo" dx="22" fmlaLink="$AR$13" fmlaRange="Cups" noThreeD="1" sel="1" val="0"/>
</file>

<file path=xl/ctrlProps/ctrlProp937.xml><?xml version="1.0" encoding="utf-8"?>
<formControlPr xmlns="http://schemas.microsoft.com/office/spreadsheetml/2009/9/main" objectType="Drop" dropStyle="combo" dx="22" fmlaLink="$AR$14" fmlaRange="Cups" noThreeD="1" sel="1" val="0"/>
</file>

<file path=xl/ctrlProps/ctrlProp938.xml><?xml version="1.0" encoding="utf-8"?>
<formControlPr xmlns="http://schemas.microsoft.com/office/spreadsheetml/2009/9/main" objectType="Drop" dropStyle="combo" dx="22" fmlaLink="$AR$15" fmlaRange="Cups" noThreeD="1" sel="1" val="0"/>
</file>

<file path=xl/ctrlProps/ctrlProp939.xml><?xml version="1.0" encoding="utf-8"?>
<formControlPr xmlns="http://schemas.microsoft.com/office/spreadsheetml/2009/9/main" objectType="Drop" dropStyle="combo" dx="22" fmlaLink="$AR$16" fmlaRange="Cups" noThreeD="1" sel="1" val="0"/>
</file>

<file path=xl/ctrlProps/ctrlProp94.xml><?xml version="1.0" encoding="utf-8"?>
<formControlPr xmlns="http://schemas.microsoft.com/office/spreadsheetml/2009/9/main" objectType="Drop" dropStyle="combo" dx="22" fmlaLink="$O$55" fmlaRange="Cups" noThreeD="1" sel="1" val="0"/>
</file>

<file path=xl/ctrlProps/ctrlProp940.xml><?xml version="1.0" encoding="utf-8"?>
<formControlPr xmlns="http://schemas.microsoft.com/office/spreadsheetml/2009/9/main" objectType="Drop" dropStyle="combo" dx="22" fmlaLink="$AR$17" fmlaRange="Cups" noThreeD="1" sel="1" val="0"/>
</file>

<file path=xl/ctrlProps/ctrlProp941.xml><?xml version="1.0" encoding="utf-8"?>
<formControlPr xmlns="http://schemas.microsoft.com/office/spreadsheetml/2009/9/main" objectType="Drop" dropStyle="combo" dx="22" fmlaLink="$AR$18" fmlaRange="Cups" noThreeD="1" sel="1" val="0"/>
</file>

<file path=xl/ctrlProps/ctrlProp942.xml><?xml version="1.0" encoding="utf-8"?>
<formControlPr xmlns="http://schemas.microsoft.com/office/spreadsheetml/2009/9/main" objectType="Drop" dropStyle="combo" dx="22" fmlaLink="$AR$19" fmlaRange="Cups" noThreeD="1" sel="1" val="0"/>
</file>

<file path=xl/ctrlProps/ctrlProp943.xml><?xml version="1.0" encoding="utf-8"?>
<formControlPr xmlns="http://schemas.microsoft.com/office/spreadsheetml/2009/9/main" objectType="Drop" dropStyle="combo" dx="22" fmlaLink="$AU$10" fmlaRange="STARCHY" noThreeD="1" sel="1" val="0"/>
</file>

<file path=xl/ctrlProps/ctrlProp944.xml><?xml version="1.0" encoding="utf-8"?>
<formControlPr xmlns="http://schemas.microsoft.com/office/spreadsheetml/2009/9/main" objectType="Drop" dropStyle="combo" dx="22" fmlaLink="$AU$11" fmlaRange="STARCHY" noThreeD="1" sel="1" val="0"/>
</file>

<file path=xl/ctrlProps/ctrlProp945.xml><?xml version="1.0" encoding="utf-8"?>
<formControlPr xmlns="http://schemas.microsoft.com/office/spreadsheetml/2009/9/main" objectType="Drop" dropStyle="combo" dx="22" fmlaLink="$AU$12" fmlaRange="STARCHY" noThreeD="1" sel="1" val="0"/>
</file>

<file path=xl/ctrlProps/ctrlProp946.xml><?xml version="1.0" encoding="utf-8"?>
<formControlPr xmlns="http://schemas.microsoft.com/office/spreadsheetml/2009/9/main" objectType="Drop" dropStyle="combo" dx="22" fmlaLink="$AU$13" fmlaRange="STARCHY" noThreeD="1" sel="1" val="0"/>
</file>

<file path=xl/ctrlProps/ctrlProp947.xml><?xml version="1.0" encoding="utf-8"?>
<formControlPr xmlns="http://schemas.microsoft.com/office/spreadsheetml/2009/9/main" objectType="Drop" dropStyle="combo" dx="22" fmlaLink="$AU$14" fmlaRange="STARCHY" noThreeD="1" sel="1" val="0"/>
</file>

<file path=xl/ctrlProps/ctrlProp948.xml><?xml version="1.0" encoding="utf-8"?>
<formControlPr xmlns="http://schemas.microsoft.com/office/spreadsheetml/2009/9/main" objectType="Drop" dropStyle="combo" dx="22" fmlaLink="$AU$15" fmlaRange="STARCHY" noThreeD="1" sel="1" val="0"/>
</file>

<file path=xl/ctrlProps/ctrlProp949.xml><?xml version="1.0" encoding="utf-8"?>
<formControlPr xmlns="http://schemas.microsoft.com/office/spreadsheetml/2009/9/main" objectType="Drop" dropStyle="combo" dx="22" fmlaLink="$AU$16" fmlaRange="STARCHY" noThreeD="1" sel="1" val="0"/>
</file>

<file path=xl/ctrlProps/ctrlProp95.xml><?xml version="1.0" encoding="utf-8"?>
<formControlPr xmlns="http://schemas.microsoft.com/office/spreadsheetml/2009/9/main" objectType="Drop" dropStyle="combo" dx="22" fmlaLink="$O$56" fmlaRange="Cups" noThreeD="1" sel="1" val="0"/>
</file>

<file path=xl/ctrlProps/ctrlProp950.xml><?xml version="1.0" encoding="utf-8"?>
<formControlPr xmlns="http://schemas.microsoft.com/office/spreadsheetml/2009/9/main" objectType="Drop" dropStyle="combo" dx="22" fmlaLink="$AU$17" fmlaRange="STARCHY" noThreeD="1" sel="1" val="0"/>
</file>

<file path=xl/ctrlProps/ctrlProp951.xml><?xml version="1.0" encoding="utf-8"?>
<formControlPr xmlns="http://schemas.microsoft.com/office/spreadsheetml/2009/9/main" objectType="Drop" dropStyle="combo" dx="22" fmlaLink="$AU$18" fmlaRange="STARCHY" noThreeD="1" sel="1" val="0"/>
</file>

<file path=xl/ctrlProps/ctrlProp952.xml><?xml version="1.0" encoding="utf-8"?>
<formControlPr xmlns="http://schemas.microsoft.com/office/spreadsheetml/2009/9/main" objectType="Drop" dropStyle="combo" dx="22" fmlaLink="$AU$19" fmlaRange="STARCHY" noThreeD="1" sel="1" val="0"/>
</file>

<file path=xl/ctrlProps/ctrlProp953.xml><?xml version="1.0" encoding="utf-8"?>
<formControlPr xmlns="http://schemas.microsoft.com/office/spreadsheetml/2009/9/main" objectType="Drop" dropStyle="combo" dx="22" fmlaLink="$AX$10" fmlaRange="Cups" noThreeD="1" sel="1" val="0"/>
</file>

<file path=xl/ctrlProps/ctrlProp954.xml><?xml version="1.0" encoding="utf-8"?>
<formControlPr xmlns="http://schemas.microsoft.com/office/spreadsheetml/2009/9/main" objectType="Drop" dropStyle="combo" dx="22" fmlaLink="$AX$11" fmlaRange="Cups" noThreeD="1" sel="1" val="0"/>
</file>

<file path=xl/ctrlProps/ctrlProp955.xml><?xml version="1.0" encoding="utf-8"?>
<formControlPr xmlns="http://schemas.microsoft.com/office/spreadsheetml/2009/9/main" objectType="Drop" dropStyle="combo" dx="22" fmlaLink="$AX$12" fmlaRange="Cups" noThreeD="1" sel="1" val="0"/>
</file>

<file path=xl/ctrlProps/ctrlProp956.xml><?xml version="1.0" encoding="utf-8"?>
<formControlPr xmlns="http://schemas.microsoft.com/office/spreadsheetml/2009/9/main" objectType="Drop" dropStyle="combo" dx="22" fmlaLink="$AX$13" fmlaRange="Cups" noThreeD="1" sel="1" val="0"/>
</file>

<file path=xl/ctrlProps/ctrlProp957.xml><?xml version="1.0" encoding="utf-8"?>
<formControlPr xmlns="http://schemas.microsoft.com/office/spreadsheetml/2009/9/main" objectType="Drop" dropStyle="combo" dx="22" fmlaLink="$AX$14" fmlaRange="Cups" noThreeD="1" sel="1" val="0"/>
</file>

<file path=xl/ctrlProps/ctrlProp958.xml><?xml version="1.0" encoding="utf-8"?>
<formControlPr xmlns="http://schemas.microsoft.com/office/spreadsheetml/2009/9/main" objectType="Drop" dropStyle="combo" dx="22" fmlaLink="$AX$15" fmlaRange="Cups" noThreeD="1" sel="1" val="0"/>
</file>

<file path=xl/ctrlProps/ctrlProp959.xml><?xml version="1.0" encoding="utf-8"?>
<formControlPr xmlns="http://schemas.microsoft.com/office/spreadsheetml/2009/9/main" objectType="Drop" dropStyle="combo" dx="22" fmlaLink="$AX$16" fmlaRange="Cups" noThreeD="1" sel="1" val="0"/>
</file>

<file path=xl/ctrlProps/ctrlProp96.xml><?xml version="1.0" encoding="utf-8"?>
<formControlPr xmlns="http://schemas.microsoft.com/office/spreadsheetml/2009/9/main" objectType="Drop" dropStyle="combo" dx="22" fmlaLink="$O$57" fmlaRange="Cups" noThreeD="1" sel="1" val="0"/>
</file>

<file path=xl/ctrlProps/ctrlProp960.xml><?xml version="1.0" encoding="utf-8"?>
<formControlPr xmlns="http://schemas.microsoft.com/office/spreadsheetml/2009/9/main" objectType="Drop" dropStyle="combo" dx="22" fmlaLink="$AX$17" fmlaRange="Cups" noThreeD="1" sel="1" val="0"/>
</file>

<file path=xl/ctrlProps/ctrlProp961.xml><?xml version="1.0" encoding="utf-8"?>
<formControlPr xmlns="http://schemas.microsoft.com/office/spreadsheetml/2009/9/main" objectType="Drop" dropStyle="combo" dx="22" fmlaLink="$AX$18" fmlaRange="Cups" noThreeD="1" sel="1" val="0"/>
</file>

<file path=xl/ctrlProps/ctrlProp962.xml><?xml version="1.0" encoding="utf-8"?>
<formControlPr xmlns="http://schemas.microsoft.com/office/spreadsheetml/2009/9/main" objectType="Drop" dropStyle="combo" dx="22" fmlaLink="$AX$19" fmlaRange="Cups" noThreeD="1" sel="1" val="0"/>
</file>

<file path=xl/ctrlProps/ctrlProp963.xml><?xml version="1.0" encoding="utf-8"?>
<formControlPr xmlns="http://schemas.microsoft.com/office/spreadsheetml/2009/9/main" objectType="Drop" dropStyle="combo" dx="22" fmlaLink="$BA$10" fmlaRange="OTHER" noThreeD="1" sel="1" val="0"/>
</file>

<file path=xl/ctrlProps/ctrlProp964.xml><?xml version="1.0" encoding="utf-8"?>
<formControlPr xmlns="http://schemas.microsoft.com/office/spreadsheetml/2009/9/main" objectType="Drop" dropStyle="combo" dx="22" fmlaLink="$BA$11" fmlaRange="OTHER" noThreeD="1" sel="1" val="0"/>
</file>

<file path=xl/ctrlProps/ctrlProp965.xml><?xml version="1.0" encoding="utf-8"?>
<formControlPr xmlns="http://schemas.microsoft.com/office/spreadsheetml/2009/9/main" objectType="Drop" dropStyle="combo" dx="22" fmlaLink="$BA$12" fmlaRange="OTHER" noThreeD="1" sel="1" val="0"/>
</file>

<file path=xl/ctrlProps/ctrlProp966.xml><?xml version="1.0" encoding="utf-8"?>
<formControlPr xmlns="http://schemas.microsoft.com/office/spreadsheetml/2009/9/main" objectType="Drop" dropStyle="combo" dx="22" fmlaLink="$BA$13" fmlaRange="OTHER" noThreeD="1" sel="1" val="0"/>
</file>

<file path=xl/ctrlProps/ctrlProp967.xml><?xml version="1.0" encoding="utf-8"?>
<formControlPr xmlns="http://schemas.microsoft.com/office/spreadsheetml/2009/9/main" objectType="Drop" dropStyle="combo" dx="22" fmlaLink="$BA$14" fmlaRange="OTHER" noThreeD="1" sel="1" val="0"/>
</file>

<file path=xl/ctrlProps/ctrlProp968.xml><?xml version="1.0" encoding="utf-8"?>
<formControlPr xmlns="http://schemas.microsoft.com/office/spreadsheetml/2009/9/main" objectType="Drop" dropStyle="combo" dx="22" fmlaLink="$BA$15" fmlaRange="OTHER" noThreeD="1" sel="1" val="0"/>
</file>

<file path=xl/ctrlProps/ctrlProp969.xml><?xml version="1.0" encoding="utf-8"?>
<formControlPr xmlns="http://schemas.microsoft.com/office/spreadsheetml/2009/9/main" objectType="Drop" dropStyle="combo" dx="22" fmlaLink="$BA$16" fmlaRange="OTHER" noThreeD="1" sel="1" val="0"/>
</file>

<file path=xl/ctrlProps/ctrlProp97.xml><?xml version="1.0" encoding="utf-8"?>
<formControlPr xmlns="http://schemas.microsoft.com/office/spreadsheetml/2009/9/main" objectType="Drop" dropStyle="combo" dx="22" fmlaLink="$O$58" fmlaRange="Cups" noThreeD="1" sel="1" val="0"/>
</file>

<file path=xl/ctrlProps/ctrlProp970.xml><?xml version="1.0" encoding="utf-8"?>
<formControlPr xmlns="http://schemas.microsoft.com/office/spreadsheetml/2009/9/main" objectType="Drop" dropStyle="combo" dx="22" fmlaLink="$BA$17" fmlaRange="OTHER" noThreeD="1" sel="1" val="0"/>
</file>

<file path=xl/ctrlProps/ctrlProp971.xml><?xml version="1.0" encoding="utf-8"?>
<formControlPr xmlns="http://schemas.microsoft.com/office/spreadsheetml/2009/9/main" objectType="Drop" dropStyle="combo" dx="22" fmlaLink="$BA$18" fmlaRange="OTHER" noThreeD="1" sel="1" val="0"/>
</file>

<file path=xl/ctrlProps/ctrlProp972.xml><?xml version="1.0" encoding="utf-8"?>
<formControlPr xmlns="http://schemas.microsoft.com/office/spreadsheetml/2009/9/main" objectType="Drop" dropStyle="combo" dx="22" fmlaLink="$BA$19" fmlaRange="OTHER" noThreeD="1" sel="1" val="0"/>
</file>

<file path=xl/ctrlProps/ctrlProp973.xml><?xml version="1.0" encoding="utf-8"?>
<formControlPr xmlns="http://schemas.microsoft.com/office/spreadsheetml/2009/9/main" objectType="Drop" dropStyle="combo" dx="22" fmlaLink="$BD$10" fmlaRange="Cups" noThreeD="1" sel="1" val="0"/>
</file>

<file path=xl/ctrlProps/ctrlProp974.xml><?xml version="1.0" encoding="utf-8"?>
<formControlPr xmlns="http://schemas.microsoft.com/office/spreadsheetml/2009/9/main" objectType="Drop" dropStyle="combo" dx="22" fmlaLink="$BD$11" fmlaRange="Cups" noThreeD="1" sel="1" val="0"/>
</file>

<file path=xl/ctrlProps/ctrlProp975.xml><?xml version="1.0" encoding="utf-8"?>
<formControlPr xmlns="http://schemas.microsoft.com/office/spreadsheetml/2009/9/main" objectType="Drop" dropStyle="combo" dx="22" fmlaLink="$BD$12" fmlaRange="Cups" noThreeD="1" sel="1" val="0"/>
</file>

<file path=xl/ctrlProps/ctrlProp976.xml><?xml version="1.0" encoding="utf-8"?>
<formControlPr xmlns="http://schemas.microsoft.com/office/spreadsheetml/2009/9/main" objectType="Drop" dropStyle="combo" dx="22" fmlaLink="$BD$13" fmlaRange="Cups" noThreeD="1" sel="1" val="0"/>
</file>

<file path=xl/ctrlProps/ctrlProp977.xml><?xml version="1.0" encoding="utf-8"?>
<formControlPr xmlns="http://schemas.microsoft.com/office/spreadsheetml/2009/9/main" objectType="Drop" dropStyle="combo" dx="22" fmlaLink="$BD$14" fmlaRange="Cups" noThreeD="1" sel="1" val="0"/>
</file>

<file path=xl/ctrlProps/ctrlProp978.xml><?xml version="1.0" encoding="utf-8"?>
<formControlPr xmlns="http://schemas.microsoft.com/office/spreadsheetml/2009/9/main" objectType="Drop" dropStyle="combo" dx="22" fmlaLink="$BD$15" fmlaRange="Cups" noThreeD="1" sel="1" val="0"/>
</file>

<file path=xl/ctrlProps/ctrlProp979.xml><?xml version="1.0" encoding="utf-8"?>
<formControlPr xmlns="http://schemas.microsoft.com/office/spreadsheetml/2009/9/main" objectType="Drop" dropStyle="combo" dx="22" fmlaLink="$BD$16" fmlaRange="Cups" noThreeD="1" sel="1" val="0"/>
</file>

<file path=xl/ctrlProps/ctrlProp98.xml><?xml version="1.0" encoding="utf-8"?>
<formControlPr xmlns="http://schemas.microsoft.com/office/spreadsheetml/2009/9/main" objectType="Drop" dropStyle="combo" dx="22" fmlaLink="$O$59" fmlaRange="Cups" noThreeD="1" sel="1" val="0"/>
</file>

<file path=xl/ctrlProps/ctrlProp980.xml><?xml version="1.0" encoding="utf-8"?>
<formControlPr xmlns="http://schemas.microsoft.com/office/spreadsheetml/2009/9/main" objectType="Drop" dropStyle="combo" dx="22" fmlaLink="$BD$17" fmlaRange="Cups" noThreeD="1" sel="1" val="0"/>
</file>

<file path=xl/ctrlProps/ctrlProp981.xml><?xml version="1.0" encoding="utf-8"?>
<formControlPr xmlns="http://schemas.microsoft.com/office/spreadsheetml/2009/9/main" objectType="Drop" dropStyle="combo" dx="22" fmlaLink="$BD$18" fmlaRange="Cups" noThreeD="1" sel="1" val="0"/>
</file>

<file path=xl/ctrlProps/ctrlProp982.xml><?xml version="1.0" encoding="utf-8"?>
<formControlPr xmlns="http://schemas.microsoft.com/office/spreadsheetml/2009/9/main" objectType="Drop" dropStyle="combo" dx="22" fmlaLink="$BD$19" fmlaRange="Cups" noThreeD="1" sel="1" val="0"/>
</file>

<file path=xl/ctrlProps/ctrlProp983.xml><?xml version="1.0" encoding="utf-8"?>
<formControlPr xmlns="http://schemas.microsoft.com/office/spreadsheetml/2009/9/main" objectType="Drop" dropStyle="combo" dx="22" fmlaLink="$AC$18" fmlaRange="GREEN" noThreeD="1" sel="1" val="0"/>
</file>

<file path=xl/ctrlProps/ctrlProp984.xml><?xml version="1.0" encoding="utf-8"?>
<formControlPr xmlns="http://schemas.microsoft.com/office/spreadsheetml/2009/9/main" objectType="Drop" dropStyle="combo" dx="22" fmlaLink="$W$16" fmlaRange="Cups" noThreeD="1" sel="1" val="0"/>
</file>

<file path=xl/ctrlProps/ctrlProp985.xml><?xml version="1.0" encoding="utf-8"?>
<formControlPr xmlns="http://schemas.microsoft.com/office/spreadsheetml/2009/9/main" objectType="Drop" dropStyle="combo" dx="22" fmlaLink="$W$15" fmlaRange="Cups" noThreeD="1" sel="1" val="0"/>
</file>

<file path=xl/ctrlProps/ctrlProp986.xml><?xml version="1.0" encoding="utf-8"?>
<formControlPr xmlns="http://schemas.microsoft.com/office/spreadsheetml/2009/9/main" objectType="Drop" dropStyle="combo" dx="22" fmlaLink="$W$13" fmlaRange="Cups" noThreeD="1" sel="1" val="0"/>
</file>

<file path=xl/ctrlProps/ctrlProp987.xml><?xml version="1.0" encoding="utf-8"?>
<formControlPr xmlns="http://schemas.microsoft.com/office/spreadsheetml/2009/9/main" objectType="Drop" dropStyle="combo" dx="22" fmlaLink="$W$14" fmlaRange="Cups" noThreeD="1" sel="1" val="0"/>
</file>

<file path=xl/ctrlProps/ctrlProp988.xml><?xml version="1.0" encoding="utf-8"?>
<formControlPr xmlns="http://schemas.microsoft.com/office/spreadsheetml/2009/9/main" objectType="Drop" dropStyle="combo" dx="22" fmlaLink="$W$17" fmlaRange="Cups" noThreeD="1" sel="1" val="0"/>
</file>

<file path=xl/ctrlProps/ctrlProp989.xml><?xml version="1.0" encoding="utf-8"?>
<formControlPr xmlns="http://schemas.microsoft.com/office/spreadsheetml/2009/9/main" objectType="Drop" dropStyle="combo" dx="22" fmlaLink="$AF$7" fmlaRange="Cups" noThreeD="1" sel="1" val="0"/>
</file>

<file path=xl/ctrlProps/ctrlProp99.xml><?xml version="1.0" encoding="utf-8"?>
<formControlPr xmlns="http://schemas.microsoft.com/office/spreadsheetml/2009/9/main" objectType="Drop" dropStyle="combo" dx="22" fmlaLink="$O$60" fmlaRange="Cups" noThreeD="1" sel="1" val="0"/>
</file>

<file path=xl/ctrlProps/ctrlProp990.xml><?xml version="1.0" encoding="utf-8"?>
<formControlPr xmlns="http://schemas.microsoft.com/office/spreadsheetml/2009/9/main" objectType="Drop" dropStyle="combo" dx="22" fmlaLink="$AL$7" fmlaRange="Cups" noThreeD="1" sel="1" val="0"/>
</file>

<file path=xl/ctrlProps/ctrlProp991.xml><?xml version="1.0" encoding="utf-8"?>
<formControlPr xmlns="http://schemas.microsoft.com/office/spreadsheetml/2009/9/main" objectType="Drop" dropStyle="combo" dx="22" fmlaLink="$AR$7" fmlaRange="Cups" noThreeD="1" sel="1" val="0"/>
</file>

<file path=xl/ctrlProps/ctrlProp992.xml><?xml version="1.0" encoding="utf-8"?>
<formControlPr xmlns="http://schemas.microsoft.com/office/spreadsheetml/2009/9/main" objectType="Drop" dropStyle="combo" dx="22" fmlaLink="$AX$7" fmlaRange="Cups" noThreeD="1" sel="1" val="0"/>
</file>

<file path=xl/ctrlProps/ctrlProp993.xml><?xml version="1.0" encoding="utf-8"?>
<formControlPr xmlns="http://schemas.microsoft.com/office/spreadsheetml/2009/9/main" objectType="Drop" dropStyle="combo" dx="22" fmlaLink="$BD$5" fmlaRange="Cups" noThreeD="1" sel="1" val="0"/>
</file>

<file path=xl/ctrlProps/ctrlProp994.xml><?xml version="1.0" encoding="utf-8"?>
<formControlPr xmlns="http://schemas.microsoft.com/office/spreadsheetml/2009/9/main" objectType="CheckBox" fmlaLink="$AR$3" lockText="1"/>
</file>

<file path=xl/ctrlProps/ctrlProp995.xml><?xml version="1.0" encoding="utf-8"?>
<formControlPr xmlns="http://schemas.microsoft.com/office/spreadsheetml/2009/9/main" objectType="Drop" dropStyle="combo" dx="22" fmlaLink="$A$7" fmlaRange="meals" noThreeD="1" sel="1" val="0"/>
</file>

<file path=xl/ctrlProps/ctrlProp996.xml><?xml version="1.0" encoding="utf-8"?>
<formControlPr xmlns="http://schemas.microsoft.com/office/spreadsheetml/2009/9/main" objectType="Drop" dropStyle="combo" dx="22" fmlaLink="$A$8" fmlaRange="meals" noThreeD="1" sel="1" val="0"/>
</file>

<file path=xl/ctrlProps/ctrlProp997.xml><?xml version="1.0" encoding="utf-8"?>
<formControlPr xmlns="http://schemas.microsoft.com/office/spreadsheetml/2009/9/main" objectType="Drop" dropStyle="combo" dx="22" fmlaLink="$A$9" fmlaRange="meals" noThreeD="1" sel="1" val="0"/>
</file>

<file path=xl/ctrlProps/ctrlProp998.xml><?xml version="1.0" encoding="utf-8"?>
<formControlPr xmlns="http://schemas.microsoft.com/office/spreadsheetml/2009/9/main" objectType="Drop" dropStyle="combo" dx="22" fmlaLink="$A$10" fmlaRange="meals" noThreeD="1" sel="1" val="0"/>
</file>

<file path=xl/ctrlProps/ctrlProp999.xml><?xml version="1.0" encoding="utf-8"?>
<formControlPr xmlns="http://schemas.microsoft.com/office/spreadsheetml/2009/9/main" objectType="Drop" dropStyle="combo" dx="22" fmlaLink="$A$11" fmlaRange="meal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0</xdr:row>
      <xdr:rowOff>647700</xdr:rowOff>
    </xdr:to>
    <xdr:pic>
      <xdr:nvPicPr>
        <xdr:cNvPr id="25860" name="Picture 1">
          <a:extLst>
            <a:ext uri="{FF2B5EF4-FFF2-40B4-BE49-F238E27FC236}">
              <a16:creationId xmlns:a16="http://schemas.microsoft.com/office/drawing/2014/main" id="{00000000-0008-0000-0100-0000046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631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6</xdr:row>
          <xdr:rowOff>107950</xdr:rowOff>
        </xdr:from>
        <xdr:to>
          <xdr:col>3</xdr:col>
          <xdr:colOff>3060700</xdr:colOff>
          <xdr:row>6</xdr:row>
          <xdr:rowOff>381000</xdr:rowOff>
        </xdr:to>
        <xdr:sp macro="" textlink="">
          <xdr:nvSpPr>
            <xdr:cNvPr id="37889" name="Drop Down 1" hidden="1">
              <a:extLst>
                <a:ext uri="{63B3BB69-23CF-44E3-9099-C40C66FF867C}">
                  <a14:compatExt spid="_x0000_s37889"/>
                </a:ext>
                <a:ext uri="{FF2B5EF4-FFF2-40B4-BE49-F238E27FC236}">
                  <a16:creationId xmlns:a16="http://schemas.microsoft.com/office/drawing/2014/main" id="{00000000-0008-0000-0C00-00000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7</xdr:row>
          <xdr:rowOff>107950</xdr:rowOff>
        </xdr:from>
        <xdr:to>
          <xdr:col>3</xdr:col>
          <xdr:colOff>3060700</xdr:colOff>
          <xdr:row>7</xdr:row>
          <xdr:rowOff>381000</xdr:rowOff>
        </xdr:to>
        <xdr:sp macro="" textlink="">
          <xdr:nvSpPr>
            <xdr:cNvPr id="37890" name="Drop Down 2" hidden="1">
              <a:extLst>
                <a:ext uri="{63B3BB69-23CF-44E3-9099-C40C66FF867C}">
                  <a14:compatExt spid="_x0000_s37890"/>
                </a:ext>
                <a:ext uri="{FF2B5EF4-FFF2-40B4-BE49-F238E27FC236}">
                  <a16:creationId xmlns:a16="http://schemas.microsoft.com/office/drawing/2014/main" id="{00000000-0008-0000-0C00-00000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8</xdr:row>
          <xdr:rowOff>107950</xdr:rowOff>
        </xdr:from>
        <xdr:to>
          <xdr:col>3</xdr:col>
          <xdr:colOff>3060700</xdr:colOff>
          <xdr:row>8</xdr:row>
          <xdr:rowOff>381000</xdr:rowOff>
        </xdr:to>
        <xdr:sp macro="" textlink="">
          <xdr:nvSpPr>
            <xdr:cNvPr id="37891" name="Drop Down 3" hidden="1">
              <a:extLst>
                <a:ext uri="{63B3BB69-23CF-44E3-9099-C40C66FF867C}">
                  <a14:compatExt spid="_x0000_s37891"/>
                </a:ext>
                <a:ext uri="{FF2B5EF4-FFF2-40B4-BE49-F238E27FC236}">
                  <a16:creationId xmlns:a16="http://schemas.microsoft.com/office/drawing/2014/main" id="{00000000-0008-0000-0C00-00000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9</xdr:row>
          <xdr:rowOff>107950</xdr:rowOff>
        </xdr:from>
        <xdr:to>
          <xdr:col>3</xdr:col>
          <xdr:colOff>3060700</xdr:colOff>
          <xdr:row>9</xdr:row>
          <xdr:rowOff>381000</xdr:rowOff>
        </xdr:to>
        <xdr:sp macro="" textlink="">
          <xdr:nvSpPr>
            <xdr:cNvPr id="37892" name="Drop Down 4" hidden="1">
              <a:extLst>
                <a:ext uri="{63B3BB69-23CF-44E3-9099-C40C66FF867C}">
                  <a14:compatExt spid="_x0000_s37892"/>
                </a:ext>
                <a:ext uri="{FF2B5EF4-FFF2-40B4-BE49-F238E27FC236}">
                  <a16:creationId xmlns:a16="http://schemas.microsoft.com/office/drawing/2014/main" id="{00000000-0008-0000-0C00-00000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107950</xdr:rowOff>
        </xdr:from>
        <xdr:to>
          <xdr:col>3</xdr:col>
          <xdr:colOff>3060700</xdr:colOff>
          <xdr:row>10</xdr:row>
          <xdr:rowOff>381000</xdr:rowOff>
        </xdr:to>
        <xdr:sp macro="" textlink="">
          <xdr:nvSpPr>
            <xdr:cNvPr id="37893" name="Drop Down 5" hidden="1">
              <a:extLst>
                <a:ext uri="{63B3BB69-23CF-44E3-9099-C40C66FF867C}">
                  <a14:compatExt spid="_x0000_s37893"/>
                </a:ext>
                <a:ext uri="{FF2B5EF4-FFF2-40B4-BE49-F238E27FC236}">
                  <a16:creationId xmlns:a16="http://schemas.microsoft.com/office/drawing/2014/main" id="{00000000-0008-0000-0C00-00000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107950</xdr:rowOff>
        </xdr:from>
        <xdr:to>
          <xdr:col>3</xdr:col>
          <xdr:colOff>3060700</xdr:colOff>
          <xdr:row>11</xdr:row>
          <xdr:rowOff>381000</xdr:rowOff>
        </xdr:to>
        <xdr:sp macro="" textlink="">
          <xdr:nvSpPr>
            <xdr:cNvPr id="37894" name="Drop Down 6" hidden="1">
              <a:extLst>
                <a:ext uri="{63B3BB69-23CF-44E3-9099-C40C66FF867C}">
                  <a14:compatExt spid="_x0000_s37894"/>
                </a:ext>
                <a:ext uri="{FF2B5EF4-FFF2-40B4-BE49-F238E27FC236}">
                  <a16:creationId xmlns:a16="http://schemas.microsoft.com/office/drawing/2014/main" id="{00000000-0008-0000-0C00-00000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12</xdr:row>
          <xdr:rowOff>107950</xdr:rowOff>
        </xdr:from>
        <xdr:to>
          <xdr:col>3</xdr:col>
          <xdr:colOff>3060700</xdr:colOff>
          <xdr:row>12</xdr:row>
          <xdr:rowOff>381000</xdr:rowOff>
        </xdr:to>
        <xdr:sp macro="" textlink="">
          <xdr:nvSpPr>
            <xdr:cNvPr id="37895" name="Drop Down 7" hidden="1">
              <a:extLst>
                <a:ext uri="{63B3BB69-23CF-44E3-9099-C40C66FF867C}">
                  <a14:compatExt spid="_x0000_s37895"/>
                </a:ext>
                <a:ext uri="{FF2B5EF4-FFF2-40B4-BE49-F238E27FC236}">
                  <a16:creationId xmlns:a16="http://schemas.microsoft.com/office/drawing/2014/main" id="{00000000-0008-0000-0C00-00000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107950</xdr:rowOff>
        </xdr:from>
        <xdr:to>
          <xdr:col>3</xdr:col>
          <xdr:colOff>3060700</xdr:colOff>
          <xdr:row>13</xdr:row>
          <xdr:rowOff>381000</xdr:rowOff>
        </xdr:to>
        <xdr:sp macro="" textlink="">
          <xdr:nvSpPr>
            <xdr:cNvPr id="37896" name="Drop Down 8" hidden="1">
              <a:extLst>
                <a:ext uri="{63B3BB69-23CF-44E3-9099-C40C66FF867C}">
                  <a14:compatExt spid="_x0000_s37896"/>
                </a:ext>
                <a:ext uri="{FF2B5EF4-FFF2-40B4-BE49-F238E27FC236}">
                  <a16:creationId xmlns:a16="http://schemas.microsoft.com/office/drawing/2014/main" id="{00000000-0008-0000-0C00-00000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14</xdr:row>
          <xdr:rowOff>107950</xdr:rowOff>
        </xdr:from>
        <xdr:to>
          <xdr:col>3</xdr:col>
          <xdr:colOff>3060700</xdr:colOff>
          <xdr:row>14</xdr:row>
          <xdr:rowOff>381000</xdr:rowOff>
        </xdr:to>
        <xdr:sp macro="" textlink="">
          <xdr:nvSpPr>
            <xdr:cNvPr id="37897" name="Drop Down 9" hidden="1">
              <a:extLst>
                <a:ext uri="{63B3BB69-23CF-44E3-9099-C40C66FF867C}">
                  <a14:compatExt spid="_x0000_s37897"/>
                </a:ext>
                <a:ext uri="{FF2B5EF4-FFF2-40B4-BE49-F238E27FC236}">
                  <a16:creationId xmlns:a16="http://schemas.microsoft.com/office/drawing/2014/main" id="{00000000-0008-0000-0C00-00000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15</xdr:row>
          <xdr:rowOff>88900</xdr:rowOff>
        </xdr:from>
        <xdr:to>
          <xdr:col>3</xdr:col>
          <xdr:colOff>3060700</xdr:colOff>
          <xdr:row>15</xdr:row>
          <xdr:rowOff>361950</xdr:rowOff>
        </xdr:to>
        <xdr:sp macro="" textlink="">
          <xdr:nvSpPr>
            <xdr:cNvPr id="37898" name="Drop Down 10" hidden="1">
              <a:extLst>
                <a:ext uri="{63B3BB69-23CF-44E3-9099-C40C66FF867C}">
                  <a14:compatExt spid="_x0000_s37898"/>
                </a:ext>
                <a:ext uri="{FF2B5EF4-FFF2-40B4-BE49-F238E27FC236}">
                  <a16:creationId xmlns:a16="http://schemas.microsoft.com/office/drawing/2014/main" id="{00000000-0008-0000-0C00-00000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16</xdr:row>
          <xdr:rowOff>107950</xdr:rowOff>
        </xdr:from>
        <xdr:to>
          <xdr:col>3</xdr:col>
          <xdr:colOff>3060700</xdr:colOff>
          <xdr:row>16</xdr:row>
          <xdr:rowOff>381000</xdr:rowOff>
        </xdr:to>
        <xdr:sp macro="" textlink="">
          <xdr:nvSpPr>
            <xdr:cNvPr id="37899" name="Drop Down 11" hidden="1">
              <a:extLst>
                <a:ext uri="{63B3BB69-23CF-44E3-9099-C40C66FF867C}">
                  <a14:compatExt spid="_x0000_s37899"/>
                </a:ext>
                <a:ext uri="{FF2B5EF4-FFF2-40B4-BE49-F238E27FC236}">
                  <a16:creationId xmlns:a16="http://schemas.microsoft.com/office/drawing/2014/main" id="{00000000-0008-0000-0C00-00000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17</xdr:row>
          <xdr:rowOff>107950</xdr:rowOff>
        </xdr:from>
        <xdr:to>
          <xdr:col>3</xdr:col>
          <xdr:colOff>3060700</xdr:colOff>
          <xdr:row>17</xdr:row>
          <xdr:rowOff>381000</xdr:rowOff>
        </xdr:to>
        <xdr:sp macro="" textlink="">
          <xdr:nvSpPr>
            <xdr:cNvPr id="37900" name="Drop Down 12" hidden="1">
              <a:extLst>
                <a:ext uri="{63B3BB69-23CF-44E3-9099-C40C66FF867C}">
                  <a14:compatExt spid="_x0000_s37900"/>
                </a:ext>
                <a:ext uri="{FF2B5EF4-FFF2-40B4-BE49-F238E27FC236}">
                  <a16:creationId xmlns:a16="http://schemas.microsoft.com/office/drawing/2014/main" id="{00000000-0008-0000-0C00-00000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107950</xdr:rowOff>
        </xdr:from>
        <xdr:to>
          <xdr:col>3</xdr:col>
          <xdr:colOff>3060700</xdr:colOff>
          <xdr:row>18</xdr:row>
          <xdr:rowOff>381000</xdr:rowOff>
        </xdr:to>
        <xdr:sp macro="" textlink="">
          <xdr:nvSpPr>
            <xdr:cNvPr id="37901" name="Drop Down 13" hidden="1">
              <a:extLst>
                <a:ext uri="{63B3BB69-23CF-44E3-9099-C40C66FF867C}">
                  <a14:compatExt spid="_x0000_s37901"/>
                </a:ext>
                <a:ext uri="{FF2B5EF4-FFF2-40B4-BE49-F238E27FC236}">
                  <a16:creationId xmlns:a16="http://schemas.microsoft.com/office/drawing/2014/main" id="{00000000-0008-0000-0C00-00000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19</xdr:row>
          <xdr:rowOff>107950</xdr:rowOff>
        </xdr:from>
        <xdr:to>
          <xdr:col>3</xdr:col>
          <xdr:colOff>3060700</xdr:colOff>
          <xdr:row>19</xdr:row>
          <xdr:rowOff>381000</xdr:rowOff>
        </xdr:to>
        <xdr:sp macro="" textlink="">
          <xdr:nvSpPr>
            <xdr:cNvPr id="37902" name="Drop Down 14" hidden="1">
              <a:extLst>
                <a:ext uri="{63B3BB69-23CF-44E3-9099-C40C66FF867C}">
                  <a14:compatExt spid="_x0000_s37902"/>
                </a:ext>
                <a:ext uri="{FF2B5EF4-FFF2-40B4-BE49-F238E27FC236}">
                  <a16:creationId xmlns:a16="http://schemas.microsoft.com/office/drawing/2014/main" id="{00000000-0008-0000-0C00-00000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20</xdr:row>
          <xdr:rowOff>107950</xdr:rowOff>
        </xdr:from>
        <xdr:to>
          <xdr:col>3</xdr:col>
          <xdr:colOff>3060700</xdr:colOff>
          <xdr:row>20</xdr:row>
          <xdr:rowOff>381000</xdr:rowOff>
        </xdr:to>
        <xdr:sp macro="" textlink="">
          <xdr:nvSpPr>
            <xdr:cNvPr id="37903" name="Drop Down 15" hidden="1">
              <a:extLst>
                <a:ext uri="{63B3BB69-23CF-44E3-9099-C40C66FF867C}">
                  <a14:compatExt spid="_x0000_s37903"/>
                </a:ext>
                <a:ext uri="{FF2B5EF4-FFF2-40B4-BE49-F238E27FC236}">
                  <a16:creationId xmlns:a16="http://schemas.microsoft.com/office/drawing/2014/main" id="{00000000-0008-0000-0C00-00000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21</xdr:row>
          <xdr:rowOff>107950</xdr:rowOff>
        </xdr:from>
        <xdr:to>
          <xdr:col>3</xdr:col>
          <xdr:colOff>3060700</xdr:colOff>
          <xdr:row>21</xdr:row>
          <xdr:rowOff>381000</xdr:rowOff>
        </xdr:to>
        <xdr:sp macro="" textlink="">
          <xdr:nvSpPr>
            <xdr:cNvPr id="37904" name="Drop Down 16" hidden="1">
              <a:extLst>
                <a:ext uri="{63B3BB69-23CF-44E3-9099-C40C66FF867C}">
                  <a14:compatExt spid="_x0000_s37904"/>
                </a:ext>
                <a:ext uri="{FF2B5EF4-FFF2-40B4-BE49-F238E27FC236}">
                  <a16:creationId xmlns:a16="http://schemas.microsoft.com/office/drawing/2014/main" id="{00000000-0008-0000-0C00-00001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22</xdr:row>
          <xdr:rowOff>107950</xdr:rowOff>
        </xdr:from>
        <xdr:to>
          <xdr:col>3</xdr:col>
          <xdr:colOff>3060700</xdr:colOff>
          <xdr:row>22</xdr:row>
          <xdr:rowOff>381000</xdr:rowOff>
        </xdr:to>
        <xdr:sp macro="" textlink="">
          <xdr:nvSpPr>
            <xdr:cNvPr id="37905" name="Drop Down 17" hidden="1">
              <a:extLst>
                <a:ext uri="{63B3BB69-23CF-44E3-9099-C40C66FF867C}">
                  <a14:compatExt spid="_x0000_s37905"/>
                </a:ext>
                <a:ext uri="{FF2B5EF4-FFF2-40B4-BE49-F238E27FC236}">
                  <a16:creationId xmlns:a16="http://schemas.microsoft.com/office/drawing/2014/main" id="{00000000-0008-0000-0C00-00001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23</xdr:row>
          <xdr:rowOff>107950</xdr:rowOff>
        </xdr:from>
        <xdr:to>
          <xdr:col>3</xdr:col>
          <xdr:colOff>3060700</xdr:colOff>
          <xdr:row>23</xdr:row>
          <xdr:rowOff>381000</xdr:rowOff>
        </xdr:to>
        <xdr:sp macro="" textlink="">
          <xdr:nvSpPr>
            <xdr:cNvPr id="37906" name="Drop Down 18" hidden="1">
              <a:extLst>
                <a:ext uri="{63B3BB69-23CF-44E3-9099-C40C66FF867C}">
                  <a14:compatExt spid="_x0000_s37906"/>
                </a:ext>
                <a:ext uri="{FF2B5EF4-FFF2-40B4-BE49-F238E27FC236}">
                  <a16:creationId xmlns:a16="http://schemas.microsoft.com/office/drawing/2014/main" id="{00000000-0008-0000-0C00-00001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24</xdr:row>
          <xdr:rowOff>107950</xdr:rowOff>
        </xdr:from>
        <xdr:to>
          <xdr:col>3</xdr:col>
          <xdr:colOff>3060700</xdr:colOff>
          <xdr:row>24</xdr:row>
          <xdr:rowOff>381000</xdr:rowOff>
        </xdr:to>
        <xdr:sp macro="" textlink="">
          <xdr:nvSpPr>
            <xdr:cNvPr id="37907" name="Drop Down 19" hidden="1">
              <a:extLst>
                <a:ext uri="{63B3BB69-23CF-44E3-9099-C40C66FF867C}">
                  <a14:compatExt spid="_x0000_s37907"/>
                </a:ext>
                <a:ext uri="{FF2B5EF4-FFF2-40B4-BE49-F238E27FC236}">
                  <a16:creationId xmlns:a16="http://schemas.microsoft.com/office/drawing/2014/main" id="{00000000-0008-0000-0C00-00001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25</xdr:row>
          <xdr:rowOff>107950</xdr:rowOff>
        </xdr:from>
        <xdr:to>
          <xdr:col>3</xdr:col>
          <xdr:colOff>3060700</xdr:colOff>
          <xdr:row>25</xdr:row>
          <xdr:rowOff>381000</xdr:rowOff>
        </xdr:to>
        <xdr:sp macro="" textlink="">
          <xdr:nvSpPr>
            <xdr:cNvPr id="37908" name="Drop Down 20" hidden="1">
              <a:extLst>
                <a:ext uri="{63B3BB69-23CF-44E3-9099-C40C66FF867C}">
                  <a14:compatExt spid="_x0000_s37908"/>
                </a:ext>
                <a:ext uri="{FF2B5EF4-FFF2-40B4-BE49-F238E27FC236}">
                  <a16:creationId xmlns:a16="http://schemas.microsoft.com/office/drawing/2014/main" id="{00000000-0008-0000-0C00-00001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4</xdr:row>
          <xdr:rowOff>146050</xdr:rowOff>
        </xdr:from>
        <xdr:to>
          <xdr:col>24</xdr:col>
          <xdr:colOff>508000</xdr:colOff>
          <xdr:row>4</xdr:row>
          <xdr:rowOff>374650</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C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5</xdr:row>
          <xdr:rowOff>152400</xdr:rowOff>
        </xdr:from>
        <xdr:to>
          <xdr:col>24</xdr:col>
          <xdr:colOff>514350</xdr:colOff>
          <xdr:row>5</xdr:row>
          <xdr:rowOff>374650</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C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6</xdr:row>
          <xdr:rowOff>127000</xdr:rowOff>
        </xdr:from>
        <xdr:to>
          <xdr:col>24</xdr:col>
          <xdr:colOff>514350</xdr:colOff>
          <xdr:row>6</xdr:row>
          <xdr:rowOff>342900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C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7</xdr:row>
          <xdr:rowOff>127000</xdr:rowOff>
        </xdr:from>
        <xdr:to>
          <xdr:col>24</xdr:col>
          <xdr:colOff>488950</xdr:colOff>
          <xdr:row>7</xdr:row>
          <xdr:rowOff>342900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C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8</xdr:row>
          <xdr:rowOff>88900</xdr:rowOff>
        </xdr:from>
        <xdr:to>
          <xdr:col>24</xdr:col>
          <xdr:colOff>488950</xdr:colOff>
          <xdr:row>8</xdr:row>
          <xdr:rowOff>317500</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C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9</xdr:row>
          <xdr:rowOff>76200</xdr:rowOff>
        </xdr:from>
        <xdr:to>
          <xdr:col>27</xdr:col>
          <xdr:colOff>2476500</xdr:colOff>
          <xdr:row>9</xdr:row>
          <xdr:rowOff>342900</xdr:rowOff>
        </xdr:to>
        <xdr:sp macro="" textlink="">
          <xdr:nvSpPr>
            <xdr:cNvPr id="37914" name="Drop Down 26" hidden="1">
              <a:extLst>
                <a:ext uri="{63B3BB69-23CF-44E3-9099-C40C66FF867C}">
                  <a14:compatExt spid="_x0000_s37914"/>
                </a:ext>
                <a:ext uri="{FF2B5EF4-FFF2-40B4-BE49-F238E27FC236}">
                  <a16:creationId xmlns:a16="http://schemas.microsoft.com/office/drawing/2014/main" id="{00000000-0008-0000-0C00-00001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10</xdr:row>
          <xdr:rowOff>88900</xdr:rowOff>
        </xdr:from>
        <xdr:to>
          <xdr:col>27</xdr:col>
          <xdr:colOff>2476500</xdr:colOff>
          <xdr:row>10</xdr:row>
          <xdr:rowOff>381000</xdr:rowOff>
        </xdr:to>
        <xdr:sp macro="" textlink="">
          <xdr:nvSpPr>
            <xdr:cNvPr id="37915" name="Drop Down 27" hidden="1">
              <a:extLst>
                <a:ext uri="{63B3BB69-23CF-44E3-9099-C40C66FF867C}">
                  <a14:compatExt spid="_x0000_s37915"/>
                </a:ext>
                <a:ext uri="{FF2B5EF4-FFF2-40B4-BE49-F238E27FC236}">
                  <a16:creationId xmlns:a16="http://schemas.microsoft.com/office/drawing/2014/main" id="{00000000-0008-0000-0C00-00001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11</xdr:row>
          <xdr:rowOff>88900</xdr:rowOff>
        </xdr:from>
        <xdr:to>
          <xdr:col>27</xdr:col>
          <xdr:colOff>2476500</xdr:colOff>
          <xdr:row>11</xdr:row>
          <xdr:rowOff>381000</xdr:rowOff>
        </xdr:to>
        <xdr:sp macro="" textlink="">
          <xdr:nvSpPr>
            <xdr:cNvPr id="37916" name="Drop Down 28" hidden="1">
              <a:extLst>
                <a:ext uri="{63B3BB69-23CF-44E3-9099-C40C66FF867C}">
                  <a14:compatExt spid="_x0000_s37916"/>
                </a:ext>
                <a:ext uri="{FF2B5EF4-FFF2-40B4-BE49-F238E27FC236}">
                  <a16:creationId xmlns:a16="http://schemas.microsoft.com/office/drawing/2014/main" id="{00000000-0008-0000-0C00-00001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12</xdr:row>
          <xdr:rowOff>76200</xdr:rowOff>
        </xdr:from>
        <xdr:to>
          <xdr:col>27</xdr:col>
          <xdr:colOff>2495550</xdr:colOff>
          <xdr:row>12</xdr:row>
          <xdr:rowOff>342900</xdr:rowOff>
        </xdr:to>
        <xdr:sp macro="" textlink="">
          <xdr:nvSpPr>
            <xdr:cNvPr id="37917" name="Drop Down 29" hidden="1">
              <a:extLst>
                <a:ext uri="{63B3BB69-23CF-44E3-9099-C40C66FF867C}">
                  <a14:compatExt spid="_x0000_s37917"/>
                </a:ext>
                <a:ext uri="{FF2B5EF4-FFF2-40B4-BE49-F238E27FC236}">
                  <a16:creationId xmlns:a16="http://schemas.microsoft.com/office/drawing/2014/main" id="{00000000-0008-0000-0C00-00001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13</xdr:row>
          <xdr:rowOff>76200</xdr:rowOff>
        </xdr:from>
        <xdr:to>
          <xdr:col>27</xdr:col>
          <xdr:colOff>2476500</xdr:colOff>
          <xdr:row>13</xdr:row>
          <xdr:rowOff>342900</xdr:rowOff>
        </xdr:to>
        <xdr:sp macro="" textlink="">
          <xdr:nvSpPr>
            <xdr:cNvPr id="37918" name="Drop Down 30" hidden="1">
              <a:extLst>
                <a:ext uri="{63B3BB69-23CF-44E3-9099-C40C66FF867C}">
                  <a14:compatExt spid="_x0000_s37918"/>
                </a:ext>
                <a:ext uri="{FF2B5EF4-FFF2-40B4-BE49-F238E27FC236}">
                  <a16:creationId xmlns:a16="http://schemas.microsoft.com/office/drawing/2014/main" id="{00000000-0008-0000-0C00-00001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14</xdr:row>
          <xdr:rowOff>76200</xdr:rowOff>
        </xdr:from>
        <xdr:to>
          <xdr:col>27</xdr:col>
          <xdr:colOff>2476500</xdr:colOff>
          <xdr:row>14</xdr:row>
          <xdr:rowOff>342900</xdr:rowOff>
        </xdr:to>
        <xdr:sp macro="" textlink="">
          <xdr:nvSpPr>
            <xdr:cNvPr id="37919" name="Drop Down 31" hidden="1">
              <a:extLst>
                <a:ext uri="{63B3BB69-23CF-44E3-9099-C40C66FF867C}">
                  <a14:compatExt spid="_x0000_s37919"/>
                </a:ext>
                <a:ext uri="{FF2B5EF4-FFF2-40B4-BE49-F238E27FC236}">
                  <a16:creationId xmlns:a16="http://schemas.microsoft.com/office/drawing/2014/main" id="{00000000-0008-0000-0C00-00001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15</xdr:row>
          <xdr:rowOff>76200</xdr:rowOff>
        </xdr:from>
        <xdr:to>
          <xdr:col>27</xdr:col>
          <xdr:colOff>2476500</xdr:colOff>
          <xdr:row>15</xdr:row>
          <xdr:rowOff>342900</xdr:rowOff>
        </xdr:to>
        <xdr:sp macro="" textlink="">
          <xdr:nvSpPr>
            <xdr:cNvPr id="37920" name="Drop Down 32" hidden="1">
              <a:extLst>
                <a:ext uri="{63B3BB69-23CF-44E3-9099-C40C66FF867C}">
                  <a14:compatExt spid="_x0000_s37920"/>
                </a:ext>
                <a:ext uri="{FF2B5EF4-FFF2-40B4-BE49-F238E27FC236}">
                  <a16:creationId xmlns:a16="http://schemas.microsoft.com/office/drawing/2014/main" id="{00000000-0008-0000-0C00-00002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16</xdr:row>
          <xdr:rowOff>76200</xdr:rowOff>
        </xdr:from>
        <xdr:to>
          <xdr:col>27</xdr:col>
          <xdr:colOff>2476500</xdr:colOff>
          <xdr:row>16</xdr:row>
          <xdr:rowOff>342900</xdr:rowOff>
        </xdr:to>
        <xdr:sp macro="" textlink="">
          <xdr:nvSpPr>
            <xdr:cNvPr id="37921" name="Drop Down 33" hidden="1">
              <a:extLst>
                <a:ext uri="{63B3BB69-23CF-44E3-9099-C40C66FF867C}">
                  <a14:compatExt spid="_x0000_s37921"/>
                </a:ext>
                <a:ext uri="{FF2B5EF4-FFF2-40B4-BE49-F238E27FC236}">
                  <a16:creationId xmlns:a16="http://schemas.microsoft.com/office/drawing/2014/main" id="{00000000-0008-0000-0C00-00002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18</xdr:row>
          <xdr:rowOff>76200</xdr:rowOff>
        </xdr:from>
        <xdr:to>
          <xdr:col>27</xdr:col>
          <xdr:colOff>2476500</xdr:colOff>
          <xdr:row>18</xdr:row>
          <xdr:rowOff>342900</xdr:rowOff>
        </xdr:to>
        <xdr:sp macro="" textlink="">
          <xdr:nvSpPr>
            <xdr:cNvPr id="37922" name="Drop Down 34" hidden="1">
              <a:extLst>
                <a:ext uri="{63B3BB69-23CF-44E3-9099-C40C66FF867C}">
                  <a14:compatExt spid="_x0000_s37922"/>
                </a:ext>
                <a:ext uri="{FF2B5EF4-FFF2-40B4-BE49-F238E27FC236}">
                  <a16:creationId xmlns:a16="http://schemas.microsoft.com/office/drawing/2014/main" id="{00000000-0008-0000-0C00-00002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9</xdr:row>
          <xdr:rowOff>76200</xdr:rowOff>
        </xdr:from>
        <xdr:to>
          <xdr:col>30</xdr:col>
          <xdr:colOff>946150</xdr:colOff>
          <xdr:row>9</xdr:row>
          <xdr:rowOff>342900</xdr:rowOff>
        </xdr:to>
        <xdr:sp macro="" textlink="">
          <xdr:nvSpPr>
            <xdr:cNvPr id="37923" name="Drop Down 35" hidden="1">
              <a:extLst>
                <a:ext uri="{63B3BB69-23CF-44E3-9099-C40C66FF867C}">
                  <a14:compatExt spid="_x0000_s37923"/>
                </a:ext>
                <a:ext uri="{FF2B5EF4-FFF2-40B4-BE49-F238E27FC236}">
                  <a16:creationId xmlns:a16="http://schemas.microsoft.com/office/drawing/2014/main" id="{00000000-0008-0000-0C00-00002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10</xdr:row>
          <xdr:rowOff>76200</xdr:rowOff>
        </xdr:from>
        <xdr:to>
          <xdr:col>30</xdr:col>
          <xdr:colOff>946150</xdr:colOff>
          <xdr:row>10</xdr:row>
          <xdr:rowOff>342900</xdr:rowOff>
        </xdr:to>
        <xdr:sp macro="" textlink="">
          <xdr:nvSpPr>
            <xdr:cNvPr id="37924" name="Drop Down 36" hidden="1">
              <a:extLst>
                <a:ext uri="{63B3BB69-23CF-44E3-9099-C40C66FF867C}">
                  <a14:compatExt spid="_x0000_s37924"/>
                </a:ext>
                <a:ext uri="{FF2B5EF4-FFF2-40B4-BE49-F238E27FC236}">
                  <a16:creationId xmlns:a16="http://schemas.microsoft.com/office/drawing/2014/main" id="{00000000-0008-0000-0C00-00002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11</xdr:row>
          <xdr:rowOff>76200</xdr:rowOff>
        </xdr:from>
        <xdr:to>
          <xdr:col>30</xdr:col>
          <xdr:colOff>946150</xdr:colOff>
          <xdr:row>11</xdr:row>
          <xdr:rowOff>342900</xdr:rowOff>
        </xdr:to>
        <xdr:sp macro="" textlink="">
          <xdr:nvSpPr>
            <xdr:cNvPr id="37925" name="Drop Down 37" hidden="1">
              <a:extLst>
                <a:ext uri="{63B3BB69-23CF-44E3-9099-C40C66FF867C}">
                  <a14:compatExt spid="_x0000_s37925"/>
                </a:ext>
                <a:ext uri="{FF2B5EF4-FFF2-40B4-BE49-F238E27FC236}">
                  <a16:creationId xmlns:a16="http://schemas.microsoft.com/office/drawing/2014/main" id="{00000000-0008-0000-0C00-00002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12</xdr:row>
          <xdr:rowOff>76200</xdr:rowOff>
        </xdr:from>
        <xdr:to>
          <xdr:col>30</xdr:col>
          <xdr:colOff>946150</xdr:colOff>
          <xdr:row>12</xdr:row>
          <xdr:rowOff>342900</xdr:rowOff>
        </xdr:to>
        <xdr:sp macro="" textlink="">
          <xdr:nvSpPr>
            <xdr:cNvPr id="37926" name="Drop Down 38" hidden="1">
              <a:extLst>
                <a:ext uri="{63B3BB69-23CF-44E3-9099-C40C66FF867C}">
                  <a14:compatExt spid="_x0000_s37926"/>
                </a:ext>
                <a:ext uri="{FF2B5EF4-FFF2-40B4-BE49-F238E27FC236}">
                  <a16:creationId xmlns:a16="http://schemas.microsoft.com/office/drawing/2014/main" id="{00000000-0008-0000-0C00-00002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13</xdr:row>
          <xdr:rowOff>76200</xdr:rowOff>
        </xdr:from>
        <xdr:to>
          <xdr:col>30</xdr:col>
          <xdr:colOff>946150</xdr:colOff>
          <xdr:row>13</xdr:row>
          <xdr:rowOff>342900</xdr:rowOff>
        </xdr:to>
        <xdr:sp macro="" textlink="">
          <xdr:nvSpPr>
            <xdr:cNvPr id="37927" name="Drop Down 39" hidden="1">
              <a:extLst>
                <a:ext uri="{63B3BB69-23CF-44E3-9099-C40C66FF867C}">
                  <a14:compatExt spid="_x0000_s37927"/>
                </a:ext>
                <a:ext uri="{FF2B5EF4-FFF2-40B4-BE49-F238E27FC236}">
                  <a16:creationId xmlns:a16="http://schemas.microsoft.com/office/drawing/2014/main" id="{00000000-0008-0000-0C00-00002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14</xdr:row>
          <xdr:rowOff>76200</xdr:rowOff>
        </xdr:from>
        <xdr:to>
          <xdr:col>30</xdr:col>
          <xdr:colOff>946150</xdr:colOff>
          <xdr:row>14</xdr:row>
          <xdr:rowOff>342900</xdr:rowOff>
        </xdr:to>
        <xdr:sp macro="" textlink="">
          <xdr:nvSpPr>
            <xdr:cNvPr id="37928" name="Drop Down 40" hidden="1">
              <a:extLst>
                <a:ext uri="{63B3BB69-23CF-44E3-9099-C40C66FF867C}">
                  <a14:compatExt spid="_x0000_s37928"/>
                </a:ext>
                <a:ext uri="{FF2B5EF4-FFF2-40B4-BE49-F238E27FC236}">
                  <a16:creationId xmlns:a16="http://schemas.microsoft.com/office/drawing/2014/main" id="{00000000-0008-0000-0C00-00002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15</xdr:row>
          <xdr:rowOff>76200</xdr:rowOff>
        </xdr:from>
        <xdr:to>
          <xdr:col>30</xdr:col>
          <xdr:colOff>946150</xdr:colOff>
          <xdr:row>15</xdr:row>
          <xdr:rowOff>342900</xdr:rowOff>
        </xdr:to>
        <xdr:sp macro="" textlink="">
          <xdr:nvSpPr>
            <xdr:cNvPr id="37929" name="Drop Down 41" hidden="1">
              <a:extLst>
                <a:ext uri="{63B3BB69-23CF-44E3-9099-C40C66FF867C}">
                  <a14:compatExt spid="_x0000_s37929"/>
                </a:ext>
                <a:ext uri="{FF2B5EF4-FFF2-40B4-BE49-F238E27FC236}">
                  <a16:creationId xmlns:a16="http://schemas.microsoft.com/office/drawing/2014/main" id="{00000000-0008-0000-0C00-00002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16</xdr:row>
          <xdr:rowOff>76200</xdr:rowOff>
        </xdr:from>
        <xdr:to>
          <xdr:col>30</xdr:col>
          <xdr:colOff>946150</xdr:colOff>
          <xdr:row>16</xdr:row>
          <xdr:rowOff>342900</xdr:rowOff>
        </xdr:to>
        <xdr:sp macro="" textlink="">
          <xdr:nvSpPr>
            <xdr:cNvPr id="37930" name="Drop Down 42" hidden="1">
              <a:extLst>
                <a:ext uri="{63B3BB69-23CF-44E3-9099-C40C66FF867C}">
                  <a14:compatExt spid="_x0000_s37930"/>
                </a:ext>
                <a:ext uri="{FF2B5EF4-FFF2-40B4-BE49-F238E27FC236}">
                  <a16:creationId xmlns:a16="http://schemas.microsoft.com/office/drawing/2014/main" id="{00000000-0008-0000-0C00-00002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17</xdr:row>
          <xdr:rowOff>76200</xdr:rowOff>
        </xdr:from>
        <xdr:to>
          <xdr:col>30</xdr:col>
          <xdr:colOff>946150</xdr:colOff>
          <xdr:row>17</xdr:row>
          <xdr:rowOff>342900</xdr:rowOff>
        </xdr:to>
        <xdr:sp macro="" textlink="">
          <xdr:nvSpPr>
            <xdr:cNvPr id="37931" name="Drop Down 43" hidden="1">
              <a:extLst>
                <a:ext uri="{63B3BB69-23CF-44E3-9099-C40C66FF867C}">
                  <a14:compatExt spid="_x0000_s37931"/>
                </a:ext>
                <a:ext uri="{FF2B5EF4-FFF2-40B4-BE49-F238E27FC236}">
                  <a16:creationId xmlns:a16="http://schemas.microsoft.com/office/drawing/2014/main" id="{00000000-0008-0000-0C00-00002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18</xdr:row>
          <xdr:rowOff>76200</xdr:rowOff>
        </xdr:from>
        <xdr:to>
          <xdr:col>30</xdr:col>
          <xdr:colOff>946150</xdr:colOff>
          <xdr:row>18</xdr:row>
          <xdr:rowOff>342900</xdr:rowOff>
        </xdr:to>
        <xdr:sp macro="" textlink="">
          <xdr:nvSpPr>
            <xdr:cNvPr id="37932" name="Drop Down 44" hidden="1">
              <a:extLst>
                <a:ext uri="{63B3BB69-23CF-44E3-9099-C40C66FF867C}">
                  <a14:compatExt spid="_x0000_s37932"/>
                </a:ext>
                <a:ext uri="{FF2B5EF4-FFF2-40B4-BE49-F238E27FC236}">
                  <a16:creationId xmlns:a16="http://schemas.microsoft.com/office/drawing/2014/main" id="{00000000-0008-0000-0C00-00002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9</xdr:row>
          <xdr:rowOff>76200</xdr:rowOff>
        </xdr:from>
        <xdr:to>
          <xdr:col>33</xdr:col>
          <xdr:colOff>2476500</xdr:colOff>
          <xdr:row>9</xdr:row>
          <xdr:rowOff>342900</xdr:rowOff>
        </xdr:to>
        <xdr:sp macro="" textlink="">
          <xdr:nvSpPr>
            <xdr:cNvPr id="37933" name="Drop Down 45" hidden="1">
              <a:extLst>
                <a:ext uri="{63B3BB69-23CF-44E3-9099-C40C66FF867C}">
                  <a14:compatExt spid="_x0000_s37933"/>
                </a:ext>
                <a:ext uri="{FF2B5EF4-FFF2-40B4-BE49-F238E27FC236}">
                  <a16:creationId xmlns:a16="http://schemas.microsoft.com/office/drawing/2014/main" id="{00000000-0008-0000-0C00-00002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10</xdr:row>
          <xdr:rowOff>76200</xdr:rowOff>
        </xdr:from>
        <xdr:to>
          <xdr:col>33</xdr:col>
          <xdr:colOff>2476500</xdr:colOff>
          <xdr:row>10</xdr:row>
          <xdr:rowOff>342900</xdr:rowOff>
        </xdr:to>
        <xdr:sp macro="" textlink="">
          <xdr:nvSpPr>
            <xdr:cNvPr id="37934" name="Drop Down 46" hidden="1">
              <a:extLst>
                <a:ext uri="{63B3BB69-23CF-44E3-9099-C40C66FF867C}">
                  <a14:compatExt spid="_x0000_s37934"/>
                </a:ext>
                <a:ext uri="{FF2B5EF4-FFF2-40B4-BE49-F238E27FC236}">
                  <a16:creationId xmlns:a16="http://schemas.microsoft.com/office/drawing/2014/main" id="{00000000-0008-0000-0C00-00002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11</xdr:row>
          <xdr:rowOff>76200</xdr:rowOff>
        </xdr:from>
        <xdr:to>
          <xdr:col>33</xdr:col>
          <xdr:colOff>2476500</xdr:colOff>
          <xdr:row>11</xdr:row>
          <xdr:rowOff>342900</xdr:rowOff>
        </xdr:to>
        <xdr:sp macro="" textlink="">
          <xdr:nvSpPr>
            <xdr:cNvPr id="37935" name="Drop Down 47" hidden="1">
              <a:extLst>
                <a:ext uri="{63B3BB69-23CF-44E3-9099-C40C66FF867C}">
                  <a14:compatExt spid="_x0000_s37935"/>
                </a:ext>
                <a:ext uri="{FF2B5EF4-FFF2-40B4-BE49-F238E27FC236}">
                  <a16:creationId xmlns:a16="http://schemas.microsoft.com/office/drawing/2014/main" id="{00000000-0008-0000-0C00-00002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12</xdr:row>
          <xdr:rowOff>76200</xdr:rowOff>
        </xdr:from>
        <xdr:to>
          <xdr:col>33</xdr:col>
          <xdr:colOff>2476500</xdr:colOff>
          <xdr:row>12</xdr:row>
          <xdr:rowOff>342900</xdr:rowOff>
        </xdr:to>
        <xdr:sp macro="" textlink="">
          <xdr:nvSpPr>
            <xdr:cNvPr id="37936" name="Drop Down 48" hidden="1">
              <a:extLst>
                <a:ext uri="{63B3BB69-23CF-44E3-9099-C40C66FF867C}">
                  <a14:compatExt spid="_x0000_s37936"/>
                </a:ext>
                <a:ext uri="{FF2B5EF4-FFF2-40B4-BE49-F238E27FC236}">
                  <a16:creationId xmlns:a16="http://schemas.microsoft.com/office/drawing/2014/main" id="{00000000-0008-0000-0C00-00003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13</xdr:row>
          <xdr:rowOff>76200</xdr:rowOff>
        </xdr:from>
        <xdr:to>
          <xdr:col>33</xdr:col>
          <xdr:colOff>2476500</xdr:colOff>
          <xdr:row>13</xdr:row>
          <xdr:rowOff>342900</xdr:rowOff>
        </xdr:to>
        <xdr:sp macro="" textlink="">
          <xdr:nvSpPr>
            <xdr:cNvPr id="37937" name="Drop Down 49" hidden="1">
              <a:extLst>
                <a:ext uri="{63B3BB69-23CF-44E3-9099-C40C66FF867C}">
                  <a14:compatExt spid="_x0000_s37937"/>
                </a:ext>
                <a:ext uri="{FF2B5EF4-FFF2-40B4-BE49-F238E27FC236}">
                  <a16:creationId xmlns:a16="http://schemas.microsoft.com/office/drawing/2014/main" id="{00000000-0008-0000-0C00-00003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14</xdr:row>
          <xdr:rowOff>76200</xdr:rowOff>
        </xdr:from>
        <xdr:to>
          <xdr:col>33</xdr:col>
          <xdr:colOff>2476500</xdr:colOff>
          <xdr:row>14</xdr:row>
          <xdr:rowOff>342900</xdr:rowOff>
        </xdr:to>
        <xdr:sp macro="" textlink="">
          <xdr:nvSpPr>
            <xdr:cNvPr id="37938" name="Drop Down 50" hidden="1">
              <a:extLst>
                <a:ext uri="{63B3BB69-23CF-44E3-9099-C40C66FF867C}">
                  <a14:compatExt spid="_x0000_s37938"/>
                </a:ext>
                <a:ext uri="{FF2B5EF4-FFF2-40B4-BE49-F238E27FC236}">
                  <a16:creationId xmlns:a16="http://schemas.microsoft.com/office/drawing/2014/main" id="{00000000-0008-0000-0C00-00003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15</xdr:row>
          <xdr:rowOff>76200</xdr:rowOff>
        </xdr:from>
        <xdr:to>
          <xdr:col>33</xdr:col>
          <xdr:colOff>2476500</xdr:colOff>
          <xdr:row>15</xdr:row>
          <xdr:rowOff>342900</xdr:rowOff>
        </xdr:to>
        <xdr:sp macro="" textlink="">
          <xdr:nvSpPr>
            <xdr:cNvPr id="37939" name="Drop Down 51" hidden="1">
              <a:extLst>
                <a:ext uri="{63B3BB69-23CF-44E3-9099-C40C66FF867C}">
                  <a14:compatExt spid="_x0000_s37939"/>
                </a:ext>
                <a:ext uri="{FF2B5EF4-FFF2-40B4-BE49-F238E27FC236}">
                  <a16:creationId xmlns:a16="http://schemas.microsoft.com/office/drawing/2014/main" id="{00000000-0008-0000-0C00-00003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16</xdr:row>
          <xdr:rowOff>76200</xdr:rowOff>
        </xdr:from>
        <xdr:to>
          <xdr:col>33</xdr:col>
          <xdr:colOff>2476500</xdr:colOff>
          <xdr:row>16</xdr:row>
          <xdr:rowOff>342900</xdr:rowOff>
        </xdr:to>
        <xdr:sp macro="" textlink="">
          <xdr:nvSpPr>
            <xdr:cNvPr id="37940" name="Drop Down 52" hidden="1">
              <a:extLst>
                <a:ext uri="{63B3BB69-23CF-44E3-9099-C40C66FF867C}">
                  <a14:compatExt spid="_x0000_s37940"/>
                </a:ext>
                <a:ext uri="{FF2B5EF4-FFF2-40B4-BE49-F238E27FC236}">
                  <a16:creationId xmlns:a16="http://schemas.microsoft.com/office/drawing/2014/main" id="{00000000-0008-0000-0C00-00003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17</xdr:row>
          <xdr:rowOff>76200</xdr:rowOff>
        </xdr:from>
        <xdr:to>
          <xdr:col>33</xdr:col>
          <xdr:colOff>2476500</xdr:colOff>
          <xdr:row>17</xdr:row>
          <xdr:rowOff>342900</xdr:rowOff>
        </xdr:to>
        <xdr:sp macro="" textlink="">
          <xdr:nvSpPr>
            <xdr:cNvPr id="37941" name="Drop Down 53" hidden="1">
              <a:extLst>
                <a:ext uri="{63B3BB69-23CF-44E3-9099-C40C66FF867C}">
                  <a14:compatExt spid="_x0000_s37941"/>
                </a:ext>
                <a:ext uri="{FF2B5EF4-FFF2-40B4-BE49-F238E27FC236}">
                  <a16:creationId xmlns:a16="http://schemas.microsoft.com/office/drawing/2014/main" id="{00000000-0008-0000-0C00-00003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18</xdr:row>
          <xdr:rowOff>76200</xdr:rowOff>
        </xdr:from>
        <xdr:to>
          <xdr:col>33</xdr:col>
          <xdr:colOff>2476500</xdr:colOff>
          <xdr:row>18</xdr:row>
          <xdr:rowOff>342900</xdr:rowOff>
        </xdr:to>
        <xdr:sp macro="" textlink="">
          <xdr:nvSpPr>
            <xdr:cNvPr id="37942" name="Drop Down 54" hidden="1">
              <a:extLst>
                <a:ext uri="{63B3BB69-23CF-44E3-9099-C40C66FF867C}">
                  <a14:compatExt spid="_x0000_s37942"/>
                </a:ext>
                <a:ext uri="{FF2B5EF4-FFF2-40B4-BE49-F238E27FC236}">
                  <a16:creationId xmlns:a16="http://schemas.microsoft.com/office/drawing/2014/main" id="{00000000-0008-0000-0C00-00003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9</xdr:row>
          <xdr:rowOff>76200</xdr:rowOff>
        </xdr:from>
        <xdr:to>
          <xdr:col>36</xdr:col>
          <xdr:colOff>946150</xdr:colOff>
          <xdr:row>9</xdr:row>
          <xdr:rowOff>342900</xdr:rowOff>
        </xdr:to>
        <xdr:sp macro="" textlink="">
          <xdr:nvSpPr>
            <xdr:cNvPr id="37943" name="Drop Down 55" hidden="1">
              <a:extLst>
                <a:ext uri="{63B3BB69-23CF-44E3-9099-C40C66FF867C}">
                  <a14:compatExt spid="_x0000_s37943"/>
                </a:ext>
                <a:ext uri="{FF2B5EF4-FFF2-40B4-BE49-F238E27FC236}">
                  <a16:creationId xmlns:a16="http://schemas.microsoft.com/office/drawing/2014/main" id="{00000000-0008-0000-0C00-00003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10</xdr:row>
          <xdr:rowOff>76200</xdr:rowOff>
        </xdr:from>
        <xdr:to>
          <xdr:col>36</xdr:col>
          <xdr:colOff>946150</xdr:colOff>
          <xdr:row>10</xdr:row>
          <xdr:rowOff>342900</xdr:rowOff>
        </xdr:to>
        <xdr:sp macro="" textlink="">
          <xdr:nvSpPr>
            <xdr:cNvPr id="37944" name="Drop Down 56" hidden="1">
              <a:extLst>
                <a:ext uri="{63B3BB69-23CF-44E3-9099-C40C66FF867C}">
                  <a14:compatExt spid="_x0000_s37944"/>
                </a:ext>
                <a:ext uri="{FF2B5EF4-FFF2-40B4-BE49-F238E27FC236}">
                  <a16:creationId xmlns:a16="http://schemas.microsoft.com/office/drawing/2014/main" id="{00000000-0008-0000-0C00-00003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11</xdr:row>
          <xdr:rowOff>76200</xdr:rowOff>
        </xdr:from>
        <xdr:to>
          <xdr:col>36</xdr:col>
          <xdr:colOff>946150</xdr:colOff>
          <xdr:row>11</xdr:row>
          <xdr:rowOff>342900</xdr:rowOff>
        </xdr:to>
        <xdr:sp macro="" textlink="">
          <xdr:nvSpPr>
            <xdr:cNvPr id="37945" name="Drop Down 57" hidden="1">
              <a:extLst>
                <a:ext uri="{63B3BB69-23CF-44E3-9099-C40C66FF867C}">
                  <a14:compatExt spid="_x0000_s37945"/>
                </a:ext>
                <a:ext uri="{FF2B5EF4-FFF2-40B4-BE49-F238E27FC236}">
                  <a16:creationId xmlns:a16="http://schemas.microsoft.com/office/drawing/2014/main" id="{00000000-0008-0000-0C00-00003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12</xdr:row>
          <xdr:rowOff>76200</xdr:rowOff>
        </xdr:from>
        <xdr:to>
          <xdr:col>36</xdr:col>
          <xdr:colOff>946150</xdr:colOff>
          <xdr:row>12</xdr:row>
          <xdr:rowOff>342900</xdr:rowOff>
        </xdr:to>
        <xdr:sp macro="" textlink="">
          <xdr:nvSpPr>
            <xdr:cNvPr id="37946" name="Drop Down 58" hidden="1">
              <a:extLst>
                <a:ext uri="{63B3BB69-23CF-44E3-9099-C40C66FF867C}">
                  <a14:compatExt spid="_x0000_s37946"/>
                </a:ext>
                <a:ext uri="{FF2B5EF4-FFF2-40B4-BE49-F238E27FC236}">
                  <a16:creationId xmlns:a16="http://schemas.microsoft.com/office/drawing/2014/main" id="{00000000-0008-0000-0C00-00003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13</xdr:row>
          <xdr:rowOff>76200</xdr:rowOff>
        </xdr:from>
        <xdr:to>
          <xdr:col>36</xdr:col>
          <xdr:colOff>946150</xdr:colOff>
          <xdr:row>13</xdr:row>
          <xdr:rowOff>342900</xdr:rowOff>
        </xdr:to>
        <xdr:sp macro="" textlink="">
          <xdr:nvSpPr>
            <xdr:cNvPr id="37947" name="Drop Down 59" hidden="1">
              <a:extLst>
                <a:ext uri="{63B3BB69-23CF-44E3-9099-C40C66FF867C}">
                  <a14:compatExt spid="_x0000_s37947"/>
                </a:ext>
                <a:ext uri="{FF2B5EF4-FFF2-40B4-BE49-F238E27FC236}">
                  <a16:creationId xmlns:a16="http://schemas.microsoft.com/office/drawing/2014/main" id="{00000000-0008-0000-0C00-00003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14</xdr:row>
          <xdr:rowOff>76200</xdr:rowOff>
        </xdr:from>
        <xdr:to>
          <xdr:col>36</xdr:col>
          <xdr:colOff>946150</xdr:colOff>
          <xdr:row>14</xdr:row>
          <xdr:rowOff>342900</xdr:rowOff>
        </xdr:to>
        <xdr:sp macro="" textlink="">
          <xdr:nvSpPr>
            <xdr:cNvPr id="37948" name="Drop Down 60" hidden="1">
              <a:extLst>
                <a:ext uri="{63B3BB69-23CF-44E3-9099-C40C66FF867C}">
                  <a14:compatExt spid="_x0000_s37948"/>
                </a:ext>
                <a:ext uri="{FF2B5EF4-FFF2-40B4-BE49-F238E27FC236}">
                  <a16:creationId xmlns:a16="http://schemas.microsoft.com/office/drawing/2014/main" id="{00000000-0008-0000-0C00-00003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15</xdr:row>
          <xdr:rowOff>76200</xdr:rowOff>
        </xdr:from>
        <xdr:to>
          <xdr:col>36</xdr:col>
          <xdr:colOff>946150</xdr:colOff>
          <xdr:row>15</xdr:row>
          <xdr:rowOff>342900</xdr:rowOff>
        </xdr:to>
        <xdr:sp macro="" textlink="">
          <xdr:nvSpPr>
            <xdr:cNvPr id="37949" name="Drop Down 61" hidden="1">
              <a:extLst>
                <a:ext uri="{63B3BB69-23CF-44E3-9099-C40C66FF867C}">
                  <a14:compatExt spid="_x0000_s37949"/>
                </a:ext>
                <a:ext uri="{FF2B5EF4-FFF2-40B4-BE49-F238E27FC236}">
                  <a16:creationId xmlns:a16="http://schemas.microsoft.com/office/drawing/2014/main" id="{00000000-0008-0000-0C00-00003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16</xdr:row>
          <xdr:rowOff>76200</xdr:rowOff>
        </xdr:from>
        <xdr:to>
          <xdr:col>36</xdr:col>
          <xdr:colOff>946150</xdr:colOff>
          <xdr:row>16</xdr:row>
          <xdr:rowOff>342900</xdr:rowOff>
        </xdr:to>
        <xdr:sp macro="" textlink="">
          <xdr:nvSpPr>
            <xdr:cNvPr id="37950" name="Drop Down 62" hidden="1">
              <a:extLst>
                <a:ext uri="{63B3BB69-23CF-44E3-9099-C40C66FF867C}">
                  <a14:compatExt spid="_x0000_s37950"/>
                </a:ext>
                <a:ext uri="{FF2B5EF4-FFF2-40B4-BE49-F238E27FC236}">
                  <a16:creationId xmlns:a16="http://schemas.microsoft.com/office/drawing/2014/main" id="{00000000-0008-0000-0C00-00003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17</xdr:row>
          <xdr:rowOff>76200</xdr:rowOff>
        </xdr:from>
        <xdr:to>
          <xdr:col>36</xdr:col>
          <xdr:colOff>946150</xdr:colOff>
          <xdr:row>17</xdr:row>
          <xdr:rowOff>342900</xdr:rowOff>
        </xdr:to>
        <xdr:sp macro="" textlink="">
          <xdr:nvSpPr>
            <xdr:cNvPr id="37951" name="Drop Down 63" hidden="1">
              <a:extLst>
                <a:ext uri="{63B3BB69-23CF-44E3-9099-C40C66FF867C}">
                  <a14:compatExt spid="_x0000_s37951"/>
                </a:ext>
                <a:ext uri="{FF2B5EF4-FFF2-40B4-BE49-F238E27FC236}">
                  <a16:creationId xmlns:a16="http://schemas.microsoft.com/office/drawing/2014/main" id="{00000000-0008-0000-0C00-00003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18</xdr:row>
          <xdr:rowOff>76200</xdr:rowOff>
        </xdr:from>
        <xdr:to>
          <xdr:col>36</xdr:col>
          <xdr:colOff>946150</xdr:colOff>
          <xdr:row>18</xdr:row>
          <xdr:rowOff>342900</xdr:rowOff>
        </xdr:to>
        <xdr:sp macro="" textlink="">
          <xdr:nvSpPr>
            <xdr:cNvPr id="37952" name="Drop Down 64" hidden="1">
              <a:extLst>
                <a:ext uri="{63B3BB69-23CF-44E3-9099-C40C66FF867C}">
                  <a14:compatExt spid="_x0000_s37952"/>
                </a:ext>
                <a:ext uri="{FF2B5EF4-FFF2-40B4-BE49-F238E27FC236}">
                  <a16:creationId xmlns:a16="http://schemas.microsoft.com/office/drawing/2014/main" id="{00000000-0008-0000-0C00-00004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88900</xdr:rowOff>
        </xdr:from>
        <xdr:to>
          <xdr:col>39</xdr:col>
          <xdr:colOff>2413000</xdr:colOff>
          <xdr:row>9</xdr:row>
          <xdr:rowOff>342900</xdr:rowOff>
        </xdr:to>
        <xdr:sp macro="" textlink="">
          <xdr:nvSpPr>
            <xdr:cNvPr id="37953" name="Drop Down 65" hidden="1">
              <a:extLst>
                <a:ext uri="{63B3BB69-23CF-44E3-9099-C40C66FF867C}">
                  <a14:compatExt spid="_x0000_s37953"/>
                </a:ext>
                <a:ext uri="{FF2B5EF4-FFF2-40B4-BE49-F238E27FC236}">
                  <a16:creationId xmlns:a16="http://schemas.microsoft.com/office/drawing/2014/main" id="{00000000-0008-0000-0C00-00004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88900</xdr:rowOff>
        </xdr:from>
        <xdr:to>
          <xdr:col>39</xdr:col>
          <xdr:colOff>2413000</xdr:colOff>
          <xdr:row>10</xdr:row>
          <xdr:rowOff>342900</xdr:rowOff>
        </xdr:to>
        <xdr:sp macro="" textlink="">
          <xdr:nvSpPr>
            <xdr:cNvPr id="37954" name="Drop Down 66" hidden="1">
              <a:extLst>
                <a:ext uri="{63B3BB69-23CF-44E3-9099-C40C66FF867C}">
                  <a14:compatExt spid="_x0000_s37954"/>
                </a:ext>
                <a:ext uri="{FF2B5EF4-FFF2-40B4-BE49-F238E27FC236}">
                  <a16:creationId xmlns:a16="http://schemas.microsoft.com/office/drawing/2014/main" id="{00000000-0008-0000-0C00-00004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88900</xdr:rowOff>
        </xdr:from>
        <xdr:to>
          <xdr:col>39</xdr:col>
          <xdr:colOff>2413000</xdr:colOff>
          <xdr:row>11</xdr:row>
          <xdr:rowOff>342900</xdr:rowOff>
        </xdr:to>
        <xdr:sp macro="" textlink="">
          <xdr:nvSpPr>
            <xdr:cNvPr id="37955" name="Drop Down 67" hidden="1">
              <a:extLst>
                <a:ext uri="{63B3BB69-23CF-44E3-9099-C40C66FF867C}">
                  <a14:compatExt spid="_x0000_s37955"/>
                </a:ext>
                <a:ext uri="{FF2B5EF4-FFF2-40B4-BE49-F238E27FC236}">
                  <a16:creationId xmlns:a16="http://schemas.microsoft.com/office/drawing/2014/main" id="{00000000-0008-0000-0C00-00004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88900</xdr:rowOff>
        </xdr:from>
        <xdr:to>
          <xdr:col>39</xdr:col>
          <xdr:colOff>2413000</xdr:colOff>
          <xdr:row>12</xdr:row>
          <xdr:rowOff>342900</xdr:rowOff>
        </xdr:to>
        <xdr:sp macro="" textlink="">
          <xdr:nvSpPr>
            <xdr:cNvPr id="37956" name="Drop Down 68" hidden="1">
              <a:extLst>
                <a:ext uri="{63B3BB69-23CF-44E3-9099-C40C66FF867C}">
                  <a14:compatExt spid="_x0000_s37956"/>
                </a:ext>
                <a:ext uri="{FF2B5EF4-FFF2-40B4-BE49-F238E27FC236}">
                  <a16:creationId xmlns:a16="http://schemas.microsoft.com/office/drawing/2014/main" id="{00000000-0008-0000-0C00-00004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88900</xdr:rowOff>
        </xdr:from>
        <xdr:to>
          <xdr:col>39</xdr:col>
          <xdr:colOff>2413000</xdr:colOff>
          <xdr:row>13</xdr:row>
          <xdr:rowOff>342900</xdr:rowOff>
        </xdr:to>
        <xdr:sp macro="" textlink="">
          <xdr:nvSpPr>
            <xdr:cNvPr id="37957" name="Drop Down 69" hidden="1">
              <a:extLst>
                <a:ext uri="{63B3BB69-23CF-44E3-9099-C40C66FF867C}">
                  <a14:compatExt spid="_x0000_s37957"/>
                </a:ext>
                <a:ext uri="{FF2B5EF4-FFF2-40B4-BE49-F238E27FC236}">
                  <a16:creationId xmlns:a16="http://schemas.microsoft.com/office/drawing/2014/main" id="{00000000-0008-0000-0C00-00004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88900</xdr:rowOff>
        </xdr:from>
        <xdr:to>
          <xdr:col>39</xdr:col>
          <xdr:colOff>2413000</xdr:colOff>
          <xdr:row>14</xdr:row>
          <xdr:rowOff>342900</xdr:rowOff>
        </xdr:to>
        <xdr:sp macro="" textlink="">
          <xdr:nvSpPr>
            <xdr:cNvPr id="37958" name="Drop Down 70" hidden="1">
              <a:extLst>
                <a:ext uri="{63B3BB69-23CF-44E3-9099-C40C66FF867C}">
                  <a14:compatExt spid="_x0000_s37958"/>
                </a:ext>
                <a:ext uri="{FF2B5EF4-FFF2-40B4-BE49-F238E27FC236}">
                  <a16:creationId xmlns:a16="http://schemas.microsoft.com/office/drawing/2014/main" id="{00000000-0008-0000-0C00-00004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88900</xdr:rowOff>
        </xdr:from>
        <xdr:to>
          <xdr:col>39</xdr:col>
          <xdr:colOff>2413000</xdr:colOff>
          <xdr:row>15</xdr:row>
          <xdr:rowOff>342900</xdr:rowOff>
        </xdr:to>
        <xdr:sp macro="" textlink="">
          <xdr:nvSpPr>
            <xdr:cNvPr id="37959" name="Drop Down 71" hidden="1">
              <a:extLst>
                <a:ext uri="{63B3BB69-23CF-44E3-9099-C40C66FF867C}">
                  <a14:compatExt spid="_x0000_s37959"/>
                </a:ext>
                <a:ext uri="{FF2B5EF4-FFF2-40B4-BE49-F238E27FC236}">
                  <a16:creationId xmlns:a16="http://schemas.microsoft.com/office/drawing/2014/main" id="{00000000-0008-0000-0C00-00004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88900</xdr:rowOff>
        </xdr:from>
        <xdr:to>
          <xdr:col>39</xdr:col>
          <xdr:colOff>2413000</xdr:colOff>
          <xdr:row>16</xdr:row>
          <xdr:rowOff>342900</xdr:rowOff>
        </xdr:to>
        <xdr:sp macro="" textlink="">
          <xdr:nvSpPr>
            <xdr:cNvPr id="37960" name="Drop Down 72" hidden="1">
              <a:extLst>
                <a:ext uri="{63B3BB69-23CF-44E3-9099-C40C66FF867C}">
                  <a14:compatExt spid="_x0000_s37960"/>
                </a:ext>
                <a:ext uri="{FF2B5EF4-FFF2-40B4-BE49-F238E27FC236}">
                  <a16:creationId xmlns:a16="http://schemas.microsoft.com/office/drawing/2014/main" id="{00000000-0008-0000-0C00-00004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88900</xdr:rowOff>
        </xdr:from>
        <xdr:to>
          <xdr:col>39</xdr:col>
          <xdr:colOff>2413000</xdr:colOff>
          <xdr:row>17</xdr:row>
          <xdr:rowOff>342900</xdr:rowOff>
        </xdr:to>
        <xdr:sp macro="" textlink="">
          <xdr:nvSpPr>
            <xdr:cNvPr id="37961" name="Drop Down 73" hidden="1">
              <a:extLst>
                <a:ext uri="{63B3BB69-23CF-44E3-9099-C40C66FF867C}">
                  <a14:compatExt spid="_x0000_s37961"/>
                </a:ext>
                <a:ext uri="{FF2B5EF4-FFF2-40B4-BE49-F238E27FC236}">
                  <a16:creationId xmlns:a16="http://schemas.microsoft.com/office/drawing/2014/main" id="{00000000-0008-0000-0C00-00004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88900</xdr:rowOff>
        </xdr:from>
        <xdr:to>
          <xdr:col>39</xdr:col>
          <xdr:colOff>2413000</xdr:colOff>
          <xdr:row>18</xdr:row>
          <xdr:rowOff>342900</xdr:rowOff>
        </xdr:to>
        <xdr:sp macro="" textlink="">
          <xdr:nvSpPr>
            <xdr:cNvPr id="37962" name="Drop Down 74" hidden="1">
              <a:extLst>
                <a:ext uri="{63B3BB69-23CF-44E3-9099-C40C66FF867C}">
                  <a14:compatExt spid="_x0000_s37962"/>
                </a:ext>
                <a:ext uri="{FF2B5EF4-FFF2-40B4-BE49-F238E27FC236}">
                  <a16:creationId xmlns:a16="http://schemas.microsoft.com/office/drawing/2014/main" id="{00000000-0008-0000-0C00-00004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9</xdr:row>
          <xdr:rowOff>76200</xdr:rowOff>
        </xdr:from>
        <xdr:to>
          <xdr:col>42</xdr:col>
          <xdr:colOff>933450</xdr:colOff>
          <xdr:row>9</xdr:row>
          <xdr:rowOff>342900</xdr:rowOff>
        </xdr:to>
        <xdr:sp macro="" textlink="">
          <xdr:nvSpPr>
            <xdr:cNvPr id="37963" name="Drop Down 75" hidden="1">
              <a:extLst>
                <a:ext uri="{63B3BB69-23CF-44E3-9099-C40C66FF867C}">
                  <a14:compatExt spid="_x0000_s37963"/>
                </a:ext>
                <a:ext uri="{FF2B5EF4-FFF2-40B4-BE49-F238E27FC236}">
                  <a16:creationId xmlns:a16="http://schemas.microsoft.com/office/drawing/2014/main" id="{00000000-0008-0000-0C00-00004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10</xdr:row>
          <xdr:rowOff>76200</xdr:rowOff>
        </xdr:from>
        <xdr:to>
          <xdr:col>42</xdr:col>
          <xdr:colOff>933450</xdr:colOff>
          <xdr:row>10</xdr:row>
          <xdr:rowOff>342900</xdr:rowOff>
        </xdr:to>
        <xdr:sp macro="" textlink="">
          <xdr:nvSpPr>
            <xdr:cNvPr id="37964" name="Drop Down 76" hidden="1">
              <a:extLst>
                <a:ext uri="{63B3BB69-23CF-44E3-9099-C40C66FF867C}">
                  <a14:compatExt spid="_x0000_s37964"/>
                </a:ext>
                <a:ext uri="{FF2B5EF4-FFF2-40B4-BE49-F238E27FC236}">
                  <a16:creationId xmlns:a16="http://schemas.microsoft.com/office/drawing/2014/main" id="{00000000-0008-0000-0C00-00004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11</xdr:row>
          <xdr:rowOff>76200</xdr:rowOff>
        </xdr:from>
        <xdr:to>
          <xdr:col>42</xdr:col>
          <xdr:colOff>933450</xdr:colOff>
          <xdr:row>11</xdr:row>
          <xdr:rowOff>342900</xdr:rowOff>
        </xdr:to>
        <xdr:sp macro="" textlink="">
          <xdr:nvSpPr>
            <xdr:cNvPr id="37965" name="Drop Down 77" hidden="1">
              <a:extLst>
                <a:ext uri="{63B3BB69-23CF-44E3-9099-C40C66FF867C}">
                  <a14:compatExt spid="_x0000_s37965"/>
                </a:ext>
                <a:ext uri="{FF2B5EF4-FFF2-40B4-BE49-F238E27FC236}">
                  <a16:creationId xmlns:a16="http://schemas.microsoft.com/office/drawing/2014/main" id="{00000000-0008-0000-0C00-00004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12</xdr:row>
          <xdr:rowOff>76200</xdr:rowOff>
        </xdr:from>
        <xdr:to>
          <xdr:col>42</xdr:col>
          <xdr:colOff>933450</xdr:colOff>
          <xdr:row>12</xdr:row>
          <xdr:rowOff>342900</xdr:rowOff>
        </xdr:to>
        <xdr:sp macro="" textlink="">
          <xdr:nvSpPr>
            <xdr:cNvPr id="37966" name="Drop Down 78" hidden="1">
              <a:extLst>
                <a:ext uri="{63B3BB69-23CF-44E3-9099-C40C66FF867C}">
                  <a14:compatExt spid="_x0000_s37966"/>
                </a:ext>
                <a:ext uri="{FF2B5EF4-FFF2-40B4-BE49-F238E27FC236}">
                  <a16:creationId xmlns:a16="http://schemas.microsoft.com/office/drawing/2014/main" id="{00000000-0008-0000-0C00-00004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13</xdr:row>
          <xdr:rowOff>76200</xdr:rowOff>
        </xdr:from>
        <xdr:to>
          <xdr:col>42</xdr:col>
          <xdr:colOff>933450</xdr:colOff>
          <xdr:row>13</xdr:row>
          <xdr:rowOff>342900</xdr:rowOff>
        </xdr:to>
        <xdr:sp macro="" textlink="">
          <xdr:nvSpPr>
            <xdr:cNvPr id="37967" name="Drop Down 79" hidden="1">
              <a:extLst>
                <a:ext uri="{63B3BB69-23CF-44E3-9099-C40C66FF867C}">
                  <a14:compatExt spid="_x0000_s37967"/>
                </a:ext>
                <a:ext uri="{FF2B5EF4-FFF2-40B4-BE49-F238E27FC236}">
                  <a16:creationId xmlns:a16="http://schemas.microsoft.com/office/drawing/2014/main" id="{00000000-0008-0000-0C00-00004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14</xdr:row>
          <xdr:rowOff>76200</xdr:rowOff>
        </xdr:from>
        <xdr:to>
          <xdr:col>42</xdr:col>
          <xdr:colOff>933450</xdr:colOff>
          <xdr:row>14</xdr:row>
          <xdr:rowOff>342900</xdr:rowOff>
        </xdr:to>
        <xdr:sp macro="" textlink="">
          <xdr:nvSpPr>
            <xdr:cNvPr id="37968" name="Drop Down 80" hidden="1">
              <a:extLst>
                <a:ext uri="{63B3BB69-23CF-44E3-9099-C40C66FF867C}">
                  <a14:compatExt spid="_x0000_s37968"/>
                </a:ext>
                <a:ext uri="{FF2B5EF4-FFF2-40B4-BE49-F238E27FC236}">
                  <a16:creationId xmlns:a16="http://schemas.microsoft.com/office/drawing/2014/main" id="{00000000-0008-0000-0C00-00005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15</xdr:row>
          <xdr:rowOff>76200</xdr:rowOff>
        </xdr:from>
        <xdr:to>
          <xdr:col>42</xdr:col>
          <xdr:colOff>933450</xdr:colOff>
          <xdr:row>15</xdr:row>
          <xdr:rowOff>342900</xdr:rowOff>
        </xdr:to>
        <xdr:sp macro="" textlink="">
          <xdr:nvSpPr>
            <xdr:cNvPr id="37969" name="Drop Down 81" hidden="1">
              <a:extLst>
                <a:ext uri="{63B3BB69-23CF-44E3-9099-C40C66FF867C}">
                  <a14:compatExt spid="_x0000_s37969"/>
                </a:ext>
                <a:ext uri="{FF2B5EF4-FFF2-40B4-BE49-F238E27FC236}">
                  <a16:creationId xmlns:a16="http://schemas.microsoft.com/office/drawing/2014/main" id="{00000000-0008-0000-0C00-00005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16</xdr:row>
          <xdr:rowOff>76200</xdr:rowOff>
        </xdr:from>
        <xdr:to>
          <xdr:col>42</xdr:col>
          <xdr:colOff>933450</xdr:colOff>
          <xdr:row>16</xdr:row>
          <xdr:rowOff>342900</xdr:rowOff>
        </xdr:to>
        <xdr:sp macro="" textlink="">
          <xdr:nvSpPr>
            <xdr:cNvPr id="37970" name="Drop Down 82" hidden="1">
              <a:extLst>
                <a:ext uri="{63B3BB69-23CF-44E3-9099-C40C66FF867C}">
                  <a14:compatExt spid="_x0000_s37970"/>
                </a:ext>
                <a:ext uri="{FF2B5EF4-FFF2-40B4-BE49-F238E27FC236}">
                  <a16:creationId xmlns:a16="http://schemas.microsoft.com/office/drawing/2014/main" id="{00000000-0008-0000-0C00-00005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17</xdr:row>
          <xdr:rowOff>76200</xdr:rowOff>
        </xdr:from>
        <xdr:to>
          <xdr:col>42</xdr:col>
          <xdr:colOff>933450</xdr:colOff>
          <xdr:row>17</xdr:row>
          <xdr:rowOff>342900</xdr:rowOff>
        </xdr:to>
        <xdr:sp macro="" textlink="">
          <xdr:nvSpPr>
            <xdr:cNvPr id="37971" name="Drop Down 83" hidden="1">
              <a:extLst>
                <a:ext uri="{63B3BB69-23CF-44E3-9099-C40C66FF867C}">
                  <a14:compatExt spid="_x0000_s37971"/>
                </a:ext>
                <a:ext uri="{FF2B5EF4-FFF2-40B4-BE49-F238E27FC236}">
                  <a16:creationId xmlns:a16="http://schemas.microsoft.com/office/drawing/2014/main" id="{00000000-0008-0000-0C00-00005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18</xdr:row>
          <xdr:rowOff>76200</xdr:rowOff>
        </xdr:from>
        <xdr:to>
          <xdr:col>42</xdr:col>
          <xdr:colOff>933450</xdr:colOff>
          <xdr:row>18</xdr:row>
          <xdr:rowOff>342900</xdr:rowOff>
        </xdr:to>
        <xdr:sp macro="" textlink="">
          <xdr:nvSpPr>
            <xdr:cNvPr id="37972" name="Drop Down 84" hidden="1">
              <a:extLst>
                <a:ext uri="{63B3BB69-23CF-44E3-9099-C40C66FF867C}">
                  <a14:compatExt spid="_x0000_s37972"/>
                </a:ext>
                <a:ext uri="{FF2B5EF4-FFF2-40B4-BE49-F238E27FC236}">
                  <a16:creationId xmlns:a16="http://schemas.microsoft.com/office/drawing/2014/main" id="{00000000-0008-0000-0C00-00005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88900</xdr:rowOff>
        </xdr:from>
        <xdr:to>
          <xdr:col>45</xdr:col>
          <xdr:colOff>2413000</xdr:colOff>
          <xdr:row>9</xdr:row>
          <xdr:rowOff>342900</xdr:rowOff>
        </xdr:to>
        <xdr:sp macro="" textlink="">
          <xdr:nvSpPr>
            <xdr:cNvPr id="37973" name="Drop Down 85" hidden="1">
              <a:extLst>
                <a:ext uri="{63B3BB69-23CF-44E3-9099-C40C66FF867C}">
                  <a14:compatExt spid="_x0000_s37973"/>
                </a:ext>
                <a:ext uri="{FF2B5EF4-FFF2-40B4-BE49-F238E27FC236}">
                  <a16:creationId xmlns:a16="http://schemas.microsoft.com/office/drawing/2014/main" id="{00000000-0008-0000-0C00-00005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88900</xdr:rowOff>
        </xdr:from>
        <xdr:to>
          <xdr:col>45</xdr:col>
          <xdr:colOff>2413000</xdr:colOff>
          <xdr:row>10</xdr:row>
          <xdr:rowOff>342900</xdr:rowOff>
        </xdr:to>
        <xdr:sp macro="" textlink="">
          <xdr:nvSpPr>
            <xdr:cNvPr id="37974" name="Drop Down 86" hidden="1">
              <a:extLst>
                <a:ext uri="{63B3BB69-23CF-44E3-9099-C40C66FF867C}">
                  <a14:compatExt spid="_x0000_s37974"/>
                </a:ext>
                <a:ext uri="{FF2B5EF4-FFF2-40B4-BE49-F238E27FC236}">
                  <a16:creationId xmlns:a16="http://schemas.microsoft.com/office/drawing/2014/main" id="{00000000-0008-0000-0C00-00005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88900</xdr:rowOff>
        </xdr:from>
        <xdr:to>
          <xdr:col>45</xdr:col>
          <xdr:colOff>2413000</xdr:colOff>
          <xdr:row>11</xdr:row>
          <xdr:rowOff>342900</xdr:rowOff>
        </xdr:to>
        <xdr:sp macro="" textlink="">
          <xdr:nvSpPr>
            <xdr:cNvPr id="37975" name="Drop Down 87" hidden="1">
              <a:extLst>
                <a:ext uri="{63B3BB69-23CF-44E3-9099-C40C66FF867C}">
                  <a14:compatExt spid="_x0000_s37975"/>
                </a:ext>
                <a:ext uri="{FF2B5EF4-FFF2-40B4-BE49-F238E27FC236}">
                  <a16:creationId xmlns:a16="http://schemas.microsoft.com/office/drawing/2014/main" id="{00000000-0008-0000-0C00-00005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88900</xdr:rowOff>
        </xdr:from>
        <xdr:to>
          <xdr:col>45</xdr:col>
          <xdr:colOff>2413000</xdr:colOff>
          <xdr:row>12</xdr:row>
          <xdr:rowOff>342900</xdr:rowOff>
        </xdr:to>
        <xdr:sp macro="" textlink="">
          <xdr:nvSpPr>
            <xdr:cNvPr id="37976" name="Drop Down 88" hidden="1">
              <a:extLst>
                <a:ext uri="{63B3BB69-23CF-44E3-9099-C40C66FF867C}">
                  <a14:compatExt spid="_x0000_s37976"/>
                </a:ext>
                <a:ext uri="{FF2B5EF4-FFF2-40B4-BE49-F238E27FC236}">
                  <a16:creationId xmlns:a16="http://schemas.microsoft.com/office/drawing/2014/main" id="{00000000-0008-0000-0C00-00005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88900</xdr:rowOff>
        </xdr:from>
        <xdr:to>
          <xdr:col>45</xdr:col>
          <xdr:colOff>2413000</xdr:colOff>
          <xdr:row>13</xdr:row>
          <xdr:rowOff>342900</xdr:rowOff>
        </xdr:to>
        <xdr:sp macro="" textlink="">
          <xdr:nvSpPr>
            <xdr:cNvPr id="37977" name="Drop Down 89" hidden="1">
              <a:extLst>
                <a:ext uri="{63B3BB69-23CF-44E3-9099-C40C66FF867C}">
                  <a14:compatExt spid="_x0000_s37977"/>
                </a:ext>
                <a:ext uri="{FF2B5EF4-FFF2-40B4-BE49-F238E27FC236}">
                  <a16:creationId xmlns:a16="http://schemas.microsoft.com/office/drawing/2014/main" id="{00000000-0008-0000-0C00-00005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88900</xdr:rowOff>
        </xdr:from>
        <xdr:to>
          <xdr:col>45</xdr:col>
          <xdr:colOff>2413000</xdr:colOff>
          <xdr:row>14</xdr:row>
          <xdr:rowOff>342900</xdr:rowOff>
        </xdr:to>
        <xdr:sp macro="" textlink="">
          <xdr:nvSpPr>
            <xdr:cNvPr id="37978" name="Drop Down 90" hidden="1">
              <a:extLst>
                <a:ext uri="{63B3BB69-23CF-44E3-9099-C40C66FF867C}">
                  <a14:compatExt spid="_x0000_s37978"/>
                </a:ext>
                <a:ext uri="{FF2B5EF4-FFF2-40B4-BE49-F238E27FC236}">
                  <a16:creationId xmlns:a16="http://schemas.microsoft.com/office/drawing/2014/main" id="{00000000-0008-0000-0C00-00005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88900</xdr:rowOff>
        </xdr:from>
        <xdr:to>
          <xdr:col>45</xdr:col>
          <xdr:colOff>2413000</xdr:colOff>
          <xdr:row>15</xdr:row>
          <xdr:rowOff>342900</xdr:rowOff>
        </xdr:to>
        <xdr:sp macro="" textlink="">
          <xdr:nvSpPr>
            <xdr:cNvPr id="37979" name="Drop Down 91" hidden="1">
              <a:extLst>
                <a:ext uri="{63B3BB69-23CF-44E3-9099-C40C66FF867C}">
                  <a14:compatExt spid="_x0000_s37979"/>
                </a:ext>
                <a:ext uri="{FF2B5EF4-FFF2-40B4-BE49-F238E27FC236}">
                  <a16:creationId xmlns:a16="http://schemas.microsoft.com/office/drawing/2014/main" id="{00000000-0008-0000-0C00-00005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88900</xdr:rowOff>
        </xdr:from>
        <xdr:to>
          <xdr:col>45</xdr:col>
          <xdr:colOff>2413000</xdr:colOff>
          <xdr:row>16</xdr:row>
          <xdr:rowOff>342900</xdr:rowOff>
        </xdr:to>
        <xdr:sp macro="" textlink="">
          <xdr:nvSpPr>
            <xdr:cNvPr id="37980" name="Drop Down 92" hidden="1">
              <a:extLst>
                <a:ext uri="{63B3BB69-23CF-44E3-9099-C40C66FF867C}">
                  <a14:compatExt spid="_x0000_s37980"/>
                </a:ext>
                <a:ext uri="{FF2B5EF4-FFF2-40B4-BE49-F238E27FC236}">
                  <a16:creationId xmlns:a16="http://schemas.microsoft.com/office/drawing/2014/main" id="{00000000-0008-0000-0C00-00005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88900</xdr:rowOff>
        </xdr:from>
        <xdr:to>
          <xdr:col>45</xdr:col>
          <xdr:colOff>2413000</xdr:colOff>
          <xdr:row>17</xdr:row>
          <xdr:rowOff>342900</xdr:rowOff>
        </xdr:to>
        <xdr:sp macro="" textlink="">
          <xdr:nvSpPr>
            <xdr:cNvPr id="37981" name="Drop Down 93" hidden="1">
              <a:extLst>
                <a:ext uri="{63B3BB69-23CF-44E3-9099-C40C66FF867C}">
                  <a14:compatExt spid="_x0000_s37981"/>
                </a:ext>
                <a:ext uri="{FF2B5EF4-FFF2-40B4-BE49-F238E27FC236}">
                  <a16:creationId xmlns:a16="http://schemas.microsoft.com/office/drawing/2014/main" id="{00000000-0008-0000-0C00-00005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88900</xdr:rowOff>
        </xdr:from>
        <xdr:to>
          <xdr:col>45</xdr:col>
          <xdr:colOff>2413000</xdr:colOff>
          <xdr:row>18</xdr:row>
          <xdr:rowOff>342900</xdr:rowOff>
        </xdr:to>
        <xdr:sp macro="" textlink="">
          <xdr:nvSpPr>
            <xdr:cNvPr id="37982" name="Drop Down 94" hidden="1">
              <a:extLst>
                <a:ext uri="{63B3BB69-23CF-44E3-9099-C40C66FF867C}">
                  <a14:compatExt spid="_x0000_s37982"/>
                </a:ext>
                <a:ext uri="{FF2B5EF4-FFF2-40B4-BE49-F238E27FC236}">
                  <a16:creationId xmlns:a16="http://schemas.microsoft.com/office/drawing/2014/main" id="{00000000-0008-0000-0C00-00005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869950</xdr:colOff>
          <xdr:row>9</xdr:row>
          <xdr:rowOff>342900</xdr:rowOff>
        </xdr:to>
        <xdr:sp macro="" textlink="">
          <xdr:nvSpPr>
            <xdr:cNvPr id="37983" name="Drop Down 95" hidden="1">
              <a:extLst>
                <a:ext uri="{63B3BB69-23CF-44E3-9099-C40C66FF867C}">
                  <a14:compatExt spid="_x0000_s37983"/>
                </a:ext>
                <a:ext uri="{FF2B5EF4-FFF2-40B4-BE49-F238E27FC236}">
                  <a16:creationId xmlns:a16="http://schemas.microsoft.com/office/drawing/2014/main" id="{00000000-0008-0000-0C00-00005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869950</xdr:colOff>
          <xdr:row>10</xdr:row>
          <xdr:rowOff>342900</xdr:rowOff>
        </xdr:to>
        <xdr:sp macro="" textlink="">
          <xdr:nvSpPr>
            <xdr:cNvPr id="37984" name="Drop Down 96" hidden="1">
              <a:extLst>
                <a:ext uri="{63B3BB69-23CF-44E3-9099-C40C66FF867C}">
                  <a14:compatExt spid="_x0000_s37984"/>
                </a:ext>
                <a:ext uri="{FF2B5EF4-FFF2-40B4-BE49-F238E27FC236}">
                  <a16:creationId xmlns:a16="http://schemas.microsoft.com/office/drawing/2014/main" id="{00000000-0008-0000-0C00-00006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850900</xdr:colOff>
          <xdr:row>11</xdr:row>
          <xdr:rowOff>342900</xdr:rowOff>
        </xdr:to>
        <xdr:sp macro="" textlink="">
          <xdr:nvSpPr>
            <xdr:cNvPr id="37985" name="Drop Down 97" hidden="1">
              <a:extLst>
                <a:ext uri="{63B3BB69-23CF-44E3-9099-C40C66FF867C}">
                  <a14:compatExt spid="_x0000_s37985"/>
                </a:ext>
                <a:ext uri="{FF2B5EF4-FFF2-40B4-BE49-F238E27FC236}">
                  <a16:creationId xmlns:a16="http://schemas.microsoft.com/office/drawing/2014/main" id="{00000000-0008-0000-0C00-00006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889000</xdr:colOff>
          <xdr:row>12</xdr:row>
          <xdr:rowOff>342900</xdr:rowOff>
        </xdr:to>
        <xdr:sp macro="" textlink="">
          <xdr:nvSpPr>
            <xdr:cNvPr id="37986" name="Drop Down 98" hidden="1">
              <a:extLst>
                <a:ext uri="{63B3BB69-23CF-44E3-9099-C40C66FF867C}">
                  <a14:compatExt spid="_x0000_s37986"/>
                </a:ext>
                <a:ext uri="{FF2B5EF4-FFF2-40B4-BE49-F238E27FC236}">
                  <a16:creationId xmlns:a16="http://schemas.microsoft.com/office/drawing/2014/main" id="{00000000-0008-0000-0C00-00006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889000</xdr:colOff>
          <xdr:row>13</xdr:row>
          <xdr:rowOff>342900</xdr:rowOff>
        </xdr:to>
        <xdr:sp macro="" textlink="">
          <xdr:nvSpPr>
            <xdr:cNvPr id="37987" name="Drop Down 99" hidden="1">
              <a:extLst>
                <a:ext uri="{63B3BB69-23CF-44E3-9099-C40C66FF867C}">
                  <a14:compatExt spid="_x0000_s37987"/>
                </a:ext>
                <a:ext uri="{FF2B5EF4-FFF2-40B4-BE49-F238E27FC236}">
                  <a16:creationId xmlns:a16="http://schemas.microsoft.com/office/drawing/2014/main" id="{00000000-0008-0000-0C00-00006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889000</xdr:colOff>
          <xdr:row>14</xdr:row>
          <xdr:rowOff>342900</xdr:rowOff>
        </xdr:to>
        <xdr:sp macro="" textlink="">
          <xdr:nvSpPr>
            <xdr:cNvPr id="37988" name="Drop Down 100" hidden="1">
              <a:extLst>
                <a:ext uri="{63B3BB69-23CF-44E3-9099-C40C66FF867C}">
                  <a14:compatExt spid="_x0000_s37988"/>
                </a:ext>
                <a:ext uri="{FF2B5EF4-FFF2-40B4-BE49-F238E27FC236}">
                  <a16:creationId xmlns:a16="http://schemas.microsoft.com/office/drawing/2014/main" id="{00000000-0008-0000-0C00-00006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88900</xdr:rowOff>
        </xdr:from>
        <xdr:to>
          <xdr:col>48</xdr:col>
          <xdr:colOff>889000</xdr:colOff>
          <xdr:row>15</xdr:row>
          <xdr:rowOff>342900</xdr:rowOff>
        </xdr:to>
        <xdr:sp macro="" textlink="">
          <xdr:nvSpPr>
            <xdr:cNvPr id="37989" name="Drop Down 101" hidden="1">
              <a:extLst>
                <a:ext uri="{63B3BB69-23CF-44E3-9099-C40C66FF867C}">
                  <a14:compatExt spid="_x0000_s37989"/>
                </a:ext>
                <a:ext uri="{FF2B5EF4-FFF2-40B4-BE49-F238E27FC236}">
                  <a16:creationId xmlns:a16="http://schemas.microsoft.com/office/drawing/2014/main" id="{00000000-0008-0000-0C00-00006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889000</xdr:colOff>
          <xdr:row>16</xdr:row>
          <xdr:rowOff>342900</xdr:rowOff>
        </xdr:to>
        <xdr:sp macro="" textlink="">
          <xdr:nvSpPr>
            <xdr:cNvPr id="37990" name="Drop Down 102" hidden="1">
              <a:extLst>
                <a:ext uri="{63B3BB69-23CF-44E3-9099-C40C66FF867C}">
                  <a14:compatExt spid="_x0000_s37990"/>
                </a:ext>
                <a:ext uri="{FF2B5EF4-FFF2-40B4-BE49-F238E27FC236}">
                  <a16:creationId xmlns:a16="http://schemas.microsoft.com/office/drawing/2014/main" id="{00000000-0008-0000-0C00-00006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889000</xdr:colOff>
          <xdr:row>17</xdr:row>
          <xdr:rowOff>342900</xdr:rowOff>
        </xdr:to>
        <xdr:sp macro="" textlink="">
          <xdr:nvSpPr>
            <xdr:cNvPr id="37991" name="Drop Down 103" hidden="1">
              <a:extLst>
                <a:ext uri="{63B3BB69-23CF-44E3-9099-C40C66FF867C}">
                  <a14:compatExt spid="_x0000_s37991"/>
                </a:ext>
                <a:ext uri="{FF2B5EF4-FFF2-40B4-BE49-F238E27FC236}">
                  <a16:creationId xmlns:a16="http://schemas.microsoft.com/office/drawing/2014/main" id="{00000000-0008-0000-0C00-00006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889000</xdr:colOff>
          <xdr:row>18</xdr:row>
          <xdr:rowOff>342900</xdr:rowOff>
        </xdr:to>
        <xdr:sp macro="" textlink="">
          <xdr:nvSpPr>
            <xdr:cNvPr id="37992" name="Drop Down 104" hidden="1">
              <a:extLst>
                <a:ext uri="{63B3BB69-23CF-44E3-9099-C40C66FF867C}">
                  <a14:compatExt spid="_x0000_s37992"/>
                </a:ext>
                <a:ext uri="{FF2B5EF4-FFF2-40B4-BE49-F238E27FC236}">
                  <a16:creationId xmlns:a16="http://schemas.microsoft.com/office/drawing/2014/main" id="{00000000-0008-0000-0C00-00006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2374900</xdr:colOff>
          <xdr:row>9</xdr:row>
          <xdr:rowOff>342900</xdr:rowOff>
        </xdr:to>
        <xdr:sp macro="" textlink="">
          <xdr:nvSpPr>
            <xdr:cNvPr id="37993" name="Drop Down 105" hidden="1">
              <a:extLst>
                <a:ext uri="{63B3BB69-23CF-44E3-9099-C40C66FF867C}">
                  <a14:compatExt spid="_x0000_s37993"/>
                </a:ext>
                <a:ext uri="{FF2B5EF4-FFF2-40B4-BE49-F238E27FC236}">
                  <a16:creationId xmlns:a16="http://schemas.microsoft.com/office/drawing/2014/main" id="{00000000-0008-0000-0C00-00006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2374900</xdr:colOff>
          <xdr:row>10</xdr:row>
          <xdr:rowOff>342900</xdr:rowOff>
        </xdr:to>
        <xdr:sp macro="" textlink="">
          <xdr:nvSpPr>
            <xdr:cNvPr id="37994" name="Drop Down 106" hidden="1">
              <a:extLst>
                <a:ext uri="{63B3BB69-23CF-44E3-9099-C40C66FF867C}">
                  <a14:compatExt spid="_x0000_s37994"/>
                </a:ext>
                <a:ext uri="{FF2B5EF4-FFF2-40B4-BE49-F238E27FC236}">
                  <a16:creationId xmlns:a16="http://schemas.microsoft.com/office/drawing/2014/main" id="{00000000-0008-0000-0C00-00006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2374900</xdr:colOff>
          <xdr:row>11</xdr:row>
          <xdr:rowOff>342900</xdr:rowOff>
        </xdr:to>
        <xdr:sp macro="" textlink="">
          <xdr:nvSpPr>
            <xdr:cNvPr id="37995" name="Drop Down 107" hidden="1">
              <a:extLst>
                <a:ext uri="{63B3BB69-23CF-44E3-9099-C40C66FF867C}">
                  <a14:compatExt spid="_x0000_s37995"/>
                </a:ext>
                <a:ext uri="{FF2B5EF4-FFF2-40B4-BE49-F238E27FC236}">
                  <a16:creationId xmlns:a16="http://schemas.microsoft.com/office/drawing/2014/main" id="{00000000-0008-0000-0C00-00006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2374900</xdr:colOff>
          <xdr:row>12</xdr:row>
          <xdr:rowOff>342900</xdr:rowOff>
        </xdr:to>
        <xdr:sp macro="" textlink="">
          <xdr:nvSpPr>
            <xdr:cNvPr id="37996" name="Drop Down 108" hidden="1">
              <a:extLst>
                <a:ext uri="{63B3BB69-23CF-44E3-9099-C40C66FF867C}">
                  <a14:compatExt spid="_x0000_s37996"/>
                </a:ext>
                <a:ext uri="{FF2B5EF4-FFF2-40B4-BE49-F238E27FC236}">
                  <a16:creationId xmlns:a16="http://schemas.microsoft.com/office/drawing/2014/main" id="{00000000-0008-0000-0C00-00006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2374900</xdr:colOff>
          <xdr:row>13</xdr:row>
          <xdr:rowOff>342900</xdr:rowOff>
        </xdr:to>
        <xdr:sp macro="" textlink="">
          <xdr:nvSpPr>
            <xdr:cNvPr id="37997" name="Drop Down 109" hidden="1">
              <a:extLst>
                <a:ext uri="{63B3BB69-23CF-44E3-9099-C40C66FF867C}">
                  <a14:compatExt spid="_x0000_s37997"/>
                </a:ext>
                <a:ext uri="{FF2B5EF4-FFF2-40B4-BE49-F238E27FC236}">
                  <a16:creationId xmlns:a16="http://schemas.microsoft.com/office/drawing/2014/main" id="{00000000-0008-0000-0C00-00006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2374900</xdr:colOff>
          <xdr:row>14</xdr:row>
          <xdr:rowOff>342900</xdr:rowOff>
        </xdr:to>
        <xdr:sp macro="" textlink="">
          <xdr:nvSpPr>
            <xdr:cNvPr id="37998" name="Drop Down 110" hidden="1">
              <a:extLst>
                <a:ext uri="{63B3BB69-23CF-44E3-9099-C40C66FF867C}">
                  <a14:compatExt spid="_x0000_s37998"/>
                </a:ext>
                <a:ext uri="{FF2B5EF4-FFF2-40B4-BE49-F238E27FC236}">
                  <a16:creationId xmlns:a16="http://schemas.microsoft.com/office/drawing/2014/main" id="{00000000-0008-0000-0C00-00006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2374900</xdr:colOff>
          <xdr:row>15</xdr:row>
          <xdr:rowOff>342900</xdr:rowOff>
        </xdr:to>
        <xdr:sp macro="" textlink="">
          <xdr:nvSpPr>
            <xdr:cNvPr id="37999" name="Drop Down 111" hidden="1">
              <a:extLst>
                <a:ext uri="{63B3BB69-23CF-44E3-9099-C40C66FF867C}">
                  <a14:compatExt spid="_x0000_s37999"/>
                </a:ext>
                <a:ext uri="{FF2B5EF4-FFF2-40B4-BE49-F238E27FC236}">
                  <a16:creationId xmlns:a16="http://schemas.microsoft.com/office/drawing/2014/main" id="{00000000-0008-0000-0C00-00006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2374900</xdr:colOff>
          <xdr:row>16</xdr:row>
          <xdr:rowOff>342900</xdr:rowOff>
        </xdr:to>
        <xdr:sp macro="" textlink="">
          <xdr:nvSpPr>
            <xdr:cNvPr id="38000" name="Drop Down 112" hidden="1">
              <a:extLst>
                <a:ext uri="{63B3BB69-23CF-44E3-9099-C40C66FF867C}">
                  <a14:compatExt spid="_x0000_s38000"/>
                </a:ext>
                <a:ext uri="{FF2B5EF4-FFF2-40B4-BE49-F238E27FC236}">
                  <a16:creationId xmlns:a16="http://schemas.microsoft.com/office/drawing/2014/main" id="{00000000-0008-0000-0C00-00007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2374900</xdr:colOff>
          <xdr:row>17</xdr:row>
          <xdr:rowOff>342900</xdr:rowOff>
        </xdr:to>
        <xdr:sp macro="" textlink="">
          <xdr:nvSpPr>
            <xdr:cNvPr id="38001" name="Drop Down 113" hidden="1">
              <a:extLst>
                <a:ext uri="{63B3BB69-23CF-44E3-9099-C40C66FF867C}">
                  <a14:compatExt spid="_x0000_s38001"/>
                </a:ext>
                <a:ext uri="{FF2B5EF4-FFF2-40B4-BE49-F238E27FC236}">
                  <a16:creationId xmlns:a16="http://schemas.microsoft.com/office/drawing/2014/main" id="{00000000-0008-0000-0C00-00007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2374900</xdr:colOff>
          <xdr:row>18</xdr:row>
          <xdr:rowOff>342900</xdr:rowOff>
        </xdr:to>
        <xdr:sp macro="" textlink="">
          <xdr:nvSpPr>
            <xdr:cNvPr id="38002" name="Drop Down 114" hidden="1">
              <a:extLst>
                <a:ext uri="{63B3BB69-23CF-44E3-9099-C40C66FF867C}">
                  <a14:compatExt spid="_x0000_s38002"/>
                </a:ext>
                <a:ext uri="{FF2B5EF4-FFF2-40B4-BE49-F238E27FC236}">
                  <a16:creationId xmlns:a16="http://schemas.microsoft.com/office/drawing/2014/main" id="{00000000-0008-0000-0C00-00007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38003" name="Drop Down 115" hidden="1">
              <a:extLst>
                <a:ext uri="{63B3BB69-23CF-44E3-9099-C40C66FF867C}">
                  <a14:compatExt spid="_x0000_s38003"/>
                </a:ext>
                <a:ext uri="{FF2B5EF4-FFF2-40B4-BE49-F238E27FC236}">
                  <a16:creationId xmlns:a16="http://schemas.microsoft.com/office/drawing/2014/main" id="{00000000-0008-0000-0C00-00007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38004" name="Drop Down 116" hidden="1">
              <a:extLst>
                <a:ext uri="{63B3BB69-23CF-44E3-9099-C40C66FF867C}">
                  <a14:compatExt spid="_x0000_s38004"/>
                </a:ext>
                <a:ext uri="{FF2B5EF4-FFF2-40B4-BE49-F238E27FC236}">
                  <a16:creationId xmlns:a16="http://schemas.microsoft.com/office/drawing/2014/main" id="{00000000-0008-0000-0C00-00007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38005" name="Drop Down 117" hidden="1">
              <a:extLst>
                <a:ext uri="{63B3BB69-23CF-44E3-9099-C40C66FF867C}">
                  <a14:compatExt spid="_x0000_s38005"/>
                </a:ext>
                <a:ext uri="{FF2B5EF4-FFF2-40B4-BE49-F238E27FC236}">
                  <a16:creationId xmlns:a16="http://schemas.microsoft.com/office/drawing/2014/main" id="{00000000-0008-0000-0C00-00007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38006" name="Drop Down 118" hidden="1">
              <a:extLst>
                <a:ext uri="{63B3BB69-23CF-44E3-9099-C40C66FF867C}">
                  <a14:compatExt spid="_x0000_s38006"/>
                </a:ext>
                <a:ext uri="{FF2B5EF4-FFF2-40B4-BE49-F238E27FC236}">
                  <a16:creationId xmlns:a16="http://schemas.microsoft.com/office/drawing/2014/main" id="{00000000-0008-0000-0C00-00007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38007" name="Drop Down 119" hidden="1">
              <a:extLst>
                <a:ext uri="{63B3BB69-23CF-44E3-9099-C40C66FF867C}">
                  <a14:compatExt spid="_x0000_s38007"/>
                </a:ext>
                <a:ext uri="{FF2B5EF4-FFF2-40B4-BE49-F238E27FC236}">
                  <a16:creationId xmlns:a16="http://schemas.microsoft.com/office/drawing/2014/main" id="{00000000-0008-0000-0C00-00007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38008" name="Drop Down 120" hidden="1">
              <a:extLst>
                <a:ext uri="{63B3BB69-23CF-44E3-9099-C40C66FF867C}">
                  <a14:compatExt spid="_x0000_s38008"/>
                </a:ext>
                <a:ext uri="{FF2B5EF4-FFF2-40B4-BE49-F238E27FC236}">
                  <a16:creationId xmlns:a16="http://schemas.microsoft.com/office/drawing/2014/main" id="{00000000-0008-0000-0C00-00007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38009" name="Drop Down 121" hidden="1">
              <a:extLst>
                <a:ext uri="{63B3BB69-23CF-44E3-9099-C40C66FF867C}">
                  <a14:compatExt spid="_x0000_s38009"/>
                </a:ext>
                <a:ext uri="{FF2B5EF4-FFF2-40B4-BE49-F238E27FC236}">
                  <a16:creationId xmlns:a16="http://schemas.microsoft.com/office/drawing/2014/main" id="{00000000-0008-0000-0C00-00007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88900</xdr:rowOff>
        </xdr:from>
        <xdr:to>
          <xdr:col>54</xdr:col>
          <xdr:colOff>876300</xdr:colOff>
          <xdr:row>16</xdr:row>
          <xdr:rowOff>342900</xdr:rowOff>
        </xdr:to>
        <xdr:sp macro="" textlink="">
          <xdr:nvSpPr>
            <xdr:cNvPr id="38010" name="Drop Down 122" hidden="1">
              <a:extLst>
                <a:ext uri="{63B3BB69-23CF-44E3-9099-C40C66FF867C}">
                  <a14:compatExt spid="_x0000_s38010"/>
                </a:ext>
                <a:ext uri="{FF2B5EF4-FFF2-40B4-BE49-F238E27FC236}">
                  <a16:creationId xmlns:a16="http://schemas.microsoft.com/office/drawing/2014/main" id="{00000000-0008-0000-0C00-00007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38011" name="Drop Down 123" hidden="1">
              <a:extLst>
                <a:ext uri="{63B3BB69-23CF-44E3-9099-C40C66FF867C}">
                  <a14:compatExt spid="_x0000_s38011"/>
                </a:ext>
                <a:ext uri="{FF2B5EF4-FFF2-40B4-BE49-F238E27FC236}">
                  <a16:creationId xmlns:a16="http://schemas.microsoft.com/office/drawing/2014/main" id="{00000000-0008-0000-0C00-00007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38012" name="Drop Down 124" hidden="1">
              <a:extLst>
                <a:ext uri="{63B3BB69-23CF-44E3-9099-C40C66FF867C}">
                  <a14:compatExt spid="_x0000_s38012"/>
                </a:ext>
                <a:ext uri="{FF2B5EF4-FFF2-40B4-BE49-F238E27FC236}">
                  <a16:creationId xmlns:a16="http://schemas.microsoft.com/office/drawing/2014/main" id="{00000000-0008-0000-0C00-00007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17</xdr:row>
          <xdr:rowOff>76200</xdr:rowOff>
        </xdr:from>
        <xdr:to>
          <xdr:col>27</xdr:col>
          <xdr:colOff>2476500</xdr:colOff>
          <xdr:row>17</xdr:row>
          <xdr:rowOff>342900</xdr:rowOff>
        </xdr:to>
        <xdr:sp macro="" textlink="">
          <xdr:nvSpPr>
            <xdr:cNvPr id="38013" name="Drop Down 125" hidden="1">
              <a:extLst>
                <a:ext uri="{63B3BB69-23CF-44E3-9099-C40C66FF867C}">
                  <a14:compatExt spid="_x0000_s38013"/>
                </a:ext>
                <a:ext uri="{FF2B5EF4-FFF2-40B4-BE49-F238E27FC236}">
                  <a16:creationId xmlns:a16="http://schemas.microsoft.com/office/drawing/2014/main" id="{00000000-0008-0000-0C00-00007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88900</xdr:rowOff>
        </xdr:from>
        <xdr:to>
          <xdr:col>25</xdr:col>
          <xdr:colOff>374650</xdr:colOff>
          <xdr:row>15</xdr:row>
          <xdr:rowOff>374650</xdr:rowOff>
        </xdr:to>
        <xdr:sp macro="" textlink="">
          <xdr:nvSpPr>
            <xdr:cNvPr id="38014" name="Drop Down 126" hidden="1">
              <a:extLst>
                <a:ext uri="{63B3BB69-23CF-44E3-9099-C40C66FF867C}">
                  <a14:compatExt spid="_x0000_s38014"/>
                </a:ext>
                <a:ext uri="{FF2B5EF4-FFF2-40B4-BE49-F238E27FC236}">
                  <a16:creationId xmlns:a16="http://schemas.microsoft.com/office/drawing/2014/main" id="{00000000-0008-0000-0C00-00007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14</xdr:row>
          <xdr:rowOff>76200</xdr:rowOff>
        </xdr:from>
        <xdr:to>
          <xdr:col>25</xdr:col>
          <xdr:colOff>374650</xdr:colOff>
          <xdr:row>14</xdr:row>
          <xdr:rowOff>342900</xdr:rowOff>
        </xdr:to>
        <xdr:sp macro="" textlink="">
          <xdr:nvSpPr>
            <xdr:cNvPr id="38015" name="Drop Down 127" hidden="1">
              <a:extLst>
                <a:ext uri="{63B3BB69-23CF-44E3-9099-C40C66FF867C}">
                  <a14:compatExt spid="_x0000_s38015"/>
                </a:ext>
                <a:ext uri="{FF2B5EF4-FFF2-40B4-BE49-F238E27FC236}">
                  <a16:creationId xmlns:a16="http://schemas.microsoft.com/office/drawing/2014/main" id="{00000000-0008-0000-0C00-00007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88900</xdr:rowOff>
        </xdr:from>
        <xdr:to>
          <xdr:col>25</xdr:col>
          <xdr:colOff>374650</xdr:colOff>
          <xdr:row>12</xdr:row>
          <xdr:rowOff>342900</xdr:rowOff>
        </xdr:to>
        <xdr:sp macro="" textlink="">
          <xdr:nvSpPr>
            <xdr:cNvPr id="38016" name="Drop Down 128" hidden="1">
              <a:extLst>
                <a:ext uri="{63B3BB69-23CF-44E3-9099-C40C66FF867C}">
                  <a14:compatExt spid="_x0000_s38016"/>
                </a:ext>
                <a:ext uri="{FF2B5EF4-FFF2-40B4-BE49-F238E27FC236}">
                  <a16:creationId xmlns:a16="http://schemas.microsoft.com/office/drawing/2014/main" id="{00000000-0008-0000-0C00-00008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374650</xdr:colOff>
          <xdr:row>13</xdr:row>
          <xdr:rowOff>342900</xdr:rowOff>
        </xdr:to>
        <xdr:sp macro="" textlink="">
          <xdr:nvSpPr>
            <xdr:cNvPr id="38017" name="Drop Down 129" hidden="1">
              <a:extLst>
                <a:ext uri="{63B3BB69-23CF-44E3-9099-C40C66FF867C}">
                  <a14:compatExt spid="_x0000_s38017"/>
                </a:ext>
                <a:ext uri="{FF2B5EF4-FFF2-40B4-BE49-F238E27FC236}">
                  <a16:creationId xmlns:a16="http://schemas.microsoft.com/office/drawing/2014/main" id="{00000000-0008-0000-0C00-00008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107950</xdr:rowOff>
        </xdr:from>
        <xdr:to>
          <xdr:col>25</xdr:col>
          <xdr:colOff>374650</xdr:colOff>
          <xdr:row>16</xdr:row>
          <xdr:rowOff>374650</xdr:rowOff>
        </xdr:to>
        <xdr:sp macro="" textlink="">
          <xdr:nvSpPr>
            <xdr:cNvPr id="38018" name="Drop Down 130" hidden="1">
              <a:extLst>
                <a:ext uri="{63B3BB69-23CF-44E3-9099-C40C66FF867C}">
                  <a14:compatExt spid="_x0000_s38018"/>
                </a:ext>
                <a:ext uri="{FF2B5EF4-FFF2-40B4-BE49-F238E27FC236}">
                  <a16:creationId xmlns:a16="http://schemas.microsoft.com/office/drawing/2014/main" id="{00000000-0008-0000-0C00-00008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355600</xdr:rowOff>
        </xdr:from>
        <xdr:to>
          <xdr:col>30</xdr:col>
          <xdr:colOff>857250</xdr:colOff>
          <xdr:row>7</xdr:row>
          <xdr:rowOff>190500</xdr:rowOff>
        </xdr:to>
        <xdr:sp macro="" textlink="">
          <xdr:nvSpPr>
            <xdr:cNvPr id="38019" name="Drop Down 131" hidden="1">
              <a:extLst>
                <a:ext uri="{63B3BB69-23CF-44E3-9099-C40C66FF867C}">
                  <a14:compatExt spid="_x0000_s38019"/>
                </a:ext>
                <a:ext uri="{FF2B5EF4-FFF2-40B4-BE49-F238E27FC236}">
                  <a16:creationId xmlns:a16="http://schemas.microsoft.com/office/drawing/2014/main" id="{00000000-0008-0000-0C00-00008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889000</xdr:colOff>
          <xdr:row>7</xdr:row>
          <xdr:rowOff>222250</xdr:rowOff>
        </xdr:to>
        <xdr:sp macro="" textlink="">
          <xdr:nvSpPr>
            <xdr:cNvPr id="38020" name="Drop Down 132" hidden="1">
              <a:extLst>
                <a:ext uri="{63B3BB69-23CF-44E3-9099-C40C66FF867C}">
                  <a14:compatExt spid="_x0000_s38020"/>
                </a:ext>
                <a:ext uri="{FF2B5EF4-FFF2-40B4-BE49-F238E27FC236}">
                  <a16:creationId xmlns:a16="http://schemas.microsoft.com/office/drawing/2014/main" id="{00000000-0008-0000-0C00-00008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222250</xdr:rowOff>
        </xdr:to>
        <xdr:sp macro="" textlink="">
          <xdr:nvSpPr>
            <xdr:cNvPr id="38021" name="Drop Down 133" hidden="1">
              <a:extLst>
                <a:ext uri="{63B3BB69-23CF-44E3-9099-C40C66FF867C}">
                  <a14:compatExt spid="_x0000_s38021"/>
                </a:ext>
                <a:ext uri="{FF2B5EF4-FFF2-40B4-BE49-F238E27FC236}">
                  <a16:creationId xmlns:a16="http://schemas.microsoft.com/office/drawing/2014/main" id="{00000000-0008-0000-0C00-00008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107950</xdr:colOff>
          <xdr:row>6</xdr:row>
          <xdr:rowOff>381000</xdr:rowOff>
        </xdr:from>
        <xdr:to>
          <xdr:col>48</xdr:col>
          <xdr:colOff>914400</xdr:colOff>
          <xdr:row>7</xdr:row>
          <xdr:rowOff>222250</xdr:rowOff>
        </xdr:to>
        <xdr:sp macro="" textlink="">
          <xdr:nvSpPr>
            <xdr:cNvPr id="38022" name="Drop Down 134" hidden="1">
              <a:extLst>
                <a:ext uri="{63B3BB69-23CF-44E3-9099-C40C66FF867C}">
                  <a14:compatExt spid="_x0000_s38022"/>
                </a:ext>
                <a:ext uri="{FF2B5EF4-FFF2-40B4-BE49-F238E27FC236}">
                  <a16:creationId xmlns:a16="http://schemas.microsoft.com/office/drawing/2014/main" id="{00000000-0008-0000-0C00-00008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412750</xdr:rowOff>
        </xdr:from>
        <xdr:to>
          <xdr:col>54</xdr:col>
          <xdr:colOff>908050</xdr:colOff>
          <xdr:row>7</xdr:row>
          <xdr:rowOff>260350</xdr:rowOff>
        </xdr:to>
        <xdr:sp macro="" textlink="">
          <xdr:nvSpPr>
            <xdr:cNvPr id="38023" name="Drop Down 135" hidden="1">
              <a:extLst>
                <a:ext uri="{63B3BB69-23CF-44E3-9099-C40C66FF867C}">
                  <a14:compatExt spid="_x0000_s38023"/>
                </a:ext>
                <a:ext uri="{FF2B5EF4-FFF2-40B4-BE49-F238E27FC236}">
                  <a16:creationId xmlns:a16="http://schemas.microsoft.com/office/drawing/2014/main" id="{00000000-0008-0000-0C00-00008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107950</xdr:colOff>
          <xdr:row>2</xdr:row>
          <xdr:rowOff>31750</xdr:rowOff>
        </xdr:from>
        <xdr:to>
          <xdr:col>42</xdr:col>
          <xdr:colOff>412750</xdr:colOff>
          <xdr:row>2</xdr:row>
          <xdr:rowOff>285750</xdr:rowOff>
        </xdr:to>
        <xdr:sp macro="" textlink="">
          <xdr:nvSpPr>
            <xdr:cNvPr id="38024" name="Check Box 136" hidden="1">
              <a:extLst>
                <a:ext uri="{63B3BB69-23CF-44E3-9099-C40C66FF867C}">
                  <a14:compatExt spid="_x0000_s38024"/>
                </a:ext>
                <a:ext uri="{FF2B5EF4-FFF2-40B4-BE49-F238E27FC236}">
                  <a16:creationId xmlns:a16="http://schemas.microsoft.com/office/drawing/2014/main" id="{00000000-0008-0000-0C00-00008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165100</xdr:colOff>
          <xdr:row>6</xdr:row>
          <xdr:rowOff>107950</xdr:rowOff>
        </xdr:from>
        <xdr:to>
          <xdr:col>1</xdr:col>
          <xdr:colOff>3060700</xdr:colOff>
          <xdr:row>6</xdr:row>
          <xdr:rowOff>374650</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F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7</xdr:row>
          <xdr:rowOff>107950</xdr:rowOff>
        </xdr:from>
        <xdr:to>
          <xdr:col>1</xdr:col>
          <xdr:colOff>3060700</xdr:colOff>
          <xdr:row>7</xdr:row>
          <xdr:rowOff>374650</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F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8</xdr:row>
          <xdr:rowOff>107950</xdr:rowOff>
        </xdr:from>
        <xdr:to>
          <xdr:col>1</xdr:col>
          <xdr:colOff>3060700</xdr:colOff>
          <xdr:row>8</xdr:row>
          <xdr:rowOff>374650</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F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9</xdr:row>
          <xdr:rowOff>107950</xdr:rowOff>
        </xdr:from>
        <xdr:to>
          <xdr:col>1</xdr:col>
          <xdr:colOff>3060700</xdr:colOff>
          <xdr:row>9</xdr:row>
          <xdr:rowOff>374650</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F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10</xdr:row>
          <xdr:rowOff>107950</xdr:rowOff>
        </xdr:from>
        <xdr:to>
          <xdr:col>1</xdr:col>
          <xdr:colOff>3060700</xdr:colOff>
          <xdr:row>10</xdr:row>
          <xdr:rowOff>374650</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F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11</xdr:row>
          <xdr:rowOff>107950</xdr:rowOff>
        </xdr:from>
        <xdr:to>
          <xdr:col>1</xdr:col>
          <xdr:colOff>3060700</xdr:colOff>
          <xdr:row>11</xdr:row>
          <xdr:rowOff>374650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F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12</xdr:row>
          <xdr:rowOff>107950</xdr:rowOff>
        </xdr:from>
        <xdr:to>
          <xdr:col>1</xdr:col>
          <xdr:colOff>3060700</xdr:colOff>
          <xdr:row>12</xdr:row>
          <xdr:rowOff>374650</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F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13</xdr:row>
          <xdr:rowOff>107950</xdr:rowOff>
        </xdr:from>
        <xdr:to>
          <xdr:col>1</xdr:col>
          <xdr:colOff>3060700</xdr:colOff>
          <xdr:row>13</xdr:row>
          <xdr:rowOff>374650</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F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14</xdr:row>
          <xdr:rowOff>107950</xdr:rowOff>
        </xdr:from>
        <xdr:to>
          <xdr:col>1</xdr:col>
          <xdr:colOff>3060700</xdr:colOff>
          <xdr:row>14</xdr:row>
          <xdr:rowOff>374650</xdr:rowOff>
        </xdr:to>
        <xdr:sp macro="" textlink="">
          <xdr:nvSpPr>
            <xdr:cNvPr id="8201" name="Drop Down 9" hidden="1">
              <a:extLst>
                <a:ext uri="{63B3BB69-23CF-44E3-9099-C40C66FF867C}">
                  <a14:compatExt spid="_x0000_s8201"/>
                </a:ext>
                <a:ext uri="{FF2B5EF4-FFF2-40B4-BE49-F238E27FC236}">
                  <a16:creationId xmlns:a16="http://schemas.microsoft.com/office/drawing/2014/main" id="{00000000-0008-0000-0F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15</xdr:row>
          <xdr:rowOff>107950</xdr:rowOff>
        </xdr:from>
        <xdr:to>
          <xdr:col>1</xdr:col>
          <xdr:colOff>3060700</xdr:colOff>
          <xdr:row>15</xdr:row>
          <xdr:rowOff>374650</xdr:rowOff>
        </xdr:to>
        <xdr:sp macro="" textlink="">
          <xdr:nvSpPr>
            <xdr:cNvPr id="8202" name="Drop Down 10" hidden="1">
              <a:extLst>
                <a:ext uri="{63B3BB69-23CF-44E3-9099-C40C66FF867C}">
                  <a14:compatExt spid="_x0000_s8202"/>
                </a:ext>
                <a:ext uri="{FF2B5EF4-FFF2-40B4-BE49-F238E27FC236}">
                  <a16:creationId xmlns:a16="http://schemas.microsoft.com/office/drawing/2014/main" id="{00000000-0008-0000-0F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16</xdr:row>
          <xdr:rowOff>107950</xdr:rowOff>
        </xdr:from>
        <xdr:to>
          <xdr:col>1</xdr:col>
          <xdr:colOff>3060700</xdr:colOff>
          <xdr:row>16</xdr:row>
          <xdr:rowOff>374650</xdr:rowOff>
        </xdr:to>
        <xdr:sp macro="" textlink="">
          <xdr:nvSpPr>
            <xdr:cNvPr id="8203" name="Drop Down 11" hidden="1">
              <a:extLst>
                <a:ext uri="{63B3BB69-23CF-44E3-9099-C40C66FF867C}">
                  <a14:compatExt spid="_x0000_s8203"/>
                </a:ext>
                <a:ext uri="{FF2B5EF4-FFF2-40B4-BE49-F238E27FC236}">
                  <a16:creationId xmlns:a16="http://schemas.microsoft.com/office/drawing/2014/main" id="{00000000-0008-0000-0F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17</xdr:row>
          <xdr:rowOff>107950</xdr:rowOff>
        </xdr:from>
        <xdr:to>
          <xdr:col>1</xdr:col>
          <xdr:colOff>3060700</xdr:colOff>
          <xdr:row>17</xdr:row>
          <xdr:rowOff>374650</xdr:rowOff>
        </xdr:to>
        <xdr:sp macro="" textlink="">
          <xdr:nvSpPr>
            <xdr:cNvPr id="8204" name="Drop Down 12" hidden="1">
              <a:extLst>
                <a:ext uri="{63B3BB69-23CF-44E3-9099-C40C66FF867C}">
                  <a14:compatExt spid="_x0000_s8204"/>
                </a:ext>
                <a:ext uri="{FF2B5EF4-FFF2-40B4-BE49-F238E27FC236}">
                  <a16:creationId xmlns:a16="http://schemas.microsoft.com/office/drawing/2014/main" id="{00000000-0008-0000-0F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18</xdr:row>
          <xdr:rowOff>107950</xdr:rowOff>
        </xdr:from>
        <xdr:to>
          <xdr:col>1</xdr:col>
          <xdr:colOff>3060700</xdr:colOff>
          <xdr:row>18</xdr:row>
          <xdr:rowOff>374650</xdr:rowOff>
        </xdr:to>
        <xdr:sp macro="" textlink="">
          <xdr:nvSpPr>
            <xdr:cNvPr id="8205" name="Drop Down 13" hidden="1">
              <a:extLst>
                <a:ext uri="{63B3BB69-23CF-44E3-9099-C40C66FF867C}">
                  <a14:compatExt spid="_x0000_s8205"/>
                </a:ext>
                <a:ext uri="{FF2B5EF4-FFF2-40B4-BE49-F238E27FC236}">
                  <a16:creationId xmlns:a16="http://schemas.microsoft.com/office/drawing/2014/main" id="{00000000-0008-0000-0F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19</xdr:row>
          <xdr:rowOff>107950</xdr:rowOff>
        </xdr:from>
        <xdr:to>
          <xdr:col>1</xdr:col>
          <xdr:colOff>3060700</xdr:colOff>
          <xdr:row>19</xdr:row>
          <xdr:rowOff>374650</xdr:rowOff>
        </xdr:to>
        <xdr:sp macro="" textlink="">
          <xdr:nvSpPr>
            <xdr:cNvPr id="8206" name="Drop Down 14" hidden="1">
              <a:extLst>
                <a:ext uri="{63B3BB69-23CF-44E3-9099-C40C66FF867C}">
                  <a14:compatExt spid="_x0000_s8206"/>
                </a:ext>
                <a:ext uri="{FF2B5EF4-FFF2-40B4-BE49-F238E27FC236}">
                  <a16:creationId xmlns:a16="http://schemas.microsoft.com/office/drawing/2014/main" id="{00000000-0008-0000-0F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20</xdr:row>
          <xdr:rowOff>107950</xdr:rowOff>
        </xdr:from>
        <xdr:to>
          <xdr:col>1</xdr:col>
          <xdr:colOff>3060700</xdr:colOff>
          <xdr:row>20</xdr:row>
          <xdr:rowOff>374650</xdr:rowOff>
        </xdr:to>
        <xdr:sp macro="" textlink="">
          <xdr:nvSpPr>
            <xdr:cNvPr id="8207" name="Drop Down 15" hidden="1">
              <a:extLst>
                <a:ext uri="{63B3BB69-23CF-44E3-9099-C40C66FF867C}">
                  <a14:compatExt spid="_x0000_s8207"/>
                </a:ext>
                <a:ext uri="{FF2B5EF4-FFF2-40B4-BE49-F238E27FC236}">
                  <a16:creationId xmlns:a16="http://schemas.microsoft.com/office/drawing/2014/main" id="{00000000-0008-0000-0F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21</xdr:row>
          <xdr:rowOff>107950</xdr:rowOff>
        </xdr:from>
        <xdr:to>
          <xdr:col>1</xdr:col>
          <xdr:colOff>3060700</xdr:colOff>
          <xdr:row>21</xdr:row>
          <xdr:rowOff>374650</xdr:rowOff>
        </xdr:to>
        <xdr:sp macro="" textlink="">
          <xdr:nvSpPr>
            <xdr:cNvPr id="8208" name="Drop Down 16" hidden="1">
              <a:extLst>
                <a:ext uri="{63B3BB69-23CF-44E3-9099-C40C66FF867C}">
                  <a14:compatExt spid="_x0000_s8208"/>
                </a:ext>
                <a:ext uri="{FF2B5EF4-FFF2-40B4-BE49-F238E27FC236}">
                  <a16:creationId xmlns:a16="http://schemas.microsoft.com/office/drawing/2014/main" id="{00000000-0008-0000-0F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22</xdr:row>
          <xdr:rowOff>107950</xdr:rowOff>
        </xdr:from>
        <xdr:to>
          <xdr:col>1</xdr:col>
          <xdr:colOff>3060700</xdr:colOff>
          <xdr:row>22</xdr:row>
          <xdr:rowOff>374650</xdr:rowOff>
        </xdr:to>
        <xdr:sp macro="" textlink="">
          <xdr:nvSpPr>
            <xdr:cNvPr id="8209" name="Drop Down 17" hidden="1">
              <a:extLst>
                <a:ext uri="{63B3BB69-23CF-44E3-9099-C40C66FF867C}">
                  <a14:compatExt spid="_x0000_s8209"/>
                </a:ext>
                <a:ext uri="{FF2B5EF4-FFF2-40B4-BE49-F238E27FC236}">
                  <a16:creationId xmlns:a16="http://schemas.microsoft.com/office/drawing/2014/main" id="{00000000-0008-0000-0F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23</xdr:row>
          <xdr:rowOff>107950</xdr:rowOff>
        </xdr:from>
        <xdr:to>
          <xdr:col>1</xdr:col>
          <xdr:colOff>3060700</xdr:colOff>
          <xdr:row>23</xdr:row>
          <xdr:rowOff>374650</xdr:rowOff>
        </xdr:to>
        <xdr:sp macro="" textlink="">
          <xdr:nvSpPr>
            <xdr:cNvPr id="8210" name="Drop Down 18" hidden="1">
              <a:extLst>
                <a:ext uri="{63B3BB69-23CF-44E3-9099-C40C66FF867C}">
                  <a14:compatExt spid="_x0000_s8210"/>
                </a:ext>
                <a:ext uri="{FF2B5EF4-FFF2-40B4-BE49-F238E27FC236}">
                  <a16:creationId xmlns:a16="http://schemas.microsoft.com/office/drawing/2014/main" id="{00000000-0008-0000-0F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24</xdr:row>
          <xdr:rowOff>107950</xdr:rowOff>
        </xdr:from>
        <xdr:to>
          <xdr:col>1</xdr:col>
          <xdr:colOff>3060700</xdr:colOff>
          <xdr:row>24</xdr:row>
          <xdr:rowOff>374650</xdr:rowOff>
        </xdr:to>
        <xdr:sp macro="" textlink="">
          <xdr:nvSpPr>
            <xdr:cNvPr id="8211" name="Drop Down 19" hidden="1">
              <a:extLst>
                <a:ext uri="{63B3BB69-23CF-44E3-9099-C40C66FF867C}">
                  <a14:compatExt spid="_x0000_s8211"/>
                </a:ext>
                <a:ext uri="{FF2B5EF4-FFF2-40B4-BE49-F238E27FC236}">
                  <a16:creationId xmlns:a16="http://schemas.microsoft.com/office/drawing/2014/main" id="{00000000-0008-0000-0F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25</xdr:row>
          <xdr:rowOff>107950</xdr:rowOff>
        </xdr:from>
        <xdr:to>
          <xdr:col>1</xdr:col>
          <xdr:colOff>3060700</xdr:colOff>
          <xdr:row>25</xdr:row>
          <xdr:rowOff>374650</xdr:rowOff>
        </xdr:to>
        <xdr:sp macro="" textlink="">
          <xdr:nvSpPr>
            <xdr:cNvPr id="8212" name="Drop Down 20" hidden="1">
              <a:extLst>
                <a:ext uri="{63B3BB69-23CF-44E3-9099-C40C66FF867C}">
                  <a14:compatExt spid="_x0000_s8212"/>
                </a:ext>
                <a:ext uri="{FF2B5EF4-FFF2-40B4-BE49-F238E27FC236}">
                  <a16:creationId xmlns:a16="http://schemas.microsoft.com/office/drawing/2014/main" id="{00000000-0008-0000-0F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146050</xdr:rowOff>
        </xdr:from>
        <xdr:to>
          <xdr:col>4</xdr:col>
          <xdr:colOff>628650</xdr:colOff>
          <xdr:row>6</xdr:row>
          <xdr:rowOff>361950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F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xdr:row>
          <xdr:rowOff>146050</xdr:rowOff>
        </xdr:from>
        <xdr:to>
          <xdr:col>4</xdr:col>
          <xdr:colOff>628650</xdr:colOff>
          <xdr:row>7</xdr:row>
          <xdr:rowOff>361950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F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146050</xdr:rowOff>
        </xdr:from>
        <xdr:to>
          <xdr:col>4</xdr:col>
          <xdr:colOff>628650</xdr:colOff>
          <xdr:row>8</xdr:row>
          <xdr:rowOff>361950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F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146050</xdr:rowOff>
        </xdr:from>
        <xdr:to>
          <xdr:col>4</xdr:col>
          <xdr:colOff>628650</xdr:colOff>
          <xdr:row>9</xdr:row>
          <xdr:rowOff>361950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F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xdr:row>
          <xdr:rowOff>146050</xdr:rowOff>
        </xdr:from>
        <xdr:to>
          <xdr:col>4</xdr:col>
          <xdr:colOff>628650</xdr:colOff>
          <xdr:row>10</xdr:row>
          <xdr:rowOff>361950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F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146050</xdr:rowOff>
        </xdr:from>
        <xdr:to>
          <xdr:col>4</xdr:col>
          <xdr:colOff>628650</xdr:colOff>
          <xdr:row>11</xdr:row>
          <xdr:rowOff>361950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F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146050</xdr:rowOff>
        </xdr:from>
        <xdr:to>
          <xdr:col>4</xdr:col>
          <xdr:colOff>628650</xdr:colOff>
          <xdr:row>12</xdr:row>
          <xdr:rowOff>361950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F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xdr:row>
          <xdr:rowOff>146050</xdr:rowOff>
        </xdr:from>
        <xdr:to>
          <xdr:col>4</xdr:col>
          <xdr:colOff>628650</xdr:colOff>
          <xdr:row>13</xdr:row>
          <xdr:rowOff>361950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F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146050</xdr:rowOff>
        </xdr:from>
        <xdr:to>
          <xdr:col>4</xdr:col>
          <xdr:colOff>628650</xdr:colOff>
          <xdr:row>14</xdr:row>
          <xdr:rowOff>361950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F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146050</xdr:rowOff>
        </xdr:from>
        <xdr:to>
          <xdr:col>4</xdr:col>
          <xdr:colOff>628650</xdr:colOff>
          <xdr:row>15</xdr:row>
          <xdr:rowOff>361950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F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146050</xdr:rowOff>
        </xdr:from>
        <xdr:to>
          <xdr:col>4</xdr:col>
          <xdr:colOff>628650</xdr:colOff>
          <xdr:row>16</xdr:row>
          <xdr:rowOff>361950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F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146050</xdr:rowOff>
        </xdr:from>
        <xdr:to>
          <xdr:col>4</xdr:col>
          <xdr:colOff>628650</xdr:colOff>
          <xdr:row>17</xdr:row>
          <xdr:rowOff>361950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F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146050</xdr:rowOff>
        </xdr:from>
        <xdr:to>
          <xdr:col>4</xdr:col>
          <xdr:colOff>628650</xdr:colOff>
          <xdr:row>18</xdr:row>
          <xdr:rowOff>361950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F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xdr:row>
          <xdr:rowOff>146050</xdr:rowOff>
        </xdr:from>
        <xdr:to>
          <xdr:col>4</xdr:col>
          <xdr:colOff>628650</xdr:colOff>
          <xdr:row>19</xdr:row>
          <xdr:rowOff>361950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F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xdr:row>
          <xdr:rowOff>146050</xdr:rowOff>
        </xdr:from>
        <xdr:to>
          <xdr:col>4</xdr:col>
          <xdr:colOff>628650</xdr:colOff>
          <xdr:row>20</xdr:row>
          <xdr:rowOff>361950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F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xdr:row>
          <xdr:rowOff>146050</xdr:rowOff>
        </xdr:from>
        <xdr:to>
          <xdr:col>4</xdr:col>
          <xdr:colOff>628650</xdr:colOff>
          <xdr:row>21</xdr:row>
          <xdr:rowOff>361950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F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22</xdr:row>
          <xdr:rowOff>146050</xdr:rowOff>
        </xdr:from>
        <xdr:to>
          <xdr:col>4</xdr:col>
          <xdr:colOff>628650</xdr:colOff>
          <xdr:row>22</xdr:row>
          <xdr:rowOff>361950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F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146050</xdr:rowOff>
        </xdr:from>
        <xdr:to>
          <xdr:col>4</xdr:col>
          <xdr:colOff>628650</xdr:colOff>
          <xdr:row>23</xdr:row>
          <xdr:rowOff>361950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F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24</xdr:row>
          <xdr:rowOff>146050</xdr:rowOff>
        </xdr:from>
        <xdr:to>
          <xdr:col>4</xdr:col>
          <xdr:colOff>628650</xdr:colOff>
          <xdr:row>24</xdr:row>
          <xdr:rowOff>361950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F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25</xdr:row>
          <xdr:rowOff>146050</xdr:rowOff>
        </xdr:from>
        <xdr:to>
          <xdr:col>4</xdr:col>
          <xdr:colOff>628650</xdr:colOff>
          <xdr:row>25</xdr:row>
          <xdr:rowOff>361950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F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4</xdr:row>
          <xdr:rowOff>146050</xdr:rowOff>
        </xdr:from>
        <xdr:to>
          <xdr:col>24</xdr:col>
          <xdr:colOff>508000</xdr:colOff>
          <xdr:row>4</xdr:row>
          <xdr:rowOff>374650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F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5</xdr:row>
          <xdr:rowOff>152400</xdr:rowOff>
        </xdr:from>
        <xdr:to>
          <xdr:col>24</xdr:col>
          <xdr:colOff>514350</xdr:colOff>
          <xdr:row>5</xdr:row>
          <xdr:rowOff>374650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F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6</xdr:row>
          <xdr:rowOff>127000</xdr:rowOff>
        </xdr:from>
        <xdr:to>
          <xdr:col>24</xdr:col>
          <xdr:colOff>514350</xdr:colOff>
          <xdr:row>6</xdr:row>
          <xdr:rowOff>342900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F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7</xdr:row>
          <xdr:rowOff>127000</xdr:rowOff>
        </xdr:from>
        <xdr:to>
          <xdr:col>24</xdr:col>
          <xdr:colOff>488950</xdr:colOff>
          <xdr:row>7</xdr:row>
          <xdr:rowOff>342900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F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8</xdr:row>
          <xdr:rowOff>88900</xdr:rowOff>
        </xdr:from>
        <xdr:to>
          <xdr:col>24</xdr:col>
          <xdr:colOff>488950</xdr:colOff>
          <xdr:row>8</xdr:row>
          <xdr:rowOff>317500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F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4</xdr:row>
          <xdr:rowOff>76200</xdr:rowOff>
        </xdr:from>
        <xdr:to>
          <xdr:col>27</xdr:col>
          <xdr:colOff>1289050</xdr:colOff>
          <xdr:row>4</xdr:row>
          <xdr:rowOff>336550</xdr:rowOff>
        </xdr:to>
        <xdr:sp macro="" textlink="">
          <xdr:nvSpPr>
            <xdr:cNvPr id="8238" name="Drop Down 46" hidden="1">
              <a:extLst>
                <a:ext uri="{63B3BB69-23CF-44E3-9099-C40C66FF867C}">
                  <a14:compatExt spid="_x0000_s8238"/>
                </a:ext>
                <a:ext uri="{FF2B5EF4-FFF2-40B4-BE49-F238E27FC236}">
                  <a16:creationId xmlns:a16="http://schemas.microsoft.com/office/drawing/2014/main" id="{00000000-0008-0000-0F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5</xdr:row>
          <xdr:rowOff>88900</xdr:rowOff>
        </xdr:from>
        <xdr:to>
          <xdr:col>27</xdr:col>
          <xdr:colOff>1289050</xdr:colOff>
          <xdr:row>5</xdr:row>
          <xdr:rowOff>342900</xdr:rowOff>
        </xdr:to>
        <xdr:sp macro="" textlink="">
          <xdr:nvSpPr>
            <xdr:cNvPr id="8239" name="Drop Down 47" hidden="1">
              <a:extLst>
                <a:ext uri="{63B3BB69-23CF-44E3-9099-C40C66FF867C}">
                  <a14:compatExt spid="_x0000_s8239"/>
                </a:ext>
                <a:ext uri="{FF2B5EF4-FFF2-40B4-BE49-F238E27FC236}">
                  <a16:creationId xmlns:a16="http://schemas.microsoft.com/office/drawing/2014/main" id="{00000000-0008-0000-0F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6</xdr:row>
          <xdr:rowOff>88900</xdr:rowOff>
        </xdr:from>
        <xdr:to>
          <xdr:col>27</xdr:col>
          <xdr:colOff>1289050</xdr:colOff>
          <xdr:row>6</xdr:row>
          <xdr:rowOff>342900</xdr:rowOff>
        </xdr:to>
        <xdr:sp macro="" textlink="">
          <xdr:nvSpPr>
            <xdr:cNvPr id="8240" name="Drop Down 48" hidden="1">
              <a:extLst>
                <a:ext uri="{63B3BB69-23CF-44E3-9099-C40C66FF867C}">
                  <a14:compatExt spid="_x0000_s8240"/>
                </a:ext>
                <a:ext uri="{FF2B5EF4-FFF2-40B4-BE49-F238E27FC236}">
                  <a16:creationId xmlns:a16="http://schemas.microsoft.com/office/drawing/2014/main" id="{00000000-0008-0000-0F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7</xdr:row>
          <xdr:rowOff>76200</xdr:rowOff>
        </xdr:from>
        <xdr:to>
          <xdr:col>27</xdr:col>
          <xdr:colOff>1289050</xdr:colOff>
          <xdr:row>7</xdr:row>
          <xdr:rowOff>336550</xdr:rowOff>
        </xdr:to>
        <xdr:sp macro="" textlink="">
          <xdr:nvSpPr>
            <xdr:cNvPr id="8241" name="Drop Down 49" hidden="1">
              <a:extLst>
                <a:ext uri="{63B3BB69-23CF-44E3-9099-C40C66FF867C}">
                  <a14:compatExt spid="_x0000_s8241"/>
                </a:ext>
                <a:ext uri="{FF2B5EF4-FFF2-40B4-BE49-F238E27FC236}">
                  <a16:creationId xmlns:a16="http://schemas.microsoft.com/office/drawing/2014/main" id="{00000000-0008-0000-0F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8</xdr:row>
          <xdr:rowOff>76200</xdr:rowOff>
        </xdr:from>
        <xdr:to>
          <xdr:col>27</xdr:col>
          <xdr:colOff>1289050</xdr:colOff>
          <xdr:row>8</xdr:row>
          <xdr:rowOff>336550</xdr:rowOff>
        </xdr:to>
        <xdr:sp macro="" textlink="">
          <xdr:nvSpPr>
            <xdr:cNvPr id="8242" name="Drop Down 50" hidden="1">
              <a:extLst>
                <a:ext uri="{63B3BB69-23CF-44E3-9099-C40C66FF867C}">
                  <a14:compatExt spid="_x0000_s8242"/>
                </a:ext>
                <a:ext uri="{FF2B5EF4-FFF2-40B4-BE49-F238E27FC236}">
                  <a16:creationId xmlns:a16="http://schemas.microsoft.com/office/drawing/2014/main" id="{00000000-0008-0000-0F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9</xdr:row>
          <xdr:rowOff>76200</xdr:rowOff>
        </xdr:from>
        <xdr:to>
          <xdr:col>27</xdr:col>
          <xdr:colOff>1289050</xdr:colOff>
          <xdr:row>9</xdr:row>
          <xdr:rowOff>336550</xdr:rowOff>
        </xdr:to>
        <xdr:sp macro="" textlink="">
          <xdr:nvSpPr>
            <xdr:cNvPr id="8243" name="Drop Down 51" hidden="1">
              <a:extLst>
                <a:ext uri="{63B3BB69-23CF-44E3-9099-C40C66FF867C}">
                  <a14:compatExt spid="_x0000_s8243"/>
                </a:ext>
                <a:ext uri="{FF2B5EF4-FFF2-40B4-BE49-F238E27FC236}">
                  <a16:creationId xmlns:a16="http://schemas.microsoft.com/office/drawing/2014/main" id="{00000000-0008-0000-0F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10</xdr:row>
          <xdr:rowOff>76200</xdr:rowOff>
        </xdr:from>
        <xdr:to>
          <xdr:col>27</xdr:col>
          <xdr:colOff>1289050</xdr:colOff>
          <xdr:row>10</xdr:row>
          <xdr:rowOff>336550</xdr:rowOff>
        </xdr:to>
        <xdr:sp macro="" textlink="">
          <xdr:nvSpPr>
            <xdr:cNvPr id="8244" name="Drop Down 52" hidden="1">
              <a:extLst>
                <a:ext uri="{63B3BB69-23CF-44E3-9099-C40C66FF867C}">
                  <a14:compatExt spid="_x0000_s8244"/>
                </a:ext>
                <a:ext uri="{FF2B5EF4-FFF2-40B4-BE49-F238E27FC236}">
                  <a16:creationId xmlns:a16="http://schemas.microsoft.com/office/drawing/2014/main" id="{00000000-0008-0000-0F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11</xdr:row>
          <xdr:rowOff>76200</xdr:rowOff>
        </xdr:from>
        <xdr:to>
          <xdr:col>27</xdr:col>
          <xdr:colOff>1289050</xdr:colOff>
          <xdr:row>11</xdr:row>
          <xdr:rowOff>336550</xdr:rowOff>
        </xdr:to>
        <xdr:sp macro="" textlink="">
          <xdr:nvSpPr>
            <xdr:cNvPr id="8245" name="Drop Down 53" hidden="1">
              <a:extLst>
                <a:ext uri="{63B3BB69-23CF-44E3-9099-C40C66FF867C}">
                  <a14:compatExt spid="_x0000_s8245"/>
                </a:ext>
                <a:ext uri="{FF2B5EF4-FFF2-40B4-BE49-F238E27FC236}">
                  <a16:creationId xmlns:a16="http://schemas.microsoft.com/office/drawing/2014/main" id="{00000000-0008-0000-0F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12</xdr:row>
          <xdr:rowOff>76200</xdr:rowOff>
        </xdr:from>
        <xdr:to>
          <xdr:col>27</xdr:col>
          <xdr:colOff>1289050</xdr:colOff>
          <xdr:row>12</xdr:row>
          <xdr:rowOff>336550</xdr:rowOff>
        </xdr:to>
        <xdr:sp macro="" textlink="">
          <xdr:nvSpPr>
            <xdr:cNvPr id="8246" name="Drop Down 54" hidden="1">
              <a:extLst>
                <a:ext uri="{63B3BB69-23CF-44E3-9099-C40C66FF867C}">
                  <a14:compatExt spid="_x0000_s8246"/>
                </a:ext>
                <a:ext uri="{FF2B5EF4-FFF2-40B4-BE49-F238E27FC236}">
                  <a16:creationId xmlns:a16="http://schemas.microsoft.com/office/drawing/2014/main" id="{00000000-0008-0000-0F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13</xdr:row>
          <xdr:rowOff>76200</xdr:rowOff>
        </xdr:from>
        <xdr:to>
          <xdr:col>27</xdr:col>
          <xdr:colOff>1289050</xdr:colOff>
          <xdr:row>13</xdr:row>
          <xdr:rowOff>336550</xdr:rowOff>
        </xdr:to>
        <xdr:sp macro="" textlink="">
          <xdr:nvSpPr>
            <xdr:cNvPr id="8247" name="Drop Down 55" hidden="1">
              <a:extLst>
                <a:ext uri="{63B3BB69-23CF-44E3-9099-C40C66FF867C}">
                  <a14:compatExt spid="_x0000_s8247"/>
                </a:ext>
                <a:ext uri="{FF2B5EF4-FFF2-40B4-BE49-F238E27FC236}">
                  <a16:creationId xmlns:a16="http://schemas.microsoft.com/office/drawing/2014/main" id="{00000000-0008-0000-0F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4</xdr:row>
          <xdr:rowOff>76200</xdr:rowOff>
        </xdr:from>
        <xdr:to>
          <xdr:col>29</xdr:col>
          <xdr:colOff>946150</xdr:colOff>
          <xdr:row>4</xdr:row>
          <xdr:rowOff>336550</xdr:rowOff>
        </xdr:to>
        <xdr:sp macro="" textlink="">
          <xdr:nvSpPr>
            <xdr:cNvPr id="8248" name="Drop Down 56" hidden="1">
              <a:extLst>
                <a:ext uri="{63B3BB69-23CF-44E3-9099-C40C66FF867C}">
                  <a14:compatExt spid="_x0000_s8248"/>
                </a:ext>
                <a:ext uri="{FF2B5EF4-FFF2-40B4-BE49-F238E27FC236}">
                  <a16:creationId xmlns:a16="http://schemas.microsoft.com/office/drawing/2014/main" id="{00000000-0008-0000-0F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5</xdr:row>
          <xdr:rowOff>76200</xdr:rowOff>
        </xdr:from>
        <xdr:to>
          <xdr:col>29</xdr:col>
          <xdr:colOff>946150</xdr:colOff>
          <xdr:row>5</xdr:row>
          <xdr:rowOff>336550</xdr:rowOff>
        </xdr:to>
        <xdr:sp macro="" textlink="">
          <xdr:nvSpPr>
            <xdr:cNvPr id="8249" name="Drop Down 57" hidden="1">
              <a:extLst>
                <a:ext uri="{63B3BB69-23CF-44E3-9099-C40C66FF867C}">
                  <a14:compatExt spid="_x0000_s8249"/>
                </a:ext>
                <a:ext uri="{FF2B5EF4-FFF2-40B4-BE49-F238E27FC236}">
                  <a16:creationId xmlns:a16="http://schemas.microsoft.com/office/drawing/2014/main" id="{00000000-0008-0000-0F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6</xdr:row>
          <xdr:rowOff>76200</xdr:rowOff>
        </xdr:from>
        <xdr:to>
          <xdr:col>29</xdr:col>
          <xdr:colOff>946150</xdr:colOff>
          <xdr:row>6</xdr:row>
          <xdr:rowOff>336550</xdr:rowOff>
        </xdr:to>
        <xdr:sp macro="" textlink="">
          <xdr:nvSpPr>
            <xdr:cNvPr id="8250" name="Drop Down 58" hidden="1">
              <a:extLst>
                <a:ext uri="{63B3BB69-23CF-44E3-9099-C40C66FF867C}">
                  <a14:compatExt spid="_x0000_s8250"/>
                </a:ext>
                <a:ext uri="{FF2B5EF4-FFF2-40B4-BE49-F238E27FC236}">
                  <a16:creationId xmlns:a16="http://schemas.microsoft.com/office/drawing/2014/main" id="{00000000-0008-0000-0F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7</xdr:row>
          <xdr:rowOff>76200</xdr:rowOff>
        </xdr:from>
        <xdr:to>
          <xdr:col>29</xdr:col>
          <xdr:colOff>946150</xdr:colOff>
          <xdr:row>7</xdr:row>
          <xdr:rowOff>336550</xdr:rowOff>
        </xdr:to>
        <xdr:sp macro="" textlink="">
          <xdr:nvSpPr>
            <xdr:cNvPr id="8251" name="Drop Down 59" hidden="1">
              <a:extLst>
                <a:ext uri="{63B3BB69-23CF-44E3-9099-C40C66FF867C}">
                  <a14:compatExt spid="_x0000_s8251"/>
                </a:ext>
                <a:ext uri="{FF2B5EF4-FFF2-40B4-BE49-F238E27FC236}">
                  <a16:creationId xmlns:a16="http://schemas.microsoft.com/office/drawing/2014/main" id="{00000000-0008-0000-0F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8</xdr:row>
          <xdr:rowOff>76200</xdr:rowOff>
        </xdr:from>
        <xdr:to>
          <xdr:col>29</xdr:col>
          <xdr:colOff>946150</xdr:colOff>
          <xdr:row>8</xdr:row>
          <xdr:rowOff>336550</xdr:rowOff>
        </xdr:to>
        <xdr:sp macro="" textlink="">
          <xdr:nvSpPr>
            <xdr:cNvPr id="8252" name="Drop Down 60" hidden="1">
              <a:extLst>
                <a:ext uri="{63B3BB69-23CF-44E3-9099-C40C66FF867C}">
                  <a14:compatExt spid="_x0000_s8252"/>
                </a:ext>
                <a:ext uri="{FF2B5EF4-FFF2-40B4-BE49-F238E27FC236}">
                  <a16:creationId xmlns:a16="http://schemas.microsoft.com/office/drawing/2014/main" id="{00000000-0008-0000-0F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9</xdr:row>
          <xdr:rowOff>76200</xdr:rowOff>
        </xdr:from>
        <xdr:to>
          <xdr:col>29</xdr:col>
          <xdr:colOff>946150</xdr:colOff>
          <xdr:row>9</xdr:row>
          <xdr:rowOff>336550</xdr:rowOff>
        </xdr:to>
        <xdr:sp macro="" textlink="">
          <xdr:nvSpPr>
            <xdr:cNvPr id="8253" name="Drop Down 61" hidden="1">
              <a:extLst>
                <a:ext uri="{63B3BB69-23CF-44E3-9099-C40C66FF867C}">
                  <a14:compatExt spid="_x0000_s8253"/>
                </a:ext>
                <a:ext uri="{FF2B5EF4-FFF2-40B4-BE49-F238E27FC236}">
                  <a16:creationId xmlns:a16="http://schemas.microsoft.com/office/drawing/2014/main" id="{00000000-0008-0000-0F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10</xdr:row>
          <xdr:rowOff>76200</xdr:rowOff>
        </xdr:from>
        <xdr:to>
          <xdr:col>29</xdr:col>
          <xdr:colOff>946150</xdr:colOff>
          <xdr:row>10</xdr:row>
          <xdr:rowOff>336550</xdr:rowOff>
        </xdr:to>
        <xdr:sp macro="" textlink="">
          <xdr:nvSpPr>
            <xdr:cNvPr id="8254" name="Drop Down 62" hidden="1">
              <a:extLst>
                <a:ext uri="{63B3BB69-23CF-44E3-9099-C40C66FF867C}">
                  <a14:compatExt spid="_x0000_s8254"/>
                </a:ext>
                <a:ext uri="{FF2B5EF4-FFF2-40B4-BE49-F238E27FC236}">
                  <a16:creationId xmlns:a16="http://schemas.microsoft.com/office/drawing/2014/main" id="{00000000-0008-0000-0F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11</xdr:row>
          <xdr:rowOff>76200</xdr:rowOff>
        </xdr:from>
        <xdr:to>
          <xdr:col>29</xdr:col>
          <xdr:colOff>946150</xdr:colOff>
          <xdr:row>11</xdr:row>
          <xdr:rowOff>336550</xdr:rowOff>
        </xdr:to>
        <xdr:sp macro="" textlink="">
          <xdr:nvSpPr>
            <xdr:cNvPr id="8255" name="Drop Down 63" hidden="1">
              <a:extLst>
                <a:ext uri="{63B3BB69-23CF-44E3-9099-C40C66FF867C}">
                  <a14:compatExt spid="_x0000_s8255"/>
                </a:ext>
                <a:ext uri="{FF2B5EF4-FFF2-40B4-BE49-F238E27FC236}">
                  <a16:creationId xmlns:a16="http://schemas.microsoft.com/office/drawing/2014/main" id="{00000000-0008-0000-0F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12</xdr:row>
          <xdr:rowOff>76200</xdr:rowOff>
        </xdr:from>
        <xdr:to>
          <xdr:col>29</xdr:col>
          <xdr:colOff>946150</xdr:colOff>
          <xdr:row>12</xdr:row>
          <xdr:rowOff>336550</xdr:rowOff>
        </xdr:to>
        <xdr:sp macro="" textlink="">
          <xdr:nvSpPr>
            <xdr:cNvPr id="8256" name="Drop Down 64" hidden="1">
              <a:extLst>
                <a:ext uri="{63B3BB69-23CF-44E3-9099-C40C66FF867C}">
                  <a14:compatExt spid="_x0000_s8256"/>
                </a:ext>
                <a:ext uri="{FF2B5EF4-FFF2-40B4-BE49-F238E27FC236}">
                  <a16:creationId xmlns:a16="http://schemas.microsoft.com/office/drawing/2014/main" id="{00000000-0008-0000-0F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127000</xdr:colOff>
          <xdr:row>13</xdr:row>
          <xdr:rowOff>76200</xdr:rowOff>
        </xdr:from>
        <xdr:to>
          <xdr:col>29</xdr:col>
          <xdr:colOff>946150</xdr:colOff>
          <xdr:row>13</xdr:row>
          <xdr:rowOff>336550</xdr:rowOff>
        </xdr:to>
        <xdr:sp macro="" textlink="">
          <xdr:nvSpPr>
            <xdr:cNvPr id="8257" name="Drop Down 65" hidden="1">
              <a:extLst>
                <a:ext uri="{63B3BB69-23CF-44E3-9099-C40C66FF867C}">
                  <a14:compatExt spid="_x0000_s8257"/>
                </a:ext>
                <a:ext uri="{FF2B5EF4-FFF2-40B4-BE49-F238E27FC236}">
                  <a16:creationId xmlns:a16="http://schemas.microsoft.com/office/drawing/2014/main" id="{00000000-0008-0000-0F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4</xdr:row>
          <xdr:rowOff>76200</xdr:rowOff>
        </xdr:from>
        <xdr:to>
          <xdr:col>32</xdr:col>
          <xdr:colOff>1295400</xdr:colOff>
          <xdr:row>4</xdr:row>
          <xdr:rowOff>336550</xdr:rowOff>
        </xdr:to>
        <xdr:sp macro="" textlink="">
          <xdr:nvSpPr>
            <xdr:cNvPr id="8258" name="Drop Down 66" hidden="1">
              <a:extLst>
                <a:ext uri="{63B3BB69-23CF-44E3-9099-C40C66FF867C}">
                  <a14:compatExt spid="_x0000_s8258"/>
                </a:ext>
                <a:ext uri="{FF2B5EF4-FFF2-40B4-BE49-F238E27FC236}">
                  <a16:creationId xmlns:a16="http://schemas.microsoft.com/office/drawing/2014/main" id="{00000000-0008-0000-0F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5</xdr:row>
          <xdr:rowOff>76200</xdr:rowOff>
        </xdr:from>
        <xdr:to>
          <xdr:col>32</xdr:col>
          <xdr:colOff>1295400</xdr:colOff>
          <xdr:row>5</xdr:row>
          <xdr:rowOff>336550</xdr:rowOff>
        </xdr:to>
        <xdr:sp macro="" textlink="">
          <xdr:nvSpPr>
            <xdr:cNvPr id="8259" name="Drop Down 67" hidden="1">
              <a:extLst>
                <a:ext uri="{63B3BB69-23CF-44E3-9099-C40C66FF867C}">
                  <a14:compatExt spid="_x0000_s8259"/>
                </a:ext>
                <a:ext uri="{FF2B5EF4-FFF2-40B4-BE49-F238E27FC236}">
                  <a16:creationId xmlns:a16="http://schemas.microsoft.com/office/drawing/2014/main" id="{00000000-0008-0000-0F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6</xdr:row>
          <xdr:rowOff>76200</xdr:rowOff>
        </xdr:from>
        <xdr:to>
          <xdr:col>32</xdr:col>
          <xdr:colOff>1295400</xdr:colOff>
          <xdr:row>6</xdr:row>
          <xdr:rowOff>336550</xdr:rowOff>
        </xdr:to>
        <xdr:sp macro="" textlink="">
          <xdr:nvSpPr>
            <xdr:cNvPr id="8260" name="Drop Down 68" hidden="1">
              <a:extLst>
                <a:ext uri="{63B3BB69-23CF-44E3-9099-C40C66FF867C}">
                  <a14:compatExt spid="_x0000_s8260"/>
                </a:ext>
                <a:ext uri="{FF2B5EF4-FFF2-40B4-BE49-F238E27FC236}">
                  <a16:creationId xmlns:a16="http://schemas.microsoft.com/office/drawing/2014/main" id="{00000000-0008-0000-0F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7</xdr:row>
          <xdr:rowOff>76200</xdr:rowOff>
        </xdr:from>
        <xdr:to>
          <xdr:col>32</xdr:col>
          <xdr:colOff>1295400</xdr:colOff>
          <xdr:row>7</xdr:row>
          <xdr:rowOff>336550</xdr:rowOff>
        </xdr:to>
        <xdr:sp macro="" textlink="">
          <xdr:nvSpPr>
            <xdr:cNvPr id="8261" name="Drop Down 69" hidden="1">
              <a:extLst>
                <a:ext uri="{63B3BB69-23CF-44E3-9099-C40C66FF867C}">
                  <a14:compatExt spid="_x0000_s8261"/>
                </a:ext>
                <a:ext uri="{FF2B5EF4-FFF2-40B4-BE49-F238E27FC236}">
                  <a16:creationId xmlns:a16="http://schemas.microsoft.com/office/drawing/2014/main" id="{00000000-0008-0000-0F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8</xdr:row>
          <xdr:rowOff>76200</xdr:rowOff>
        </xdr:from>
        <xdr:to>
          <xdr:col>32</xdr:col>
          <xdr:colOff>1295400</xdr:colOff>
          <xdr:row>8</xdr:row>
          <xdr:rowOff>336550</xdr:rowOff>
        </xdr:to>
        <xdr:sp macro="" textlink="">
          <xdr:nvSpPr>
            <xdr:cNvPr id="8262" name="Drop Down 70" hidden="1">
              <a:extLst>
                <a:ext uri="{63B3BB69-23CF-44E3-9099-C40C66FF867C}">
                  <a14:compatExt spid="_x0000_s8262"/>
                </a:ext>
                <a:ext uri="{FF2B5EF4-FFF2-40B4-BE49-F238E27FC236}">
                  <a16:creationId xmlns:a16="http://schemas.microsoft.com/office/drawing/2014/main" id="{00000000-0008-0000-0F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9</xdr:row>
          <xdr:rowOff>76200</xdr:rowOff>
        </xdr:from>
        <xdr:to>
          <xdr:col>32</xdr:col>
          <xdr:colOff>1295400</xdr:colOff>
          <xdr:row>9</xdr:row>
          <xdr:rowOff>336550</xdr:rowOff>
        </xdr:to>
        <xdr:sp macro="" textlink="">
          <xdr:nvSpPr>
            <xdr:cNvPr id="8263" name="Drop Down 71" hidden="1">
              <a:extLst>
                <a:ext uri="{63B3BB69-23CF-44E3-9099-C40C66FF867C}">
                  <a14:compatExt spid="_x0000_s8263"/>
                </a:ext>
                <a:ext uri="{FF2B5EF4-FFF2-40B4-BE49-F238E27FC236}">
                  <a16:creationId xmlns:a16="http://schemas.microsoft.com/office/drawing/2014/main" id="{00000000-0008-0000-0F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10</xdr:row>
          <xdr:rowOff>76200</xdr:rowOff>
        </xdr:from>
        <xdr:to>
          <xdr:col>32</xdr:col>
          <xdr:colOff>1295400</xdr:colOff>
          <xdr:row>10</xdr:row>
          <xdr:rowOff>336550</xdr:rowOff>
        </xdr:to>
        <xdr:sp macro="" textlink="">
          <xdr:nvSpPr>
            <xdr:cNvPr id="8264" name="Drop Down 72" hidden="1">
              <a:extLst>
                <a:ext uri="{63B3BB69-23CF-44E3-9099-C40C66FF867C}">
                  <a14:compatExt spid="_x0000_s8264"/>
                </a:ext>
                <a:ext uri="{FF2B5EF4-FFF2-40B4-BE49-F238E27FC236}">
                  <a16:creationId xmlns:a16="http://schemas.microsoft.com/office/drawing/2014/main" id="{00000000-0008-0000-0F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11</xdr:row>
          <xdr:rowOff>76200</xdr:rowOff>
        </xdr:from>
        <xdr:to>
          <xdr:col>32</xdr:col>
          <xdr:colOff>1295400</xdr:colOff>
          <xdr:row>11</xdr:row>
          <xdr:rowOff>336550</xdr:rowOff>
        </xdr:to>
        <xdr:sp macro="" textlink="">
          <xdr:nvSpPr>
            <xdr:cNvPr id="8265" name="Drop Down 73" hidden="1">
              <a:extLst>
                <a:ext uri="{63B3BB69-23CF-44E3-9099-C40C66FF867C}">
                  <a14:compatExt spid="_x0000_s8265"/>
                </a:ext>
                <a:ext uri="{FF2B5EF4-FFF2-40B4-BE49-F238E27FC236}">
                  <a16:creationId xmlns:a16="http://schemas.microsoft.com/office/drawing/2014/main" id="{00000000-0008-0000-0F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12</xdr:row>
          <xdr:rowOff>76200</xdr:rowOff>
        </xdr:from>
        <xdr:to>
          <xdr:col>32</xdr:col>
          <xdr:colOff>1295400</xdr:colOff>
          <xdr:row>12</xdr:row>
          <xdr:rowOff>336550</xdr:rowOff>
        </xdr:to>
        <xdr:sp macro="" textlink="">
          <xdr:nvSpPr>
            <xdr:cNvPr id="8266" name="Drop Down 74" hidden="1">
              <a:extLst>
                <a:ext uri="{63B3BB69-23CF-44E3-9099-C40C66FF867C}">
                  <a14:compatExt spid="_x0000_s8266"/>
                </a:ext>
                <a:ext uri="{FF2B5EF4-FFF2-40B4-BE49-F238E27FC236}">
                  <a16:creationId xmlns:a16="http://schemas.microsoft.com/office/drawing/2014/main" id="{00000000-0008-0000-0F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13</xdr:row>
          <xdr:rowOff>76200</xdr:rowOff>
        </xdr:from>
        <xdr:to>
          <xdr:col>32</xdr:col>
          <xdr:colOff>1295400</xdr:colOff>
          <xdr:row>13</xdr:row>
          <xdr:rowOff>336550</xdr:rowOff>
        </xdr:to>
        <xdr:sp macro="" textlink="">
          <xdr:nvSpPr>
            <xdr:cNvPr id="8267" name="Drop Down 75" hidden="1">
              <a:extLst>
                <a:ext uri="{63B3BB69-23CF-44E3-9099-C40C66FF867C}">
                  <a14:compatExt spid="_x0000_s8267"/>
                </a:ext>
                <a:ext uri="{FF2B5EF4-FFF2-40B4-BE49-F238E27FC236}">
                  <a16:creationId xmlns:a16="http://schemas.microsoft.com/office/drawing/2014/main" id="{00000000-0008-0000-0F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4</xdr:row>
          <xdr:rowOff>76200</xdr:rowOff>
        </xdr:from>
        <xdr:to>
          <xdr:col>34</xdr:col>
          <xdr:colOff>933450</xdr:colOff>
          <xdr:row>4</xdr:row>
          <xdr:rowOff>336550</xdr:rowOff>
        </xdr:to>
        <xdr:sp macro="" textlink="">
          <xdr:nvSpPr>
            <xdr:cNvPr id="8268" name="Drop Down 76" hidden="1">
              <a:extLst>
                <a:ext uri="{63B3BB69-23CF-44E3-9099-C40C66FF867C}">
                  <a14:compatExt spid="_x0000_s8268"/>
                </a:ext>
                <a:ext uri="{FF2B5EF4-FFF2-40B4-BE49-F238E27FC236}">
                  <a16:creationId xmlns:a16="http://schemas.microsoft.com/office/drawing/2014/main" id="{00000000-0008-0000-0F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5</xdr:row>
          <xdr:rowOff>76200</xdr:rowOff>
        </xdr:from>
        <xdr:to>
          <xdr:col>34</xdr:col>
          <xdr:colOff>933450</xdr:colOff>
          <xdr:row>5</xdr:row>
          <xdr:rowOff>336550</xdr:rowOff>
        </xdr:to>
        <xdr:sp macro="" textlink="">
          <xdr:nvSpPr>
            <xdr:cNvPr id="8269" name="Drop Down 77" hidden="1">
              <a:extLst>
                <a:ext uri="{63B3BB69-23CF-44E3-9099-C40C66FF867C}">
                  <a14:compatExt spid="_x0000_s8269"/>
                </a:ext>
                <a:ext uri="{FF2B5EF4-FFF2-40B4-BE49-F238E27FC236}">
                  <a16:creationId xmlns:a16="http://schemas.microsoft.com/office/drawing/2014/main" id="{00000000-0008-0000-0F00-00004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6</xdr:row>
          <xdr:rowOff>76200</xdr:rowOff>
        </xdr:from>
        <xdr:to>
          <xdr:col>34</xdr:col>
          <xdr:colOff>933450</xdr:colOff>
          <xdr:row>6</xdr:row>
          <xdr:rowOff>336550</xdr:rowOff>
        </xdr:to>
        <xdr:sp macro="" textlink="">
          <xdr:nvSpPr>
            <xdr:cNvPr id="8270" name="Drop Down 78" hidden="1">
              <a:extLst>
                <a:ext uri="{63B3BB69-23CF-44E3-9099-C40C66FF867C}">
                  <a14:compatExt spid="_x0000_s8270"/>
                </a:ext>
                <a:ext uri="{FF2B5EF4-FFF2-40B4-BE49-F238E27FC236}">
                  <a16:creationId xmlns:a16="http://schemas.microsoft.com/office/drawing/2014/main" id="{00000000-0008-0000-0F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7</xdr:row>
          <xdr:rowOff>76200</xdr:rowOff>
        </xdr:from>
        <xdr:to>
          <xdr:col>34</xdr:col>
          <xdr:colOff>933450</xdr:colOff>
          <xdr:row>7</xdr:row>
          <xdr:rowOff>336550</xdr:rowOff>
        </xdr:to>
        <xdr:sp macro="" textlink="">
          <xdr:nvSpPr>
            <xdr:cNvPr id="8271" name="Drop Down 79" hidden="1">
              <a:extLst>
                <a:ext uri="{63B3BB69-23CF-44E3-9099-C40C66FF867C}">
                  <a14:compatExt spid="_x0000_s8271"/>
                </a:ext>
                <a:ext uri="{FF2B5EF4-FFF2-40B4-BE49-F238E27FC236}">
                  <a16:creationId xmlns:a16="http://schemas.microsoft.com/office/drawing/2014/main" id="{00000000-0008-0000-0F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8</xdr:row>
          <xdr:rowOff>76200</xdr:rowOff>
        </xdr:from>
        <xdr:to>
          <xdr:col>34</xdr:col>
          <xdr:colOff>933450</xdr:colOff>
          <xdr:row>8</xdr:row>
          <xdr:rowOff>336550</xdr:rowOff>
        </xdr:to>
        <xdr:sp macro="" textlink="">
          <xdr:nvSpPr>
            <xdr:cNvPr id="8272" name="Drop Down 80" hidden="1">
              <a:extLst>
                <a:ext uri="{63B3BB69-23CF-44E3-9099-C40C66FF867C}">
                  <a14:compatExt spid="_x0000_s8272"/>
                </a:ext>
                <a:ext uri="{FF2B5EF4-FFF2-40B4-BE49-F238E27FC236}">
                  <a16:creationId xmlns:a16="http://schemas.microsoft.com/office/drawing/2014/main" id="{00000000-0008-0000-0F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9</xdr:row>
          <xdr:rowOff>76200</xdr:rowOff>
        </xdr:from>
        <xdr:to>
          <xdr:col>34</xdr:col>
          <xdr:colOff>933450</xdr:colOff>
          <xdr:row>9</xdr:row>
          <xdr:rowOff>336550</xdr:rowOff>
        </xdr:to>
        <xdr:sp macro="" textlink="">
          <xdr:nvSpPr>
            <xdr:cNvPr id="8273" name="Drop Down 81" hidden="1">
              <a:extLst>
                <a:ext uri="{63B3BB69-23CF-44E3-9099-C40C66FF867C}">
                  <a14:compatExt spid="_x0000_s8273"/>
                </a:ext>
                <a:ext uri="{FF2B5EF4-FFF2-40B4-BE49-F238E27FC236}">
                  <a16:creationId xmlns:a16="http://schemas.microsoft.com/office/drawing/2014/main" id="{00000000-0008-0000-0F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10</xdr:row>
          <xdr:rowOff>76200</xdr:rowOff>
        </xdr:from>
        <xdr:to>
          <xdr:col>34</xdr:col>
          <xdr:colOff>933450</xdr:colOff>
          <xdr:row>10</xdr:row>
          <xdr:rowOff>336550</xdr:rowOff>
        </xdr:to>
        <xdr:sp macro="" textlink="">
          <xdr:nvSpPr>
            <xdr:cNvPr id="8274" name="Drop Down 82" hidden="1">
              <a:extLst>
                <a:ext uri="{63B3BB69-23CF-44E3-9099-C40C66FF867C}">
                  <a14:compatExt spid="_x0000_s8274"/>
                </a:ext>
                <a:ext uri="{FF2B5EF4-FFF2-40B4-BE49-F238E27FC236}">
                  <a16:creationId xmlns:a16="http://schemas.microsoft.com/office/drawing/2014/main" id="{00000000-0008-0000-0F00-00005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11</xdr:row>
          <xdr:rowOff>76200</xdr:rowOff>
        </xdr:from>
        <xdr:to>
          <xdr:col>34</xdr:col>
          <xdr:colOff>933450</xdr:colOff>
          <xdr:row>11</xdr:row>
          <xdr:rowOff>336550</xdr:rowOff>
        </xdr:to>
        <xdr:sp macro="" textlink="">
          <xdr:nvSpPr>
            <xdr:cNvPr id="8275" name="Drop Down 83" hidden="1">
              <a:extLst>
                <a:ext uri="{63B3BB69-23CF-44E3-9099-C40C66FF867C}">
                  <a14:compatExt spid="_x0000_s8275"/>
                </a:ext>
                <a:ext uri="{FF2B5EF4-FFF2-40B4-BE49-F238E27FC236}">
                  <a16:creationId xmlns:a16="http://schemas.microsoft.com/office/drawing/2014/main" id="{00000000-0008-0000-0F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12</xdr:row>
          <xdr:rowOff>76200</xdr:rowOff>
        </xdr:from>
        <xdr:to>
          <xdr:col>34</xdr:col>
          <xdr:colOff>933450</xdr:colOff>
          <xdr:row>12</xdr:row>
          <xdr:rowOff>336550</xdr:rowOff>
        </xdr:to>
        <xdr:sp macro="" textlink="">
          <xdr:nvSpPr>
            <xdr:cNvPr id="8276" name="Drop Down 84" hidden="1">
              <a:extLst>
                <a:ext uri="{63B3BB69-23CF-44E3-9099-C40C66FF867C}">
                  <a14:compatExt spid="_x0000_s8276"/>
                </a:ext>
                <a:ext uri="{FF2B5EF4-FFF2-40B4-BE49-F238E27FC236}">
                  <a16:creationId xmlns:a16="http://schemas.microsoft.com/office/drawing/2014/main" id="{00000000-0008-0000-0F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13</xdr:row>
          <xdr:rowOff>76200</xdr:rowOff>
        </xdr:from>
        <xdr:to>
          <xdr:col>34</xdr:col>
          <xdr:colOff>933450</xdr:colOff>
          <xdr:row>13</xdr:row>
          <xdr:rowOff>336550</xdr:rowOff>
        </xdr:to>
        <xdr:sp macro="" textlink="">
          <xdr:nvSpPr>
            <xdr:cNvPr id="8277" name="Drop Down 85" hidden="1">
              <a:extLst>
                <a:ext uri="{63B3BB69-23CF-44E3-9099-C40C66FF867C}">
                  <a14:compatExt spid="_x0000_s8277"/>
                </a:ext>
                <a:ext uri="{FF2B5EF4-FFF2-40B4-BE49-F238E27FC236}">
                  <a16:creationId xmlns:a16="http://schemas.microsoft.com/office/drawing/2014/main" id="{00000000-0008-0000-0F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xdr:row>
          <xdr:rowOff>88900</xdr:rowOff>
        </xdr:from>
        <xdr:to>
          <xdr:col>37</xdr:col>
          <xdr:colOff>1250950</xdr:colOff>
          <xdr:row>4</xdr:row>
          <xdr:rowOff>342900</xdr:rowOff>
        </xdr:to>
        <xdr:sp macro="" textlink="">
          <xdr:nvSpPr>
            <xdr:cNvPr id="8278" name="Drop Down 86" hidden="1">
              <a:extLst>
                <a:ext uri="{63B3BB69-23CF-44E3-9099-C40C66FF867C}">
                  <a14:compatExt spid="_x0000_s8278"/>
                </a:ext>
                <a:ext uri="{FF2B5EF4-FFF2-40B4-BE49-F238E27FC236}">
                  <a16:creationId xmlns:a16="http://schemas.microsoft.com/office/drawing/2014/main" id="{00000000-0008-0000-0F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xdr:row>
          <xdr:rowOff>88900</xdr:rowOff>
        </xdr:from>
        <xdr:to>
          <xdr:col>37</xdr:col>
          <xdr:colOff>1250950</xdr:colOff>
          <xdr:row>5</xdr:row>
          <xdr:rowOff>342900</xdr:rowOff>
        </xdr:to>
        <xdr:sp macro="" textlink="">
          <xdr:nvSpPr>
            <xdr:cNvPr id="8279" name="Drop Down 87" hidden="1">
              <a:extLst>
                <a:ext uri="{63B3BB69-23CF-44E3-9099-C40C66FF867C}">
                  <a14:compatExt spid="_x0000_s8279"/>
                </a:ext>
                <a:ext uri="{FF2B5EF4-FFF2-40B4-BE49-F238E27FC236}">
                  <a16:creationId xmlns:a16="http://schemas.microsoft.com/office/drawing/2014/main" id="{00000000-0008-0000-0F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xdr:row>
          <xdr:rowOff>88900</xdr:rowOff>
        </xdr:from>
        <xdr:to>
          <xdr:col>37</xdr:col>
          <xdr:colOff>1250950</xdr:colOff>
          <xdr:row>6</xdr:row>
          <xdr:rowOff>342900</xdr:rowOff>
        </xdr:to>
        <xdr:sp macro="" textlink="">
          <xdr:nvSpPr>
            <xdr:cNvPr id="8280" name="Drop Down 88" hidden="1">
              <a:extLst>
                <a:ext uri="{63B3BB69-23CF-44E3-9099-C40C66FF867C}">
                  <a14:compatExt spid="_x0000_s8280"/>
                </a:ext>
                <a:ext uri="{FF2B5EF4-FFF2-40B4-BE49-F238E27FC236}">
                  <a16:creationId xmlns:a16="http://schemas.microsoft.com/office/drawing/2014/main" id="{00000000-0008-0000-0F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7</xdr:row>
          <xdr:rowOff>88900</xdr:rowOff>
        </xdr:from>
        <xdr:to>
          <xdr:col>37</xdr:col>
          <xdr:colOff>1250950</xdr:colOff>
          <xdr:row>7</xdr:row>
          <xdr:rowOff>342900</xdr:rowOff>
        </xdr:to>
        <xdr:sp macro="" textlink="">
          <xdr:nvSpPr>
            <xdr:cNvPr id="8281" name="Drop Down 89" hidden="1">
              <a:extLst>
                <a:ext uri="{63B3BB69-23CF-44E3-9099-C40C66FF867C}">
                  <a14:compatExt spid="_x0000_s8281"/>
                </a:ext>
                <a:ext uri="{FF2B5EF4-FFF2-40B4-BE49-F238E27FC236}">
                  <a16:creationId xmlns:a16="http://schemas.microsoft.com/office/drawing/2014/main" id="{00000000-0008-0000-0F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8</xdr:row>
          <xdr:rowOff>88900</xdr:rowOff>
        </xdr:from>
        <xdr:to>
          <xdr:col>37</xdr:col>
          <xdr:colOff>1250950</xdr:colOff>
          <xdr:row>8</xdr:row>
          <xdr:rowOff>342900</xdr:rowOff>
        </xdr:to>
        <xdr:sp macro="" textlink="">
          <xdr:nvSpPr>
            <xdr:cNvPr id="8282" name="Drop Down 90" hidden="1">
              <a:extLst>
                <a:ext uri="{63B3BB69-23CF-44E3-9099-C40C66FF867C}">
                  <a14:compatExt spid="_x0000_s8282"/>
                </a:ext>
                <a:ext uri="{FF2B5EF4-FFF2-40B4-BE49-F238E27FC236}">
                  <a16:creationId xmlns:a16="http://schemas.microsoft.com/office/drawing/2014/main" id="{00000000-0008-0000-0F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9</xdr:row>
          <xdr:rowOff>88900</xdr:rowOff>
        </xdr:from>
        <xdr:to>
          <xdr:col>37</xdr:col>
          <xdr:colOff>1250950</xdr:colOff>
          <xdr:row>9</xdr:row>
          <xdr:rowOff>342900</xdr:rowOff>
        </xdr:to>
        <xdr:sp macro="" textlink="">
          <xdr:nvSpPr>
            <xdr:cNvPr id="8283" name="Drop Down 91" hidden="1">
              <a:extLst>
                <a:ext uri="{63B3BB69-23CF-44E3-9099-C40C66FF867C}">
                  <a14:compatExt spid="_x0000_s8283"/>
                </a:ext>
                <a:ext uri="{FF2B5EF4-FFF2-40B4-BE49-F238E27FC236}">
                  <a16:creationId xmlns:a16="http://schemas.microsoft.com/office/drawing/2014/main" id="{00000000-0008-0000-0F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10</xdr:row>
          <xdr:rowOff>88900</xdr:rowOff>
        </xdr:from>
        <xdr:to>
          <xdr:col>37</xdr:col>
          <xdr:colOff>1250950</xdr:colOff>
          <xdr:row>10</xdr:row>
          <xdr:rowOff>342900</xdr:rowOff>
        </xdr:to>
        <xdr:sp macro="" textlink="">
          <xdr:nvSpPr>
            <xdr:cNvPr id="8284" name="Drop Down 92" hidden="1">
              <a:extLst>
                <a:ext uri="{63B3BB69-23CF-44E3-9099-C40C66FF867C}">
                  <a14:compatExt spid="_x0000_s8284"/>
                </a:ext>
                <a:ext uri="{FF2B5EF4-FFF2-40B4-BE49-F238E27FC236}">
                  <a16:creationId xmlns:a16="http://schemas.microsoft.com/office/drawing/2014/main" id="{00000000-0008-0000-0F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11</xdr:row>
          <xdr:rowOff>88900</xdr:rowOff>
        </xdr:from>
        <xdr:to>
          <xdr:col>37</xdr:col>
          <xdr:colOff>1250950</xdr:colOff>
          <xdr:row>11</xdr:row>
          <xdr:rowOff>342900</xdr:rowOff>
        </xdr:to>
        <xdr:sp macro="" textlink="">
          <xdr:nvSpPr>
            <xdr:cNvPr id="8285" name="Drop Down 93" hidden="1">
              <a:extLst>
                <a:ext uri="{63B3BB69-23CF-44E3-9099-C40C66FF867C}">
                  <a14:compatExt spid="_x0000_s8285"/>
                </a:ext>
                <a:ext uri="{FF2B5EF4-FFF2-40B4-BE49-F238E27FC236}">
                  <a16:creationId xmlns:a16="http://schemas.microsoft.com/office/drawing/2014/main" id="{00000000-0008-0000-0F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12</xdr:row>
          <xdr:rowOff>88900</xdr:rowOff>
        </xdr:from>
        <xdr:to>
          <xdr:col>37</xdr:col>
          <xdr:colOff>1250950</xdr:colOff>
          <xdr:row>12</xdr:row>
          <xdr:rowOff>342900</xdr:rowOff>
        </xdr:to>
        <xdr:sp macro="" textlink="">
          <xdr:nvSpPr>
            <xdr:cNvPr id="8286" name="Drop Down 94" hidden="1">
              <a:extLst>
                <a:ext uri="{63B3BB69-23CF-44E3-9099-C40C66FF867C}">
                  <a14:compatExt spid="_x0000_s8286"/>
                </a:ext>
                <a:ext uri="{FF2B5EF4-FFF2-40B4-BE49-F238E27FC236}">
                  <a16:creationId xmlns:a16="http://schemas.microsoft.com/office/drawing/2014/main" id="{00000000-0008-0000-0F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13</xdr:row>
          <xdr:rowOff>88900</xdr:rowOff>
        </xdr:from>
        <xdr:to>
          <xdr:col>37</xdr:col>
          <xdr:colOff>1250950</xdr:colOff>
          <xdr:row>13</xdr:row>
          <xdr:rowOff>342900</xdr:rowOff>
        </xdr:to>
        <xdr:sp macro="" textlink="">
          <xdr:nvSpPr>
            <xdr:cNvPr id="8287" name="Drop Down 95" hidden="1">
              <a:extLst>
                <a:ext uri="{63B3BB69-23CF-44E3-9099-C40C66FF867C}">
                  <a14:compatExt spid="_x0000_s8287"/>
                </a:ext>
                <a:ext uri="{FF2B5EF4-FFF2-40B4-BE49-F238E27FC236}">
                  <a16:creationId xmlns:a16="http://schemas.microsoft.com/office/drawing/2014/main" id="{00000000-0008-0000-0F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127000</xdr:colOff>
          <xdr:row>4</xdr:row>
          <xdr:rowOff>76200</xdr:rowOff>
        </xdr:from>
        <xdr:to>
          <xdr:col>39</xdr:col>
          <xdr:colOff>933450</xdr:colOff>
          <xdr:row>4</xdr:row>
          <xdr:rowOff>336550</xdr:rowOff>
        </xdr:to>
        <xdr:sp macro="" textlink="">
          <xdr:nvSpPr>
            <xdr:cNvPr id="8288" name="Drop Down 96" hidden="1">
              <a:extLst>
                <a:ext uri="{63B3BB69-23CF-44E3-9099-C40C66FF867C}">
                  <a14:compatExt spid="_x0000_s8288"/>
                </a:ext>
                <a:ext uri="{FF2B5EF4-FFF2-40B4-BE49-F238E27FC236}">
                  <a16:creationId xmlns:a16="http://schemas.microsoft.com/office/drawing/2014/main" id="{00000000-0008-0000-0F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127000</xdr:colOff>
          <xdr:row>5</xdr:row>
          <xdr:rowOff>76200</xdr:rowOff>
        </xdr:from>
        <xdr:to>
          <xdr:col>39</xdr:col>
          <xdr:colOff>933450</xdr:colOff>
          <xdr:row>5</xdr:row>
          <xdr:rowOff>336550</xdr:rowOff>
        </xdr:to>
        <xdr:sp macro="" textlink="">
          <xdr:nvSpPr>
            <xdr:cNvPr id="8289" name="Drop Down 97" hidden="1">
              <a:extLst>
                <a:ext uri="{63B3BB69-23CF-44E3-9099-C40C66FF867C}">
                  <a14:compatExt spid="_x0000_s8289"/>
                </a:ext>
                <a:ext uri="{FF2B5EF4-FFF2-40B4-BE49-F238E27FC236}">
                  <a16:creationId xmlns:a16="http://schemas.microsoft.com/office/drawing/2014/main" id="{00000000-0008-0000-0F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127000</xdr:colOff>
          <xdr:row>6</xdr:row>
          <xdr:rowOff>76200</xdr:rowOff>
        </xdr:from>
        <xdr:to>
          <xdr:col>39</xdr:col>
          <xdr:colOff>933450</xdr:colOff>
          <xdr:row>6</xdr:row>
          <xdr:rowOff>336550</xdr:rowOff>
        </xdr:to>
        <xdr:sp macro="" textlink="">
          <xdr:nvSpPr>
            <xdr:cNvPr id="8290" name="Drop Down 98" hidden="1">
              <a:extLst>
                <a:ext uri="{63B3BB69-23CF-44E3-9099-C40C66FF867C}">
                  <a14:compatExt spid="_x0000_s8290"/>
                </a:ext>
                <a:ext uri="{FF2B5EF4-FFF2-40B4-BE49-F238E27FC236}">
                  <a16:creationId xmlns:a16="http://schemas.microsoft.com/office/drawing/2014/main" id="{00000000-0008-0000-0F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127000</xdr:colOff>
          <xdr:row>7</xdr:row>
          <xdr:rowOff>76200</xdr:rowOff>
        </xdr:from>
        <xdr:to>
          <xdr:col>39</xdr:col>
          <xdr:colOff>933450</xdr:colOff>
          <xdr:row>7</xdr:row>
          <xdr:rowOff>336550</xdr:rowOff>
        </xdr:to>
        <xdr:sp macro="" textlink="">
          <xdr:nvSpPr>
            <xdr:cNvPr id="8291" name="Drop Down 99" hidden="1">
              <a:extLst>
                <a:ext uri="{63B3BB69-23CF-44E3-9099-C40C66FF867C}">
                  <a14:compatExt spid="_x0000_s8291"/>
                </a:ext>
                <a:ext uri="{FF2B5EF4-FFF2-40B4-BE49-F238E27FC236}">
                  <a16:creationId xmlns:a16="http://schemas.microsoft.com/office/drawing/2014/main" id="{00000000-0008-0000-0F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127000</xdr:colOff>
          <xdr:row>8</xdr:row>
          <xdr:rowOff>76200</xdr:rowOff>
        </xdr:from>
        <xdr:to>
          <xdr:col>39</xdr:col>
          <xdr:colOff>933450</xdr:colOff>
          <xdr:row>8</xdr:row>
          <xdr:rowOff>336550</xdr:rowOff>
        </xdr:to>
        <xdr:sp macro="" textlink="">
          <xdr:nvSpPr>
            <xdr:cNvPr id="8292" name="Drop Down 100" hidden="1">
              <a:extLst>
                <a:ext uri="{63B3BB69-23CF-44E3-9099-C40C66FF867C}">
                  <a14:compatExt spid="_x0000_s8292"/>
                </a:ext>
                <a:ext uri="{FF2B5EF4-FFF2-40B4-BE49-F238E27FC236}">
                  <a16:creationId xmlns:a16="http://schemas.microsoft.com/office/drawing/2014/main" id="{00000000-0008-0000-0F00-00006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127000</xdr:colOff>
          <xdr:row>9</xdr:row>
          <xdr:rowOff>76200</xdr:rowOff>
        </xdr:from>
        <xdr:to>
          <xdr:col>39</xdr:col>
          <xdr:colOff>933450</xdr:colOff>
          <xdr:row>9</xdr:row>
          <xdr:rowOff>336550</xdr:rowOff>
        </xdr:to>
        <xdr:sp macro="" textlink="">
          <xdr:nvSpPr>
            <xdr:cNvPr id="8293" name="Drop Down 101" hidden="1">
              <a:extLst>
                <a:ext uri="{63B3BB69-23CF-44E3-9099-C40C66FF867C}">
                  <a14:compatExt spid="_x0000_s8293"/>
                </a:ext>
                <a:ext uri="{FF2B5EF4-FFF2-40B4-BE49-F238E27FC236}">
                  <a16:creationId xmlns:a16="http://schemas.microsoft.com/office/drawing/2014/main" id="{00000000-0008-0000-0F00-00006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127000</xdr:colOff>
          <xdr:row>10</xdr:row>
          <xdr:rowOff>76200</xdr:rowOff>
        </xdr:from>
        <xdr:to>
          <xdr:col>39</xdr:col>
          <xdr:colOff>933450</xdr:colOff>
          <xdr:row>10</xdr:row>
          <xdr:rowOff>336550</xdr:rowOff>
        </xdr:to>
        <xdr:sp macro="" textlink="">
          <xdr:nvSpPr>
            <xdr:cNvPr id="8294" name="Drop Down 102" hidden="1">
              <a:extLst>
                <a:ext uri="{63B3BB69-23CF-44E3-9099-C40C66FF867C}">
                  <a14:compatExt spid="_x0000_s8294"/>
                </a:ext>
                <a:ext uri="{FF2B5EF4-FFF2-40B4-BE49-F238E27FC236}">
                  <a16:creationId xmlns:a16="http://schemas.microsoft.com/office/drawing/2014/main" id="{00000000-0008-0000-0F00-00006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127000</xdr:colOff>
          <xdr:row>11</xdr:row>
          <xdr:rowOff>76200</xdr:rowOff>
        </xdr:from>
        <xdr:to>
          <xdr:col>39</xdr:col>
          <xdr:colOff>933450</xdr:colOff>
          <xdr:row>11</xdr:row>
          <xdr:rowOff>336550</xdr:rowOff>
        </xdr:to>
        <xdr:sp macro="" textlink="">
          <xdr:nvSpPr>
            <xdr:cNvPr id="8295" name="Drop Down 103" hidden="1">
              <a:extLst>
                <a:ext uri="{63B3BB69-23CF-44E3-9099-C40C66FF867C}">
                  <a14:compatExt spid="_x0000_s8295"/>
                </a:ext>
                <a:ext uri="{FF2B5EF4-FFF2-40B4-BE49-F238E27FC236}">
                  <a16:creationId xmlns:a16="http://schemas.microsoft.com/office/drawing/2014/main" id="{00000000-0008-0000-0F00-00006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127000</xdr:colOff>
          <xdr:row>12</xdr:row>
          <xdr:rowOff>76200</xdr:rowOff>
        </xdr:from>
        <xdr:to>
          <xdr:col>39</xdr:col>
          <xdr:colOff>933450</xdr:colOff>
          <xdr:row>12</xdr:row>
          <xdr:rowOff>336550</xdr:rowOff>
        </xdr:to>
        <xdr:sp macro="" textlink="">
          <xdr:nvSpPr>
            <xdr:cNvPr id="8296" name="Drop Down 104" hidden="1">
              <a:extLst>
                <a:ext uri="{63B3BB69-23CF-44E3-9099-C40C66FF867C}">
                  <a14:compatExt spid="_x0000_s8296"/>
                </a:ext>
                <a:ext uri="{FF2B5EF4-FFF2-40B4-BE49-F238E27FC236}">
                  <a16:creationId xmlns:a16="http://schemas.microsoft.com/office/drawing/2014/main" id="{00000000-0008-0000-0F00-00006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127000</xdr:colOff>
          <xdr:row>13</xdr:row>
          <xdr:rowOff>76200</xdr:rowOff>
        </xdr:from>
        <xdr:to>
          <xdr:col>39</xdr:col>
          <xdr:colOff>933450</xdr:colOff>
          <xdr:row>13</xdr:row>
          <xdr:rowOff>336550</xdr:rowOff>
        </xdr:to>
        <xdr:sp macro="" textlink="">
          <xdr:nvSpPr>
            <xdr:cNvPr id="8297" name="Drop Down 105" hidden="1">
              <a:extLst>
                <a:ext uri="{63B3BB69-23CF-44E3-9099-C40C66FF867C}">
                  <a14:compatExt spid="_x0000_s8297"/>
                </a:ext>
                <a:ext uri="{FF2B5EF4-FFF2-40B4-BE49-F238E27FC236}">
                  <a16:creationId xmlns:a16="http://schemas.microsoft.com/office/drawing/2014/main" id="{00000000-0008-0000-0F00-00006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4</xdr:row>
          <xdr:rowOff>88900</xdr:rowOff>
        </xdr:from>
        <xdr:to>
          <xdr:col>42</xdr:col>
          <xdr:colOff>1238250</xdr:colOff>
          <xdr:row>4</xdr:row>
          <xdr:rowOff>342900</xdr:rowOff>
        </xdr:to>
        <xdr:sp macro="" textlink="">
          <xdr:nvSpPr>
            <xdr:cNvPr id="8298" name="Drop Down 106" hidden="1">
              <a:extLst>
                <a:ext uri="{63B3BB69-23CF-44E3-9099-C40C66FF867C}">
                  <a14:compatExt spid="_x0000_s8298"/>
                </a:ext>
                <a:ext uri="{FF2B5EF4-FFF2-40B4-BE49-F238E27FC236}">
                  <a16:creationId xmlns:a16="http://schemas.microsoft.com/office/drawing/2014/main" id="{00000000-0008-0000-0F00-00006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5</xdr:row>
          <xdr:rowOff>88900</xdr:rowOff>
        </xdr:from>
        <xdr:to>
          <xdr:col>42</xdr:col>
          <xdr:colOff>1238250</xdr:colOff>
          <xdr:row>5</xdr:row>
          <xdr:rowOff>342900</xdr:rowOff>
        </xdr:to>
        <xdr:sp macro="" textlink="">
          <xdr:nvSpPr>
            <xdr:cNvPr id="8299" name="Drop Down 107" hidden="1">
              <a:extLst>
                <a:ext uri="{63B3BB69-23CF-44E3-9099-C40C66FF867C}">
                  <a14:compatExt spid="_x0000_s8299"/>
                </a:ext>
                <a:ext uri="{FF2B5EF4-FFF2-40B4-BE49-F238E27FC236}">
                  <a16:creationId xmlns:a16="http://schemas.microsoft.com/office/drawing/2014/main" id="{00000000-0008-0000-0F00-00006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88900</xdr:rowOff>
        </xdr:from>
        <xdr:to>
          <xdr:col>42</xdr:col>
          <xdr:colOff>1238250</xdr:colOff>
          <xdr:row>6</xdr:row>
          <xdr:rowOff>342900</xdr:rowOff>
        </xdr:to>
        <xdr:sp macro="" textlink="">
          <xdr:nvSpPr>
            <xdr:cNvPr id="8300" name="Drop Down 108" hidden="1">
              <a:extLst>
                <a:ext uri="{63B3BB69-23CF-44E3-9099-C40C66FF867C}">
                  <a14:compatExt spid="_x0000_s8300"/>
                </a:ext>
                <a:ext uri="{FF2B5EF4-FFF2-40B4-BE49-F238E27FC236}">
                  <a16:creationId xmlns:a16="http://schemas.microsoft.com/office/drawing/2014/main" id="{00000000-0008-0000-0F00-00006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xdr:row>
          <xdr:rowOff>88900</xdr:rowOff>
        </xdr:from>
        <xdr:to>
          <xdr:col>42</xdr:col>
          <xdr:colOff>1238250</xdr:colOff>
          <xdr:row>7</xdr:row>
          <xdr:rowOff>342900</xdr:rowOff>
        </xdr:to>
        <xdr:sp macro="" textlink="">
          <xdr:nvSpPr>
            <xdr:cNvPr id="8301" name="Drop Down 109" hidden="1">
              <a:extLst>
                <a:ext uri="{63B3BB69-23CF-44E3-9099-C40C66FF867C}">
                  <a14:compatExt spid="_x0000_s8301"/>
                </a:ext>
                <a:ext uri="{FF2B5EF4-FFF2-40B4-BE49-F238E27FC236}">
                  <a16:creationId xmlns:a16="http://schemas.microsoft.com/office/drawing/2014/main" id="{00000000-0008-0000-0F00-00006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8</xdr:row>
          <xdr:rowOff>88900</xdr:rowOff>
        </xdr:from>
        <xdr:to>
          <xdr:col>42</xdr:col>
          <xdr:colOff>1238250</xdr:colOff>
          <xdr:row>8</xdr:row>
          <xdr:rowOff>342900</xdr:rowOff>
        </xdr:to>
        <xdr:sp macro="" textlink="">
          <xdr:nvSpPr>
            <xdr:cNvPr id="8302" name="Drop Down 110" hidden="1">
              <a:extLst>
                <a:ext uri="{63B3BB69-23CF-44E3-9099-C40C66FF867C}">
                  <a14:compatExt spid="_x0000_s8302"/>
                </a:ext>
                <a:ext uri="{FF2B5EF4-FFF2-40B4-BE49-F238E27FC236}">
                  <a16:creationId xmlns:a16="http://schemas.microsoft.com/office/drawing/2014/main" id="{00000000-0008-0000-0F00-00006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9</xdr:row>
          <xdr:rowOff>88900</xdr:rowOff>
        </xdr:from>
        <xdr:to>
          <xdr:col>42</xdr:col>
          <xdr:colOff>1238250</xdr:colOff>
          <xdr:row>9</xdr:row>
          <xdr:rowOff>342900</xdr:rowOff>
        </xdr:to>
        <xdr:sp macro="" textlink="">
          <xdr:nvSpPr>
            <xdr:cNvPr id="8303" name="Drop Down 111" hidden="1">
              <a:extLst>
                <a:ext uri="{63B3BB69-23CF-44E3-9099-C40C66FF867C}">
                  <a14:compatExt spid="_x0000_s8303"/>
                </a:ext>
                <a:ext uri="{FF2B5EF4-FFF2-40B4-BE49-F238E27FC236}">
                  <a16:creationId xmlns:a16="http://schemas.microsoft.com/office/drawing/2014/main" id="{00000000-0008-0000-0F00-00006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10</xdr:row>
          <xdr:rowOff>88900</xdr:rowOff>
        </xdr:from>
        <xdr:to>
          <xdr:col>42</xdr:col>
          <xdr:colOff>1238250</xdr:colOff>
          <xdr:row>10</xdr:row>
          <xdr:rowOff>342900</xdr:rowOff>
        </xdr:to>
        <xdr:sp macro="" textlink="">
          <xdr:nvSpPr>
            <xdr:cNvPr id="8304" name="Drop Down 112" hidden="1">
              <a:extLst>
                <a:ext uri="{63B3BB69-23CF-44E3-9099-C40C66FF867C}">
                  <a14:compatExt spid="_x0000_s8304"/>
                </a:ext>
                <a:ext uri="{FF2B5EF4-FFF2-40B4-BE49-F238E27FC236}">
                  <a16:creationId xmlns:a16="http://schemas.microsoft.com/office/drawing/2014/main" id="{00000000-0008-0000-0F00-00007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11</xdr:row>
          <xdr:rowOff>88900</xdr:rowOff>
        </xdr:from>
        <xdr:to>
          <xdr:col>42</xdr:col>
          <xdr:colOff>1238250</xdr:colOff>
          <xdr:row>11</xdr:row>
          <xdr:rowOff>342900</xdr:rowOff>
        </xdr:to>
        <xdr:sp macro="" textlink="">
          <xdr:nvSpPr>
            <xdr:cNvPr id="8305" name="Drop Down 113" hidden="1">
              <a:extLst>
                <a:ext uri="{63B3BB69-23CF-44E3-9099-C40C66FF867C}">
                  <a14:compatExt spid="_x0000_s8305"/>
                </a:ext>
                <a:ext uri="{FF2B5EF4-FFF2-40B4-BE49-F238E27FC236}">
                  <a16:creationId xmlns:a16="http://schemas.microsoft.com/office/drawing/2014/main" id="{00000000-0008-0000-0F00-00007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12</xdr:row>
          <xdr:rowOff>88900</xdr:rowOff>
        </xdr:from>
        <xdr:to>
          <xdr:col>42</xdr:col>
          <xdr:colOff>1238250</xdr:colOff>
          <xdr:row>12</xdr:row>
          <xdr:rowOff>342900</xdr:rowOff>
        </xdr:to>
        <xdr:sp macro="" textlink="">
          <xdr:nvSpPr>
            <xdr:cNvPr id="8306" name="Drop Down 114" hidden="1">
              <a:extLst>
                <a:ext uri="{63B3BB69-23CF-44E3-9099-C40C66FF867C}">
                  <a14:compatExt spid="_x0000_s8306"/>
                </a:ext>
                <a:ext uri="{FF2B5EF4-FFF2-40B4-BE49-F238E27FC236}">
                  <a16:creationId xmlns:a16="http://schemas.microsoft.com/office/drawing/2014/main" id="{00000000-0008-0000-0F00-00007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13</xdr:row>
          <xdr:rowOff>88900</xdr:rowOff>
        </xdr:from>
        <xdr:to>
          <xdr:col>42</xdr:col>
          <xdr:colOff>1238250</xdr:colOff>
          <xdr:row>13</xdr:row>
          <xdr:rowOff>342900</xdr:rowOff>
        </xdr:to>
        <xdr:sp macro="" textlink="">
          <xdr:nvSpPr>
            <xdr:cNvPr id="8307" name="Drop Down 115" hidden="1">
              <a:extLst>
                <a:ext uri="{63B3BB69-23CF-44E3-9099-C40C66FF867C}">
                  <a14:compatExt spid="_x0000_s8307"/>
                </a:ext>
                <a:ext uri="{FF2B5EF4-FFF2-40B4-BE49-F238E27FC236}">
                  <a16:creationId xmlns:a16="http://schemas.microsoft.com/office/drawing/2014/main" id="{00000000-0008-0000-0F00-00007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4</xdr:row>
          <xdr:rowOff>76200</xdr:rowOff>
        </xdr:from>
        <xdr:to>
          <xdr:col>44</xdr:col>
          <xdr:colOff>857250</xdr:colOff>
          <xdr:row>4</xdr:row>
          <xdr:rowOff>336550</xdr:rowOff>
        </xdr:to>
        <xdr:sp macro="" textlink="">
          <xdr:nvSpPr>
            <xdr:cNvPr id="8308" name="Drop Down 116" hidden="1">
              <a:extLst>
                <a:ext uri="{63B3BB69-23CF-44E3-9099-C40C66FF867C}">
                  <a14:compatExt spid="_x0000_s8308"/>
                </a:ext>
                <a:ext uri="{FF2B5EF4-FFF2-40B4-BE49-F238E27FC236}">
                  <a16:creationId xmlns:a16="http://schemas.microsoft.com/office/drawing/2014/main" id="{00000000-0008-0000-0F00-00007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5</xdr:row>
          <xdr:rowOff>76200</xdr:rowOff>
        </xdr:from>
        <xdr:to>
          <xdr:col>44</xdr:col>
          <xdr:colOff>857250</xdr:colOff>
          <xdr:row>5</xdr:row>
          <xdr:rowOff>336550</xdr:rowOff>
        </xdr:to>
        <xdr:sp macro="" textlink="">
          <xdr:nvSpPr>
            <xdr:cNvPr id="8309" name="Drop Down 117" hidden="1">
              <a:extLst>
                <a:ext uri="{63B3BB69-23CF-44E3-9099-C40C66FF867C}">
                  <a14:compatExt spid="_x0000_s8309"/>
                </a:ext>
                <a:ext uri="{FF2B5EF4-FFF2-40B4-BE49-F238E27FC236}">
                  <a16:creationId xmlns:a16="http://schemas.microsoft.com/office/drawing/2014/main" id="{00000000-0008-0000-0F00-00007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6</xdr:row>
          <xdr:rowOff>76200</xdr:rowOff>
        </xdr:from>
        <xdr:to>
          <xdr:col>44</xdr:col>
          <xdr:colOff>838200</xdr:colOff>
          <xdr:row>6</xdr:row>
          <xdr:rowOff>336550</xdr:rowOff>
        </xdr:to>
        <xdr:sp macro="" textlink="">
          <xdr:nvSpPr>
            <xdr:cNvPr id="8310" name="Drop Down 118" hidden="1">
              <a:extLst>
                <a:ext uri="{63B3BB69-23CF-44E3-9099-C40C66FF867C}">
                  <a14:compatExt spid="_x0000_s8310"/>
                </a:ext>
                <a:ext uri="{FF2B5EF4-FFF2-40B4-BE49-F238E27FC236}">
                  <a16:creationId xmlns:a16="http://schemas.microsoft.com/office/drawing/2014/main" id="{00000000-0008-0000-0F00-00007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7</xdr:row>
          <xdr:rowOff>76200</xdr:rowOff>
        </xdr:from>
        <xdr:to>
          <xdr:col>44</xdr:col>
          <xdr:colOff>876300</xdr:colOff>
          <xdr:row>7</xdr:row>
          <xdr:rowOff>336550</xdr:rowOff>
        </xdr:to>
        <xdr:sp macro="" textlink="">
          <xdr:nvSpPr>
            <xdr:cNvPr id="8311" name="Drop Down 119" hidden="1">
              <a:extLst>
                <a:ext uri="{63B3BB69-23CF-44E3-9099-C40C66FF867C}">
                  <a14:compatExt spid="_x0000_s8311"/>
                </a:ext>
                <a:ext uri="{FF2B5EF4-FFF2-40B4-BE49-F238E27FC236}">
                  <a16:creationId xmlns:a16="http://schemas.microsoft.com/office/drawing/2014/main" id="{00000000-0008-0000-0F00-00007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8</xdr:row>
          <xdr:rowOff>76200</xdr:rowOff>
        </xdr:from>
        <xdr:to>
          <xdr:col>44</xdr:col>
          <xdr:colOff>876300</xdr:colOff>
          <xdr:row>8</xdr:row>
          <xdr:rowOff>336550</xdr:rowOff>
        </xdr:to>
        <xdr:sp macro="" textlink="">
          <xdr:nvSpPr>
            <xdr:cNvPr id="8312" name="Drop Down 120" hidden="1">
              <a:extLst>
                <a:ext uri="{63B3BB69-23CF-44E3-9099-C40C66FF867C}">
                  <a14:compatExt spid="_x0000_s8312"/>
                </a:ext>
                <a:ext uri="{FF2B5EF4-FFF2-40B4-BE49-F238E27FC236}">
                  <a16:creationId xmlns:a16="http://schemas.microsoft.com/office/drawing/2014/main" id="{00000000-0008-0000-0F00-00007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9</xdr:row>
          <xdr:rowOff>76200</xdr:rowOff>
        </xdr:from>
        <xdr:to>
          <xdr:col>44</xdr:col>
          <xdr:colOff>876300</xdr:colOff>
          <xdr:row>9</xdr:row>
          <xdr:rowOff>336550</xdr:rowOff>
        </xdr:to>
        <xdr:sp macro="" textlink="">
          <xdr:nvSpPr>
            <xdr:cNvPr id="8313" name="Drop Down 121" hidden="1">
              <a:extLst>
                <a:ext uri="{63B3BB69-23CF-44E3-9099-C40C66FF867C}">
                  <a14:compatExt spid="_x0000_s8313"/>
                </a:ext>
                <a:ext uri="{FF2B5EF4-FFF2-40B4-BE49-F238E27FC236}">
                  <a16:creationId xmlns:a16="http://schemas.microsoft.com/office/drawing/2014/main" id="{00000000-0008-0000-0F00-00007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10</xdr:row>
          <xdr:rowOff>88900</xdr:rowOff>
        </xdr:from>
        <xdr:to>
          <xdr:col>44</xdr:col>
          <xdr:colOff>876300</xdr:colOff>
          <xdr:row>10</xdr:row>
          <xdr:rowOff>342900</xdr:rowOff>
        </xdr:to>
        <xdr:sp macro="" textlink="">
          <xdr:nvSpPr>
            <xdr:cNvPr id="8314" name="Drop Down 122" hidden="1">
              <a:extLst>
                <a:ext uri="{63B3BB69-23CF-44E3-9099-C40C66FF867C}">
                  <a14:compatExt spid="_x0000_s8314"/>
                </a:ext>
                <a:ext uri="{FF2B5EF4-FFF2-40B4-BE49-F238E27FC236}">
                  <a16:creationId xmlns:a16="http://schemas.microsoft.com/office/drawing/2014/main" id="{00000000-0008-0000-0F00-00007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11</xdr:row>
          <xdr:rowOff>76200</xdr:rowOff>
        </xdr:from>
        <xdr:to>
          <xdr:col>44</xdr:col>
          <xdr:colOff>876300</xdr:colOff>
          <xdr:row>11</xdr:row>
          <xdr:rowOff>336550</xdr:rowOff>
        </xdr:to>
        <xdr:sp macro="" textlink="">
          <xdr:nvSpPr>
            <xdr:cNvPr id="8315" name="Drop Down 123" hidden="1">
              <a:extLst>
                <a:ext uri="{63B3BB69-23CF-44E3-9099-C40C66FF867C}">
                  <a14:compatExt spid="_x0000_s8315"/>
                </a:ext>
                <a:ext uri="{FF2B5EF4-FFF2-40B4-BE49-F238E27FC236}">
                  <a16:creationId xmlns:a16="http://schemas.microsoft.com/office/drawing/2014/main" id="{00000000-0008-0000-0F00-00007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12</xdr:row>
          <xdr:rowOff>76200</xdr:rowOff>
        </xdr:from>
        <xdr:to>
          <xdr:col>44</xdr:col>
          <xdr:colOff>876300</xdr:colOff>
          <xdr:row>12</xdr:row>
          <xdr:rowOff>336550</xdr:rowOff>
        </xdr:to>
        <xdr:sp macro="" textlink="">
          <xdr:nvSpPr>
            <xdr:cNvPr id="8316" name="Drop Down 124" hidden="1">
              <a:extLst>
                <a:ext uri="{63B3BB69-23CF-44E3-9099-C40C66FF867C}">
                  <a14:compatExt spid="_x0000_s8316"/>
                </a:ext>
                <a:ext uri="{FF2B5EF4-FFF2-40B4-BE49-F238E27FC236}">
                  <a16:creationId xmlns:a16="http://schemas.microsoft.com/office/drawing/2014/main" id="{00000000-0008-0000-0F00-00007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13</xdr:row>
          <xdr:rowOff>76200</xdr:rowOff>
        </xdr:from>
        <xdr:to>
          <xdr:col>44</xdr:col>
          <xdr:colOff>876300</xdr:colOff>
          <xdr:row>13</xdr:row>
          <xdr:rowOff>336550</xdr:rowOff>
        </xdr:to>
        <xdr:sp macro="" textlink="">
          <xdr:nvSpPr>
            <xdr:cNvPr id="8317" name="Drop Down 125" hidden="1">
              <a:extLst>
                <a:ext uri="{63B3BB69-23CF-44E3-9099-C40C66FF867C}">
                  <a14:compatExt spid="_x0000_s8317"/>
                </a:ext>
                <a:ext uri="{FF2B5EF4-FFF2-40B4-BE49-F238E27FC236}">
                  <a16:creationId xmlns:a16="http://schemas.microsoft.com/office/drawing/2014/main" id="{00000000-0008-0000-0F00-00007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xdr:row>
          <xdr:rowOff>76200</xdr:rowOff>
        </xdr:from>
        <xdr:to>
          <xdr:col>47</xdr:col>
          <xdr:colOff>1219200</xdr:colOff>
          <xdr:row>4</xdr:row>
          <xdr:rowOff>336550</xdr:rowOff>
        </xdr:to>
        <xdr:sp macro="" textlink="">
          <xdr:nvSpPr>
            <xdr:cNvPr id="8318" name="Drop Down 126" hidden="1">
              <a:extLst>
                <a:ext uri="{63B3BB69-23CF-44E3-9099-C40C66FF867C}">
                  <a14:compatExt spid="_x0000_s8318"/>
                </a:ext>
                <a:ext uri="{FF2B5EF4-FFF2-40B4-BE49-F238E27FC236}">
                  <a16:creationId xmlns:a16="http://schemas.microsoft.com/office/drawing/2014/main" id="{00000000-0008-0000-0F00-00007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xdr:row>
          <xdr:rowOff>76200</xdr:rowOff>
        </xdr:from>
        <xdr:to>
          <xdr:col>47</xdr:col>
          <xdr:colOff>1219200</xdr:colOff>
          <xdr:row>5</xdr:row>
          <xdr:rowOff>336550</xdr:rowOff>
        </xdr:to>
        <xdr:sp macro="" textlink="">
          <xdr:nvSpPr>
            <xdr:cNvPr id="8319" name="Drop Down 127" hidden="1">
              <a:extLst>
                <a:ext uri="{63B3BB69-23CF-44E3-9099-C40C66FF867C}">
                  <a14:compatExt spid="_x0000_s8319"/>
                </a:ext>
                <a:ext uri="{FF2B5EF4-FFF2-40B4-BE49-F238E27FC236}">
                  <a16:creationId xmlns:a16="http://schemas.microsoft.com/office/drawing/2014/main" id="{00000000-0008-0000-0F00-00007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xdr:row>
          <xdr:rowOff>76200</xdr:rowOff>
        </xdr:from>
        <xdr:to>
          <xdr:col>47</xdr:col>
          <xdr:colOff>1219200</xdr:colOff>
          <xdr:row>6</xdr:row>
          <xdr:rowOff>336550</xdr:rowOff>
        </xdr:to>
        <xdr:sp macro="" textlink="">
          <xdr:nvSpPr>
            <xdr:cNvPr id="8320" name="Drop Down 128" hidden="1">
              <a:extLst>
                <a:ext uri="{63B3BB69-23CF-44E3-9099-C40C66FF867C}">
                  <a14:compatExt spid="_x0000_s8320"/>
                </a:ext>
                <a:ext uri="{FF2B5EF4-FFF2-40B4-BE49-F238E27FC236}">
                  <a16:creationId xmlns:a16="http://schemas.microsoft.com/office/drawing/2014/main" id="{00000000-0008-0000-0F00-00008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xdr:row>
          <xdr:rowOff>76200</xdr:rowOff>
        </xdr:from>
        <xdr:to>
          <xdr:col>47</xdr:col>
          <xdr:colOff>1219200</xdr:colOff>
          <xdr:row>7</xdr:row>
          <xdr:rowOff>336550</xdr:rowOff>
        </xdr:to>
        <xdr:sp macro="" textlink="">
          <xdr:nvSpPr>
            <xdr:cNvPr id="8321" name="Drop Down 129" hidden="1">
              <a:extLst>
                <a:ext uri="{63B3BB69-23CF-44E3-9099-C40C66FF867C}">
                  <a14:compatExt spid="_x0000_s8321"/>
                </a:ext>
                <a:ext uri="{FF2B5EF4-FFF2-40B4-BE49-F238E27FC236}">
                  <a16:creationId xmlns:a16="http://schemas.microsoft.com/office/drawing/2014/main" id="{00000000-0008-0000-0F00-00008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xdr:row>
          <xdr:rowOff>76200</xdr:rowOff>
        </xdr:from>
        <xdr:to>
          <xdr:col>47</xdr:col>
          <xdr:colOff>1219200</xdr:colOff>
          <xdr:row>8</xdr:row>
          <xdr:rowOff>336550</xdr:rowOff>
        </xdr:to>
        <xdr:sp macro="" textlink="">
          <xdr:nvSpPr>
            <xdr:cNvPr id="8322" name="Drop Down 130" hidden="1">
              <a:extLst>
                <a:ext uri="{63B3BB69-23CF-44E3-9099-C40C66FF867C}">
                  <a14:compatExt spid="_x0000_s8322"/>
                </a:ext>
                <a:ext uri="{FF2B5EF4-FFF2-40B4-BE49-F238E27FC236}">
                  <a16:creationId xmlns:a16="http://schemas.microsoft.com/office/drawing/2014/main" id="{00000000-0008-0000-0F00-00008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9</xdr:row>
          <xdr:rowOff>76200</xdr:rowOff>
        </xdr:from>
        <xdr:to>
          <xdr:col>47</xdr:col>
          <xdr:colOff>1219200</xdr:colOff>
          <xdr:row>9</xdr:row>
          <xdr:rowOff>336550</xdr:rowOff>
        </xdr:to>
        <xdr:sp macro="" textlink="">
          <xdr:nvSpPr>
            <xdr:cNvPr id="8323" name="Drop Down 131" hidden="1">
              <a:extLst>
                <a:ext uri="{63B3BB69-23CF-44E3-9099-C40C66FF867C}">
                  <a14:compatExt spid="_x0000_s8323"/>
                </a:ext>
                <a:ext uri="{FF2B5EF4-FFF2-40B4-BE49-F238E27FC236}">
                  <a16:creationId xmlns:a16="http://schemas.microsoft.com/office/drawing/2014/main" id="{00000000-0008-0000-0F00-00008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10</xdr:row>
          <xdr:rowOff>76200</xdr:rowOff>
        </xdr:from>
        <xdr:to>
          <xdr:col>47</xdr:col>
          <xdr:colOff>1219200</xdr:colOff>
          <xdr:row>10</xdr:row>
          <xdr:rowOff>336550</xdr:rowOff>
        </xdr:to>
        <xdr:sp macro="" textlink="">
          <xdr:nvSpPr>
            <xdr:cNvPr id="8324" name="Drop Down 132" hidden="1">
              <a:extLst>
                <a:ext uri="{63B3BB69-23CF-44E3-9099-C40C66FF867C}">
                  <a14:compatExt spid="_x0000_s8324"/>
                </a:ext>
                <a:ext uri="{FF2B5EF4-FFF2-40B4-BE49-F238E27FC236}">
                  <a16:creationId xmlns:a16="http://schemas.microsoft.com/office/drawing/2014/main" id="{00000000-0008-0000-0F00-00008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11</xdr:row>
          <xdr:rowOff>76200</xdr:rowOff>
        </xdr:from>
        <xdr:to>
          <xdr:col>47</xdr:col>
          <xdr:colOff>1219200</xdr:colOff>
          <xdr:row>11</xdr:row>
          <xdr:rowOff>336550</xdr:rowOff>
        </xdr:to>
        <xdr:sp macro="" textlink="">
          <xdr:nvSpPr>
            <xdr:cNvPr id="8325" name="Drop Down 133" hidden="1">
              <a:extLst>
                <a:ext uri="{63B3BB69-23CF-44E3-9099-C40C66FF867C}">
                  <a14:compatExt spid="_x0000_s8325"/>
                </a:ext>
                <a:ext uri="{FF2B5EF4-FFF2-40B4-BE49-F238E27FC236}">
                  <a16:creationId xmlns:a16="http://schemas.microsoft.com/office/drawing/2014/main" id="{00000000-0008-0000-0F00-00008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12</xdr:row>
          <xdr:rowOff>76200</xdr:rowOff>
        </xdr:from>
        <xdr:to>
          <xdr:col>47</xdr:col>
          <xdr:colOff>1219200</xdr:colOff>
          <xdr:row>12</xdr:row>
          <xdr:rowOff>336550</xdr:rowOff>
        </xdr:to>
        <xdr:sp macro="" textlink="">
          <xdr:nvSpPr>
            <xdr:cNvPr id="8326" name="Drop Down 134" hidden="1">
              <a:extLst>
                <a:ext uri="{63B3BB69-23CF-44E3-9099-C40C66FF867C}">
                  <a14:compatExt spid="_x0000_s8326"/>
                </a:ext>
                <a:ext uri="{FF2B5EF4-FFF2-40B4-BE49-F238E27FC236}">
                  <a16:creationId xmlns:a16="http://schemas.microsoft.com/office/drawing/2014/main" id="{00000000-0008-0000-0F00-00008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13</xdr:row>
          <xdr:rowOff>76200</xdr:rowOff>
        </xdr:from>
        <xdr:to>
          <xdr:col>47</xdr:col>
          <xdr:colOff>1219200</xdr:colOff>
          <xdr:row>13</xdr:row>
          <xdr:rowOff>336550</xdr:rowOff>
        </xdr:to>
        <xdr:sp macro="" textlink="">
          <xdr:nvSpPr>
            <xdr:cNvPr id="8327" name="Drop Down 135" hidden="1">
              <a:extLst>
                <a:ext uri="{63B3BB69-23CF-44E3-9099-C40C66FF867C}">
                  <a14:compatExt spid="_x0000_s8327"/>
                </a:ext>
                <a:ext uri="{FF2B5EF4-FFF2-40B4-BE49-F238E27FC236}">
                  <a16:creationId xmlns:a16="http://schemas.microsoft.com/office/drawing/2014/main" id="{00000000-0008-0000-0F00-00008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xdr:row>
          <xdr:rowOff>76200</xdr:rowOff>
        </xdr:from>
        <xdr:to>
          <xdr:col>49</xdr:col>
          <xdr:colOff>869950</xdr:colOff>
          <xdr:row>4</xdr:row>
          <xdr:rowOff>336550</xdr:rowOff>
        </xdr:to>
        <xdr:sp macro="" textlink="">
          <xdr:nvSpPr>
            <xdr:cNvPr id="8328" name="Drop Down 136" hidden="1">
              <a:extLst>
                <a:ext uri="{63B3BB69-23CF-44E3-9099-C40C66FF867C}">
                  <a14:compatExt spid="_x0000_s8328"/>
                </a:ext>
                <a:ext uri="{FF2B5EF4-FFF2-40B4-BE49-F238E27FC236}">
                  <a16:creationId xmlns:a16="http://schemas.microsoft.com/office/drawing/2014/main" id="{00000000-0008-0000-0F00-00008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5</xdr:row>
          <xdr:rowOff>76200</xdr:rowOff>
        </xdr:from>
        <xdr:to>
          <xdr:col>49</xdr:col>
          <xdr:colOff>869950</xdr:colOff>
          <xdr:row>5</xdr:row>
          <xdr:rowOff>336550</xdr:rowOff>
        </xdr:to>
        <xdr:sp macro="" textlink="">
          <xdr:nvSpPr>
            <xdr:cNvPr id="8329" name="Drop Down 137" hidden="1">
              <a:extLst>
                <a:ext uri="{63B3BB69-23CF-44E3-9099-C40C66FF867C}">
                  <a14:compatExt spid="_x0000_s8329"/>
                </a:ext>
                <a:ext uri="{FF2B5EF4-FFF2-40B4-BE49-F238E27FC236}">
                  <a16:creationId xmlns:a16="http://schemas.microsoft.com/office/drawing/2014/main" id="{00000000-0008-0000-0F00-00008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6</xdr:row>
          <xdr:rowOff>76200</xdr:rowOff>
        </xdr:from>
        <xdr:to>
          <xdr:col>49</xdr:col>
          <xdr:colOff>869950</xdr:colOff>
          <xdr:row>6</xdr:row>
          <xdr:rowOff>336550</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F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7</xdr:row>
          <xdr:rowOff>76200</xdr:rowOff>
        </xdr:from>
        <xdr:to>
          <xdr:col>49</xdr:col>
          <xdr:colOff>869950</xdr:colOff>
          <xdr:row>7</xdr:row>
          <xdr:rowOff>336550</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F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8</xdr:row>
          <xdr:rowOff>76200</xdr:rowOff>
        </xdr:from>
        <xdr:to>
          <xdr:col>49</xdr:col>
          <xdr:colOff>869950</xdr:colOff>
          <xdr:row>8</xdr:row>
          <xdr:rowOff>336550</xdr:rowOff>
        </xdr:to>
        <xdr:sp macro="" textlink="">
          <xdr:nvSpPr>
            <xdr:cNvPr id="8332" name="Drop Down 140" hidden="1">
              <a:extLst>
                <a:ext uri="{63B3BB69-23CF-44E3-9099-C40C66FF867C}">
                  <a14:compatExt spid="_x0000_s8332"/>
                </a:ext>
                <a:ext uri="{FF2B5EF4-FFF2-40B4-BE49-F238E27FC236}">
                  <a16:creationId xmlns:a16="http://schemas.microsoft.com/office/drawing/2014/main" id="{00000000-0008-0000-0F00-00008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9</xdr:row>
          <xdr:rowOff>76200</xdr:rowOff>
        </xdr:from>
        <xdr:to>
          <xdr:col>49</xdr:col>
          <xdr:colOff>869950</xdr:colOff>
          <xdr:row>9</xdr:row>
          <xdr:rowOff>336550</xdr:rowOff>
        </xdr:to>
        <xdr:sp macro="" textlink="">
          <xdr:nvSpPr>
            <xdr:cNvPr id="8333" name="Drop Down 141" hidden="1">
              <a:extLst>
                <a:ext uri="{63B3BB69-23CF-44E3-9099-C40C66FF867C}">
                  <a14:compatExt spid="_x0000_s8333"/>
                </a:ext>
                <a:ext uri="{FF2B5EF4-FFF2-40B4-BE49-F238E27FC236}">
                  <a16:creationId xmlns:a16="http://schemas.microsoft.com/office/drawing/2014/main" id="{00000000-0008-0000-0F00-00008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10</xdr:row>
          <xdr:rowOff>76200</xdr:rowOff>
        </xdr:from>
        <xdr:to>
          <xdr:col>49</xdr:col>
          <xdr:colOff>869950</xdr:colOff>
          <xdr:row>10</xdr:row>
          <xdr:rowOff>336550</xdr:rowOff>
        </xdr:to>
        <xdr:sp macro="" textlink="">
          <xdr:nvSpPr>
            <xdr:cNvPr id="8334" name="Drop Down 142" hidden="1">
              <a:extLst>
                <a:ext uri="{63B3BB69-23CF-44E3-9099-C40C66FF867C}">
                  <a14:compatExt spid="_x0000_s8334"/>
                </a:ext>
                <a:ext uri="{FF2B5EF4-FFF2-40B4-BE49-F238E27FC236}">
                  <a16:creationId xmlns:a16="http://schemas.microsoft.com/office/drawing/2014/main" id="{00000000-0008-0000-0F00-00008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76200</xdr:rowOff>
        </xdr:from>
        <xdr:to>
          <xdr:col>49</xdr:col>
          <xdr:colOff>869950</xdr:colOff>
          <xdr:row>11</xdr:row>
          <xdr:rowOff>336550</xdr:rowOff>
        </xdr:to>
        <xdr:sp macro="" textlink="">
          <xdr:nvSpPr>
            <xdr:cNvPr id="8335" name="Drop Down 143" hidden="1">
              <a:extLst>
                <a:ext uri="{63B3BB69-23CF-44E3-9099-C40C66FF867C}">
                  <a14:compatExt spid="_x0000_s8335"/>
                </a:ext>
                <a:ext uri="{FF2B5EF4-FFF2-40B4-BE49-F238E27FC236}">
                  <a16:creationId xmlns:a16="http://schemas.microsoft.com/office/drawing/2014/main" id="{00000000-0008-0000-0F00-00008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12</xdr:row>
          <xdr:rowOff>76200</xdr:rowOff>
        </xdr:from>
        <xdr:to>
          <xdr:col>49</xdr:col>
          <xdr:colOff>869950</xdr:colOff>
          <xdr:row>12</xdr:row>
          <xdr:rowOff>336550</xdr:rowOff>
        </xdr:to>
        <xdr:sp macro="" textlink="">
          <xdr:nvSpPr>
            <xdr:cNvPr id="8336" name="Drop Down 144" hidden="1">
              <a:extLst>
                <a:ext uri="{63B3BB69-23CF-44E3-9099-C40C66FF867C}">
                  <a14:compatExt spid="_x0000_s8336"/>
                </a:ext>
                <a:ext uri="{FF2B5EF4-FFF2-40B4-BE49-F238E27FC236}">
                  <a16:creationId xmlns:a16="http://schemas.microsoft.com/office/drawing/2014/main" id="{00000000-0008-0000-0F00-00009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13</xdr:row>
          <xdr:rowOff>76200</xdr:rowOff>
        </xdr:from>
        <xdr:to>
          <xdr:col>49</xdr:col>
          <xdr:colOff>869950</xdr:colOff>
          <xdr:row>13</xdr:row>
          <xdr:rowOff>336550</xdr:rowOff>
        </xdr:to>
        <xdr:sp macro="" textlink="">
          <xdr:nvSpPr>
            <xdr:cNvPr id="8337" name="Drop Down 145" hidden="1">
              <a:extLst>
                <a:ext uri="{63B3BB69-23CF-44E3-9099-C40C66FF867C}">
                  <a14:compatExt spid="_x0000_s8337"/>
                </a:ext>
                <a:ext uri="{FF2B5EF4-FFF2-40B4-BE49-F238E27FC236}">
                  <a16:creationId xmlns:a16="http://schemas.microsoft.com/office/drawing/2014/main" id="{00000000-0008-0000-0F00-00009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1</xdr:row>
      <xdr:rowOff>52904</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508000</xdr:colOff>
          <xdr:row>9</xdr:row>
          <xdr:rowOff>107950</xdr:rowOff>
        </xdr:from>
        <xdr:to>
          <xdr:col>0</xdr:col>
          <xdr:colOff>812800</xdr:colOff>
          <xdr:row>9</xdr:row>
          <xdr:rowOff>323850</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1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508000</xdr:colOff>
          <xdr:row>10</xdr:row>
          <xdr:rowOff>146050</xdr:rowOff>
        </xdr:from>
        <xdr:to>
          <xdr:col>0</xdr:col>
          <xdr:colOff>812800</xdr:colOff>
          <xdr:row>10</xdr:row>
          <xdr:rowOff>361950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11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508000</xdr:colOff>
          <xdr:row>11</xdr:row>
          <xdr:rowOff>127000</xdr:rowOff>
        </xdr:from>
        <xdr:to>
          <xdr:col>0</xdr:col>
          <xdr:colOff>812800</xdr:colOff>
          <xdr:row>11</xdr:row>
          <xdr:rowOff>342900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11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508000</xdr:colOff>
          <xdr:row>12</xdr:row>
          <xdr:rowOff>107950</xdr:rowOff>
        </xdr:from>
        <xdr:to>
          <xdr:col>0</xdr:col>
          <xdr:colOff>812800</xdr:colOff>
          <xdr:row>12</xdr:row>
          <xdr:rowOff>323850</xdr:rowOff>
        </xdr:to>
        <xdr:sp macro="" textlink="">
          <xdr:nvSpPr>
            <xdr:cNvPr id="34820" name="Option Button 4" hidden="1">
              <a:extLst>
                <a:ext uri="{63B3BB69-23CF-44E3-9099-C40C66FF867C}">
                  <a14:compatExt spid="_x0000_s34820"/>
                </a:ext>
                <a:ext uri="{FF2B5EF4-FFF2-40B4-BE49-F238E27FC236}">
                  <a16:creationId xmlns:a16="http://schemas.microsoft.com/office/drawing/2014/main" id="{00000000-0008-0000-11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17</xdr:row>
          <xdr:rowOff>190500</xdr:rowOff>
        </xdr:from>
        <xdr:to>
          <xdr:col>0</xdr:col>
          <xdr:colOff>762000</xdr:colOff>
          <xdr:row>17</xdr:row>
          <xdr:rowOff>412750</xdr:rowOff>
        </xdr:to>
        <xdr:sp macro="" textlink="">
          <xdr:nvSpPr>
            <xdr:cNvPr id="34821" name="Option Button 5" hidden="1">
              <a:extLst>
                <a:ext uri="{63B3BB69-23CF-44E3-9099-C40C66FF867C}">
                  <a14:compatExt spid="_x0000_s34821"/>
                </a:ext>
                <a:ext uri="{FF2B5EF4-FFF2-40B4-BE49-F238E27FC236}">
                  <a16:creationId xmlns:a16="http://schemas.microsoft.com/office/drawing/2014/main" id="{00000000-0008-0000-11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xdr:row>
          <xdr:rowOff>203200</xdr:rowOff>
        </xdr:from>
        <xdr:to>
          <xdr:col>0</xdr:col>
          <xdr:colOff>781050</xdr:colOff>
          <xdr:row>18</xdr:row>
          <xdr:rowOff>419100</xdr:rowOff>
        </xdr:to>
        <xdr:sp macro="" textlink="">
          <xdr:nvSpPr>
            <xdr:cNvPr id="34822" name="Option Button 6" hidden="1">
              <a:extLst>
                <a:ext uri="{63B3BB69-23CF-44E3-9099-C40C66FF867C}">
                  <a14:compatExt spid="_x0000_s34822"/>
                </a:ext>
                <a:ext uri="{FF2B5EF4-FFF2-40B4-BE49-F238E27FC236}">
                  <a16:creationId xmlns:a16="http://schemas.microsoft.com/office/drawing/2014/main" id="{00000000-0008-0000-11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19</xdr:row>
          <xdr:rowOff>152400</xdr:rowOff>
        </xdr:from>
        <xdr:to>
          <xdr:col>0</xdr:col>
          <xdr:colOff>774700</xdr:colOff>
          <xdr:row>19</xdr:row>
          <xdr:rowOff>374650</xdr:rowOff>
        </xdr:to>
        <xdr:sp macro="" textlink="">
          <xdr:nvSpPr>
            <xdr:cNvPr id="34823" name="Option Button 7" hidden="1">
              <a:extLst>
                <a:ext uri="{63B3BB69-23CF-44E3-9099-C40C66FF867C}">
                  <a14:compatExt spid="_x0000_s34823"/>
                </a:ext>
                <a:ext uri="{FF2B5EF4-FFF2-40B4-BE49-F238E27FC236}">
                  <a16:creationId xmlns:a16="http://schemas.microsoft.com/office/drawing/2014/main" id="{00000000-0008-0000-11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20</xdr:row>
          <xdr:rowOff>171450</xdr:rowOff>
        </xdr:from>
        <xdr:to>
          <xdr:col>0</xdr:col>
          <xdr:colOff>762000</xdr:colOff>
          <xdr:row>20</xdr:row>
          <xdr:rowOff>393700</xdr:rowOff>
        </xdr:to>
        <xdr:sp macro="" textlink="">
          <xdr:nvSpPr>
            <xdr:cNvPr id="34824" name="Option Button 8" hidden="1">
              <a:extLst>
                <a:ext uri="{63B3BB69-23CF-44E3-9099-C40C66FF867C}">
                  <a14:compatExt spid="_x0000_s34824"/>
                </a:ext>
                <a:ext uri="{FF2B5EF4-FFF2-40B4-BE49-F238E27FC236}">
                  <a16:creationId xmlns:a16="http://schemas.microsoft.com/office/drawing/2014/main" id="{00000000-0008-0000-11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12700</xdr:rowOff>
        </xdr:from>
        <xdr:to>
          <xdr:col>6</xdr:col>
          <xdr:colOff>12700</xdr:colOff>
          <xdr:row>12</xdr:row>
          <xdr:rowOff>584200</xdr:rowOff>
        </xdr:to>
        <xdr:sp macro="" textlink="">
          <xdr:nvSpPr>
            <xdr:cNvPr id="34825" name="Group Box 9" hidden="1">
              <a:extLst>
                <a:ext uri="{63B3BB69-23CF-44E3-9099-C40C66FF867C}">
                  <a14:compatExt spid="_x0000_s34825"/>
                </a:ext>
                <a:ext uri="{FF2B5EF4-FFF2-40B4-BE49-F238E27FC236}">
                  <a16:creationId xmlns:a16="http://schemas.microsoft.com/office/drawing/2014/main" id="{00000000-0008-0000-1100-00000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9</xdr:col>
          <xdr:colOff>1752600</xdr:colOff>
          <xdr:row>21</xdr:row>
          <xdr:rowOff>12700</xdr:rowOff>
        </xdr:to>
        <xdr:sp macro="" textlink="">
          <xdr:nvSpPr>
            <xdr:cNvPr id="34826" name="Group Box 10" hidden="1">
              <a:extLst>
                <a:ext uri="{63B3BB69-23CF-44E3-9099-C40C66FF867C}">
                  <a14:compatExt spid="_x0000_s34826"/>
                </a:ext>
                <a:ext uri="{FF2B5EF4-FFF2-40B4-BE49-F238E27FC236}">
                  <a16:creationId xmlns:a16="http://schemas.microsoft.com/office/drawing/2014/main" id="{00000000-0008-0000-1100-00000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27</xdr:row>
          <xdr:rowOff>19050</xdr:rowOff>
        </xdr:from>
        <xdr:to>
          <xdr:col>10</xdr:col>
          <xdr:colOff>0</xdr:colOff>
          <xdr:row>31</xdr:row>
          <xdr:rowOff>0</xdr:rowOff>
        </xdr:to>
        <xdr:sp macro="" textlink="">
          <xdr:nvSpPr>
            <xdr:cNvPr id="34827" name="Group Box 11" hidden="1">
              <a:extLst>
                <a:ext uri="{63B3BB69-23CF-44E3-9099-C40C66FF867C}">
                  <a14:compatExt spid="_x0000_s34827"/>
                </a:ext>
                <a:ext uri="{FF2B5EF4-FFF2-40B4-BE49-F238E27FC236}">
                  <a16:creationId xmlns:a16="http://schemas.microsoft.com/office/drawing/2014/main" id="{00000000-0008-0000-1100-00000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27</xdr:row>
          <xdr:rowOff>171450</xdr:rowOff>
        </xdr:from>
        <xdr:to>
          <xdr:col>0</xdr:col>
          <xdr:colOff>698500</xdr:colOff>
          <xdr:row>27</xdr:row>
          <xdr:rowOff>393700</xdr:rowOff>
        </xdr:to>
        <xdr:sp macro="" textlink="">
          <xdr:nvSpPr>
            <xdr:cNvPr id="34828" name="Option Button 12" hidden="1">
              <a:extLst>
                <a:ext uri="{63B3BB69-23CF-44E3-9099-C40C66FF867C}">
                  <a14:compatExt spid="_x0000_s34828"/>
                </a:ext>
                <a:ext uri="{FF2B5EF4-FFF2-40B4-BE49-F238E27FC236}">
                  <a16:creationId xmlns:a16="http://schemas.microsoft.com/office/drawing/2014/main" id="{00000000-0008-0000-11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28</xdr:row>
          <xdr:rowOff>171450</xdr:rowOff>
        </xdr:from>
        <xdr:to>
          <xdr:col>0</xdr:col>
          <xdr:colOff>698500</xdr:colOff>
          <xdr:row>28</xdr:row>
          <xdr:rowOff>393700</xdr:rowOff>
        </xdr:to>
        <xdr:sp macro="" textlink="">
          <xdr:nvSpPr>
            <xdr:cNvPr id="34829" name="Option Button 13" hidden="1">
              <a:extLst>
                <a:ext uri="{63B3BB69-23CF-44E3-9099-C40C66FF867C}">
                  <a14:compatExt spid="_x0000_s34829"/>
                </a:ext>
                <a:ext uri="{FF2B5EF4-FFF2-40B4-BE49-F238E27FC236}">
                  <a16:creationId xmlns:a16="http://schemas.microsoft.com/office/drawing/2014/main" id="{00000000-0008-0000-11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29</xdr:row>
          <xdr:rowOff>127000</xdr:rowOff>
        </xdr:from>
        <xdr:to>
          <xdr:col>0</xdr:col>
          <xdr:colOff>698500</xdr:colOff>
          <xdr:row>29</xdr:row>
          <xdr:rowOff>342900</xdr:rowOff>
        </xdr:to>
        <xdr:sp macro="" textlink="">
          <xdr:nvSpPr>
            <xdr:cNvPr id="34830" name="Option Button 14" hidden="1">
              <a:extLst>
                <a:ext uri="{63B3BB69-23CF-44E3-9099-C40C66FF867C}">
                  <a14:compatExt spid="_x0000_s34830"/>
                </a:ext>
                <a:ext uri="{FF2B5EF4-FFF2-40B4-BE49-F238E27FC236}">
                  <a16:creationId xmlns:a16="http://schemas.microsoft.com/office/drawing/2014/main" id="{00000000-0008-0000-11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30</xdr:row>
          <xdr:rowOff>171450</xdr:rowOff>
        </xdr:from>
        <xdr:to>
          <xdr:col>0</xdr:col>
          <xdr:colOff>698500</xdr:colOff>
          <xdr:row>30</xdr:row>
          <xdr:rowOff>393700</xdr:rowOff>
        </xdr:to>
        <xdr:sp macro="" textlink="">
          <xdr:nvSpPr>
            <xdr:cNvPr id="34831" name="Option Button 15" hidden="1">
              <a:extLst>
                <a:ext uri="{63B3BB69-23CF-44E3-9099-C40C66FF867C}">
                  <a14:compatExt spid="_x0000_s34831"/>
                </a:ext>
                <a:ext uri="{FF2B5EF4-FFF2-40B4-BE49-F238E27FC236}">
                  <a16:creationId xmlns:a16="http://schemas.microsoft.com/office/drawing/2014/main" id="{00000000-0008-0000-11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35</xdr:row>
          <xdr:rowOff>171450</xdr:rowOff>
        </xdr:from>
        <xdr:to>
          <xdr:col>0</xdr:col>
          <xdr:colOff>698500</xdr:colOff>
          <xdr:row>35</xdr:row>
          <xdr:rowOff>393700</xdr:rowOff>
        </xdr:to>
        <xdr:sp macro="" textlink="">
          <xdr:nvSpPr>
            <xdr:cNvPr id="34832" name="Option Button 16" hidden="1">
              <a:extLst>
                <a:ext uri="{63B3BB69-23CF-44E3-9099-C40C66FF867C}">
                  <a14:compatExt spid="_x0000_s34832"/>
                </a:ext>
                <a:ext uri="{FF2B5EF4-FFF2-40B4-BE49-F238E27FC236}">
                  <a16:creationId xmlns:a16="http://schemas.microsoft.com/office/drawing/2014/main" id="{00000000-0008-0000-11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36</xdr:row>
          <xdr:rowOff>127000</xdr:rowOff>
        </xdr:from>
        <xdr:to>
          <xdr:col>0</xdr:col>
          <xdr:colOff>679450</xdr:colOff>
          <xdr:row>36</xdr:row>
          <xdr:rowOff>342900</xdr:rowOff>
        </xdr:to>
        <xdr:sp macro="" textlink="">
          <xdr:nvSpPr>
            <xdr:cNvPr id="34833" name="Option Button 17" hidden="1">
              <a:extLst>
                <a:ext uri="{63B3BB69-23CF-44E3-9099-C40C66FF867C}">
                  <a14:compatExt spid="_x0000_s34833"/>
                </a:ext>
                <a:ext uri="{FF2B5EF4-FFF2-40B4-BE49-F238E27FC236}">
                  <a16:creationId xmlns:a16="http://schemas.microsoft.com/office/drawing/2014/main" id="{00000000-0008-0000-11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37</xdr:row>
          <xdr:rowOff>146050</xdr:rowOff>
        </xdr:from>
        <xdr:to>
          <xdr:col>0</xdr:col>
          <xdr:colOff>698500</xdr:colOff>
          <xdr:row>37</xdr:row>
          <xdr:rowOff>361950</xdr:rowOff>
        </xdr:to>
        <xdr:sp macro="" textlink="">
          <xdr:nvSpPr>
            <xdr:cNvPr id="34834" name="Option Button 18" hidden="1">
              <a:extLst>
                <a:ext uri="{63B3BB69-23CF-44E3-9099-C40C66FF867C}">
                  <a14:compatExt spid="_x0000_s34834"/>
                </a:ext>
                <a:ext uri="{FF2B5EF4-FFF2-40B4-BE49-F238E27FC236}">
                  <a16:creationId xmlns:a16="http://schemas.microsoft.com/office/drawing/2014/main" id="{00000000-0008-0000-11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38</xdr:row>
          <xdr:rowOff>146050</xdr:rowOff>
        </xdr:from>
        <xdr:to>
          <xdr:col>0</xdr:col>
          <xdr:colOff>698500</xdr:colOff>
          <xdr:row>38</xdr:row>
          <xdr:rowOff>361950</xdr:rowOff>
        </xdr:to>
        <xdr:sp macro="" textlink="">
          <xdr:nvSpPr>
            <xdr:cNvPr id="34835" name="Option Button 19" hidden="1">
              <a:extLst>
                <a:ext uri="{63B3BB69-23CF-44E3-9099-C40C66FF867C}">
                  <a14:compatExt spid="_x0000_s34835"/>
                </a:ext>
                <a:ext uri="{FF2B5EF4-FFF2-40B4-BE49-F238E27FC236}">
                  <a16:creationId xmlns:a16="http://schemas.microsoft.com/office/drawing/2014/main" id="{00000000-0008-0000-11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35</xdr:row>
          <xdr:rowOff>12700</xdr:rowOff>
        </xdr:from>
        <xdr:to>
          <xdr:col>6</xdr:col>
          <xdr:colOff>19050</xdr:colOff>
          <xdr:row>39</xdr:row>
          <xdr:rowOff>0</xdr:rowOff>
        </xdr:to>
        <xdr:sp macro="" textlink="">
          <xdr:nvSpPr>
            <xdr:cNvPr id="34836" name="Group Box 20" hidden="1">
              <a:extLst>
                <a:ext uri="{63B3BB69-23CF-44E3-9099-C40C66FF867C}">
                  <a14:compatExt spid="_x0000_s34836"/>
                </a:ext>
                <a:ext uri="{FF2B5EF4-FFF2-40B4-BE49-F238E27FC236}">
                  <a16:creationId xmlns:a16="http://schemas.microsoft.com/office/drawing/2014/main" id="{00000000-0008-0000-1100-00001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43</xdr:row>
          <xdr:rowOff>146050</xdr:rowOff>
        </xdr:from>
        <xdr:to>
          <xdr:col>0</xdr:col>
          <xdr:colOff>698500</xdr:colOff>
          <xdr:row>43</xdr:row>
          <xdr:rowOff>361950</xdr:rowOff>
        </xdr:to>
        <xdr:sp macro="" textlink="">
          <xdr:nvSpPr>
            <xdr:cNvPr id="34837" name="Option Button 21" hidden="1">
              <a:extLst>
                <a:ext uri="{63B3BB69-23CF-44E3-9099-C40C66FF867C}">
                  <a14:compatExt spid="_x0000_s34837"/>
                </a:ext>
                <a:ext uri="{FF2B5EF4-FFF2-40B4-BE49-F238E27FC236}">
                  <a16:creationId xmlns:a16="http://schemas.microsoft.com/office/drawing/2014/main" id="{00000000-0008-0000-11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44</xdr:row>
          <xdr:rowOff>127000</xdr:rowOff>
        </xdr:from>
        <xdr:to>
          <xdr:col>0</xdr:col>
          <xdr:colOff>698500</xdr:colOff>
          <xdr:row>44</xdr:row>
          <xdr:rowOff>342900</xdr:rowOff>
        </xdr:to>
        <xdr:sp macro="" textlink="">
          <xdr:nvSpPr>
            <xdr:cNvPr id="34838" name="Option Button 22" hidden="1">
              <a:extLst>
                <a:ext uri="{63B3BB69-23CF-44E3-9099-C40C66FF867C}">
                  <a14:compatExt spid="_x0000_s34838"/>
                </a:ext>
                <a:ext uri="{FF2B5EF4-FFF2-40B4-BE49-F238E27FC236}">
                  <a16:creationId xmlns:a16="http://schemas.microsoft.com/office/drawing/2014/main" id="{00000000-0008-0000-11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45</xdr:row>
          <xdr:rowOff>107950</xdr:rowOff>
        </xdr:from>
        <xdr:to>
          <xdr:col>0</xdr:col>
          <xdr:colOff>698500</xdr:colOff>
          <xdr:row>45</xdr:row>
          <xdr:rowOff>323850</xdr:rowOff>
        </xdr:to>
        <xdr:sp macro="" textlink="">
          <xdr:nvSpPr>
            <xdr:cNvPr id="34839" name="Option Button 23" hidden="1">
              <a:extLst>
                <a:ext uri="{63B3BB69-23CF-44E3-9099-C40C66FF867C}">
                  <a14:compatExt spid="_x0000_s34839"/>
                </a:ext>
                <a:ext uri="{FF2B5EF4-FFF2-40B4-BE49-F238E27FC236}">
                  <a16:creationId xmlns:a16="http://schemas.microsoft.com/office/drawing/2014/main" id="{00000000-0008-0000-11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46</xdr:row>
          <xdr:rowOff>146050</xdr:rowOff>
        </xdr:from>
        <xdr:to>
          <xdr:col>0</xdr:col>
          <xdr:colOff>679450</xdr:colOff>
          <xdr:row>46</xdr:row>
          <xdr:rowOff>361950</xdr:rowOff>
        </xdr:to>
        <xdr:sp macro="" textlink="">
          <xdr:nvSpPr>
            <xdr:cNvPr id="34840" name="Option Button 24" hidden="1">
              <a:extLst>
                <a:ext uri="{63B3BB69-23CF-44E3-9099-C40C66FF867C}">
                  <a14:compatExt spid="_x0000_s34840"/>
                </a:ext>
                <a:ext uri="{FF2B5EF4-FFF2-40B4-BE49-F238E27FC236}">
                  <a16:creationId xmlns:a16="http://schemas.microsoft.com/office/drawing/2014/main" id="{00000000-0008-0000-11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43</xdr:row>
          <xdr:rowOff>19050</xdr:rowOff>
        </xdr:from>
        <xdr:to>
          <xdr:col>12</xdr:col>
          <xdr:colOff>31750</xdr:colOff>
          <xdr:row>47</xdr:row>
          <xdr:rowOff>12700</xdr:rowOff>
        </xdr:to>
        <xdr:sp macro="" textlink="">
          <xdr:nvSpPr>
            <xdr:cNvPr id="34841" name="Group Box 25" hidden="1">
              <a:extLst>
                <a:ext uri="{63B3BB69-23CF-44E3-9099-C40C66FF867C}">
                  <a14:compatExt spid="_x0000_s34841"/>
                </a:ext>
                <a:ext uri="{FF2B5EF4-FFF2-40B4-BE49-F238E27FC236}">
                  <a16:creationId xmlns:a16="http://schemas.microsoft.com/office/drawing/2014/main" id="{00000000-0008-0000-1100-00001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51</xdr:row>
          <xdr:rowOff>152400</xdr:rowOff>
        </xdr:from>
        <xdr:to>
          <xdr:col>0</xdr:col>
          <xdr:colOff>679450</xdr:colOff>
          <xdr:row>51</xdr:row>
          <xdr:rowOff>374650</xdr:rowOff>
        </xdr:to>
        <xdr:sp macro="" textlink="">
          <xdr:nvSpPr>
            <xdr:cNvPr id="34842" name="Option Button 26" hidden="1">
              <a:extLst>
                <a:ext uri="{63B3BB69-23CF-44E3-9099-C40C66FF867C}">
                  <a14:compatExt spid="_x0000_s34842"/>
                </a:ext>
                <a:ext uri="{FF2B5EF4-FFF2-40B4-BE49-F238E27FC236}">
                  <a16:creationId xmlns:a16="http://schemas.microsoft.com/office/drawing/2014/main" id="{00000000-0008-0000-11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52</xdr:row>
          <xdr:rowOff>127000</xdr:rowOff>
        </xdr:from>
        <xdr:to>
          <xdr:col>0</xdr:col>
          <xdr:colOff>647700</xdr:colOff>
          <xdr:row>52</xdr:row>
          <xdr:rowOff>342900</xdr:rowOff>
        </xdr:to>
        <xdr:sp macro="" textlink="">
          <xdr:nvSpPr>
            <xdr:cNvPr id="34843" name="Option Button 27" hidden="1">
              <a:extLst>
                <a:ext uri="{63B3BB69-23CF-44E3-9099-C40C66FF867C}">
                  <a14:compatExt spid="_x0000_s34843"/>
                </a:ext>
                <a:ext uri="{FF2B5EF4-FFF2-40B4-BE49-F238E27FC236}">
                  <a16:creationId xmlns:a16="http://schemas.microsoft.com/office/drawing/2014/main" id="{00000000-0008-0000-11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53</xdr:row>
          <xdr:rowOff>127000</xdr:rowOff>
        </xdr:from>
        <xdr:to>
          <xdr:col>0</xdr:col>
          <xdr:colOff>666750</xdr:colOff>
          <xdr:row>53</xdr:row>
          <xdr:rowOff>342900</xdr:rowOff>
        </xdr:to>
        <xdr:sp macro="" textlink="">
          <xdr:nvSpPr>
            <xdr:cNvPr id="34844" name="Option Button 28" hidden="1">
              <a:extLst>
                <a:ext uri="{63B3BB69-23CF-44E3-9099-C40C66FF867C}">
                  <a14:compatExt spid="_x0000_s34844"/>
                </a:ext>
                <a:ext uri="{FF2B5EF4-FFF2-40B4-BE49-F238E27FC236}">
                  <a16:creationId xmlns:a16="http://schemas.microsoft.com/office/drawing/2014/main" id="{00000000-0008-0000-11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54</xdr:row>
          <xdr:rowOff>152400</xdr:rowOff>
        </xdr:from>
        <xdr:to>
          <xdr:col>0</xdr:col>
          <xdr:colOff>666750</xdr:colOff>
          <xdr:row>54</xdr:row>
          <xdr:rowOff>374650</xdr:rowOff>
        </xdr:to>
        <xdr:sp macro="" textlink="">
          <xdr:nvSpPr>
            <xdr:cNvPr id="34845" name="Option Button 29" hidden="1">
              <a:extLst>
                <a:ext uri="{63B3BB69-23CF-44E3-9099-C40C66FF867C}">
                  <a14:compatExt spid="_x0000_s34845"/>
                </a:ext>
                <a:ext uri="{FF2B5EF4-FFF2-40B4-BE49-F238E27FC236}">
                  <a16:creationId xmlns:a16="http://schemas.microsoft.com/office/drawing/2014/main" id="{00000000-0008-0000-11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51</xdr:row>
          <xdr:rowOff>19050</xdr:rowOff>
        </xdr:from>
        <xdr:to>
          <xdr:col>9</xdr:col>
          <xdr:colOff>1733550</xdr:colOff>
          <xdr:row>55</xdr:row>
          <xdr:rowOff>12700</xdr:rowOff>
        </xdr:to>
        <xdr:sp macro="" textlink="">
          <xdr:nvSpPr>
            <xdr:cNvPr id="34846" name="Group Box 30" hidden="1">
              <a:extLst>
                <a:ext uri="{63B3BB69-23CF-44E3-9099-C40C66FF867C}">
                  <a14:compatExt spid="_x0000_s34846"/>
                </a:ext>
                <a:ext uri="{FF2B5EF4-FFF2-40B4-BE49-F238E27FC236}">
                  <a16:creationId xmlns:a16="http://schemas.microsoft.com/office/drawing/2014/main" id="{00000000-0008-0000-1100-00001E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59</xdr:row>
          <xdr:rowOff>146050</xdr:rowOff>
        </xdr:from>
        <xdr:to>
          <xdr:col>0</xdr:col>
          <xdr:colOff>679450</xdr:colOff>
          <xdr:row>59</xdr:row>
          <xdr:rowOff>361950</xdr:rowOff>
        </xdr:to>
        <xdr:sp macro="" textlink="">
          <xdr:nvSpPr>
            <xdr:cNvPr id="34847" name="Option Button 31" hidden="1">
              <a:extLst>
                <a:ext uri="{63B3BB69-23CF-44E3-9099-C40C66FF867C}">
                  <a14:compatExt spid="_x0000_s34847"/>
                </a:ext>
                <a:ext uri="{FF2B5EF4-FFF2-40B4-BE49-F238E27FC236}">
                  <a16:creationId xmlns:a16="http://schemas.microsoft.com/office/drawing/2014/main" id="{00000000-0008-0000-11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60</xdr:row>
          <xdr:rowOff>127000</xdr:rowOff>
        </xdr:from>
        <xdr:to>
          <xdr:col>0</xdr:col>
          <xdr:colOff>698500</xdr:colOff>
          <xdr:row>60</xdr:row>
          <xdr:rowOff>342900</xdr:rowOff>
        </xdr:to>
        <xdr:sp macro="" textlink="">
          <xdr:nvSpPr>
            <xdr:cNvPr id="34848" name="Option Button 32" hidden="1">
              <a:extLst>
                <a:ext uri="{63B3BB69-23CF-44E3-9099-C40C66FF867C}">
                  <a14:compatExt spid="_x0000_s34848"/>
                </a:ext>
                <a:ext uri="{FF2B5EF4-FFF2-40B4-BE49-F238E27FC236}">
                  <a16:creationId xmlns:a16="http://schemas.microsoft.com/office/drawing/2014/main" id="{00000000-0008-0000-11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61</xdr:row>
          <xdr:rowOff>127000</xdr:rowOff>
        </xdr:from>
        <xdr:to>
          <xdr:col>0</xdr:col>
          <xdr:colOff>679450</xdr:colOff>
          <xdr:row>61</xdr:row>
          <xdr:rowOff>342900</xdr:rowOff>
        </xdr:to>
        <xdr:sp macro="" textlink="">
          <xdr:nvSpPr>
            <xdr:cNvPr id="34849" name="Option Button 33" hidden="1">
              <a:extLst>
                <a:ext uri="{63B3BB69-23CF-44E3-9099-C40C66FF867C}">
                  <a14:compatExt spid="_x0000_s34849"/>
                </a:ext>
                <a:ext uri="{FF2B5EF4-FFF2-40B4-BE49-F238E27FC236}">
                  <a16:creationId xmlns:a16="http://schemas.microsoft.com/office/drawing/2014/main" id="{00000000-0008-0000-11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62</xdr:row>
          <xdr:rowOff>107950</xdr:rowOff>
        </xdr:from>
        <xdr:to>
          <xdr:col>0</xdr:col>
          <xdr:colOff>698500</xdr:colOff>
          <xdr:row>62</xdr:row>
          <xdr:rowOff>323850</xdr:rowOff>
        </xdr:to>
        <xdr:sp macro="" textlink="">
          <xdr:nvSpPr>
            <xdr:cNvPr id="34850" name="Option Button 34" hidden="1">
              <a:extLst>
                <a:ext uri="{63B3BB69-23CF-44E3-9099-C40C66FF867C}">
                  <a14:compatExt spid="_x0000_s34850"/>
                </a:ext>
                <a:ext uri="{FF2B5EF4-FFF2-40B4-BE49-F238E27FC236}">
                  <a16:creationId xmlns:a16="http://schemas.microsoft.com/office/drawing/2014/main" id="{00000000-0008-0000-11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59</xdr:row>
          <xdr:rowOff>19050</xdr:rowOff>
        </xdr:from>
        <xdr:to>
          <xdr:col>10</xdr:col>
          <xdr:colOff>0</xdr:colOff>
          <xdr:row>62</xdr:row>
          <xdr:rowOff>584200</xdr:rowOff>
        </xdr:to>
        <xdr:sp macro="" textlink="">
          <xdr:nvSpPr>
            <xdr:cNvPr id="34851" name="Group Box 35" hidden="1">
              <a:extLst>
                <a:ext uri="{63B3BB69-23CF-44E3-9099-C40C66FF867C}">
                  <a14:compatExt spid="_x0000_s34851"/>
                </a:ext>
                <a:ext uri="{FF2B5EF4-FFF2-40B4-BE49-F238E27FC236}">
                  <a16:creationId xmlns:a16="http://schemas.microsoft.com/office/drawing/2014/main" id="{00000000-0008-0000-1100-00002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107950</xdr:colOff>
          <xdr:row>7</xdr:row>
          <xdr:rowOff>146050</xdr:rowOff>
        </xdr:from>
        <xdr:to>
          <xdr:col>39</xdr:col>
          <xdr:colOff>241300</xdr:colOff>
          <xdr:row>7</xdr:row>
          <xdr:rowOff>342900</xdr:rowOff>
        </xdr:to>
        <xdr:sp macro="" textlink="">
          <xdr:nvSpPr>
            <xdr:cNvPr id="34852" name="Drop Down 36" hidden="1">
              <a:extLst>
                <a:ext uri="{63B3BB69-23CF-44E3-9099-C40C66FF867C}">
                  <a14:compatExt spid="_x0000_s34852"/>
                </a:ext>
                <a:ext uri="{FF2B5EF4-FFF2-40B4-BE49-F238E27FC236}">
                  <a16:creationId xmlns:a16="http://schemas.microsoft.com/office/drawing/2014/main" id="{00000000-0008-0000-1100-00002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107950</xdr:colOff>
          <xdr:row>8</xdr:row>
          <xdr:rowOff>146050</xdr:rowOff>
        </xdr:from>
        <xdr:to>
          <xdr:col>39</xdr:col>
          <xdr:colOff>228600</xdr:colOff>
          <xdr:row>8</xdr:row>
          <xdr:rowOff>342900</xdr:rowOff>
        </xdr:to>
        <xdr:sp macro="" textlink="">
          <xdr:nvSpPr>
            <xdr:cNvPr id="34853" name="Drop Down 37" hidden="1">
              <a:extLst>
                <a:ext uri="{63B3BB69-23CF-44E3-9099-C40C66FF867C}">
                  <a14:compatExt spid="_x0000_s34853"/>
                </a:ext>
                <a:ext uri="{FF2B5EF4-FFF2-40B4-BE49-F238E27FC236}">
                  <a16:creationId xmlns:a16="http://schemas.microsoft.com/office/drawing/2014/main" id="{00000000-0008-0000-1100-00002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7</xdr:row>
          <xdr:rowOff>107950</xdr:rowOff>
        </xdr:from>
        <xdr:to>
          <xdr:col>47</xdr:col>
          <xdr:colOff>266700</xdr:colOff>
          <xdr:row>7</xdr:row>
          <xdr:rowOff>304800</xdr:rowOff>
        </xdr:to>
        <xdr:sp macro="" textlink="">
          <xdr:nvSpPr>
            <xdr:cNvPr id="34854" name="Drop Down 38" hidden="1">
              <a:extLst>
                <a:ext uri="{63B3BB69-23CF-44E3-9099-C40C66FF867C}">
                  <a14:compatExt spid="_x0000_s34854"/>
                </a:ext>
                <a:ext uri="{FF2B5EF4-FFF2-40B4-BE49-F238E27FC236}">
                  <a16:creationId xmlns:a16="http://schemas.microsoft.com/office/drawing/2014/main" id="{00000000-0008-0000-1100-000026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8</xdr:row>
          <xdr:rowOff>50800</xdr:rowOff>
        </xdr:from>
        <xdr:to>
          <xdr:col>47</xdr:col>
          <xdr:colOff>266700</xdr:colOff>
          <xdr:row>8</xdr:row>
          <xdr:rowOff>260350</xdr:rowOff>
        </xdr:to>
        <xdr:sp macro="" textlink="">
          <xdr:nvSpPr>
            <xdr:cNvPr id="34855" name="Drop Down 39" hidden="1">
              <a:extLst>
                <a:ext uri="{63B3BB69-23CF-44E3-9099-C40C66FF867C}">
                  <a14:compatExt spid="_x0000_s34855"/>
                </a:ext>
                <a:ext uri="{FF2B5EF4-FFF2-40B4-BE49-F238E27FC236}">
                  <a16:creationId xmlns:a16="http://schemas.microsoft.com/office/drawing/2014/main" id="{00000000-0008-0000-1100-000027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9</xdr:row>
          <xdr:rowOff>50800</xdr:rowOff>
        </xdr:from>
        <xdr:to>
          <xdr:col>47</xdr:col>
          <xdr:colOff>266700</xdr:colOff>
          <xdr:row>9</xdr:row>
          <xdr:rowOff>260350</xdr:rowOff>
        </xdr:to>
        <xdr:sp macro="" textlink="">
          <xdr:nvSpPr>
            <xdr:cNvPr id="34856" name="Drop Down 40" hidden="1">
              <a:extLst>
                <a:ext uri="{63B3BB69-23CF-44E3-9099-C40C66FF867C}">
                  <a14:compatExt spid="_x0000_s34856"/>
                </a:ext>
                <a:ext uri="{FF2B5EF4-FFF2-40B4-BE49-F238E27FC236}">
                  <a16:creationId xmlns:a16="http://schemas.microsoft.com/office/drawing/2014/main" id="{00000000-0008-0000-1100-000028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10</xdr:row>
          <xdr:rowOff>50800</xdr:rowOff>
        </xdr:from>
        <xdr:to>
          <xdr:col>47</xdr:col>
          <xdr:colOff>266700</xdr:colOff>
          <xdr:row>10</xdr:row>
          <xdr:rowOff>260350</xdr:rowOff>
        </xdr:to>
        <xdr:sp macro="" textlink="">
          <xdr:nvSpPr>
            <xdr:cNvPr id="34857" name="Drop Down 41" hidden="1">
              <a:extLst>
                <a:ext uri="{63B3BB69-23CF-44E3-9099-C40C66FF867C}">
                  <a14:compatExt spid="_x0000_s34857"/>
                </a:ext>
                <a:ext uri="{FF2B5EF4-FFF2-40B4-BE49-F238E27FC236}">
                  <a16:creationId xmlns:a16="http://schemas.microsoft.com/office/drawing/2014/main" id="{00000000-0008-0000-1100-000029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11</xdr:row>
          <xdr:rowOff>50800</xdr:rowOff>
        </xdr:from>
        <xdr:to>
          <xdr:col>47</xdr:col>
          <xdr:colOff>266700</xdr:colOff>
          <xdr:row>11</xdr:row>
          <xdr:rowOff>260350</xdr:rowOff>
        </xdr:to>
        <xdr:sp macro="" textlink="">
          <xdr:nvSpPr>
            <xdr:cNvPr id="34858" name="Drop Down 42" hidden="1">
              <a:extLst>
                <a:ext uri="{63B3BB69-23CF-44E3-9099-C40C66FF867C}">
                  <a14:compatExt spid="_x0000_s34858"/>
                </a:ext>
                <a:ext uri="{FF2B5EF4-FFF2-40B4-BE49-F238E27FC236}">
                  <a16:creationId xmlns:a16="http://schemas.microsoft.com/office/drawing/2014/main" id="{00000000-0008-0000-1100-00002A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0</xdr:rowOff>
        </xdr:from>
        <xdr:to>
          <xdr:col>9</xdr:col>
          <xdr:colOff>1752600</xdr:colOff>
          <xdr:row>12</xdr:row>
          <xdr:rowOff>546100</xdr:rowOff>
        </xdr:to>
        <xdr:sp macro="" textlink="">
          <xdr:nvSpPr>
            <xdr:cNvPr id="34859" name="Group Box 43" hidden="1">
              <a:extLst>
                <a:ext uri="{63B3BB69-23CF-44E3-9099-C40C66FF867C}">
                  <a14:compatExt spid="_x0000_s34859"/>
                </a:ext>
                <a:ext uri="{FF2B5EF4-FFF2-40B4-BE49-F238E27FC236}">
                  <a16:creationId xmlns:a16="http://schemas.microsoft.com/office/drawing/2014/main" id="{00000000-0008-0000-1100-00002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146050</xdr:rowOff>
        </xdr:from>
        <xdr:to>
          <xdr:col>6</xdr:col>
          <xdr:colOff>660400</xdr:colOff>
          <xdr:row>9</xdr:row>
          <xdr:rowOff>374650</xdr:rowOff>
        </xdr:to>
        <xdr:sp macro="" textlink="">
          <xdr:nvSpPr>
            <xdr:cNvPr id="34860" name="Option Button 44" hidden="1">
              <a:extLst>
                <a:ext uri="{63B3BB69-23CF-44E3-9099-C40C66FF867C}">
                  <a14:compatExt spid="_x0000_s34860"/>
                </a:ext>
                <a:ext uri="{FF2B5EF4-FFF2-40B4-BE49-F238E27FC236}">
                  <a16:creationId xmlns:a16="http://schemas.microsoft.com/office/drawing/2014/main" id="{00000000-0008-0000-11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xdr:row>
          <xdr:rowOff>146050</xdr:rowOff>
        </xdr:from>
        <xdr:to>
          <xdr:col>6</xdr:col>
          <xdr:colOff>628650</xdr:colOff>
          <xdr:row>10</xdr:row>
          <xdr:rowOff>374650</xdr:rowOff>
        </xdr:to>
        <xdr:sp macro="" textlink="">
          <xdr:nvSpPr>
            <xdr:cNvPr id="34861" name="Option Button 45" hidden="1">
              <a:extLst>
                <a:ext uri="{63B3BB69-23CF-44E3-9099-C40C66FF867C}">
                  <a14:compatExt spid="_x0000_s34861"/>
                </a:ext>
                <a:ext uri="{FF2B5EF4-FFF2-40B4-BE49-F238E27FC236}">
                  <a16:creationId xmlns:a16="http://schemas.microsoft.com/office/drawing/2014/main" id="{00000000-0008-0000-11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xdr:row>
          <xdr:rowOff>146050</xdr:rowOff>
        </xdr:from>
        <xdr:to>
          <xdr:col>6</xdr:col>
          <xdr:colOff>641350</xdr:colOff>
          <xdr:row>11</xdr:row>
          <xdr:rowOff>374650</xdr:rowOff>
        </xdr:to>
        <xdr:sp macro="" textlink="">
          <xdr:nvSpPr>
            <xdr:cNvPr id="34862" name="Option Button 46" hidden="1">
              <a:extLst>
                <a:ext uri="{63B3BB69-23CF-44E3-9099-C40C66FF867C}">
                  <a14:compatExt spid="_x0000_s34862"/>
                </a:ext>
                <a:ext uri="{FF2B5EF4-FFF2-40B4-BE49-F238E27FC236}">
                  <a16:creationId xmlns:a16="http://schemas.microsoft.com/office/drawing/2014/main" id="{00000000-0008-0000-11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127000</xdr:rowOff>
        </xdr:from>
        <xdr:to>
          <xdr:col>6</xdr:col>
          <xdr:colOff>660400</xdr:colOff>
          <xdr:row>12</xdr:row>
          <xdr:rowOff>355600</xdr:rowOff>
        </xdr:to>
        <xdr:sp macro="" textlink="">
          <xdr:nvSpPr>
            <xdr:cNvPr id="34863" name="Option Button 47" hidden="1">
              <a:extLst>
                <a:ext uri="{63B3BB69-23CF-44E3-9099-C40C66FF867C}">
                  <a14:compatExt spid="_x0000_s34863"/>
                </a:ext>
                <a:ext uri="{FF2B5EF4-FFF2-40B4-BE49-F238E27FC236}">
                  <a16:creationId xmlns:a16="http://schemas.microsoft.com/office/drawing/2014/main" id="{00000000-0008-0000-11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1752600</xdr:colOff>
          <xdr:row>34</xdr:row>
          <xdr:rowOff>603250</xdr:rowOff>
        </xdr:from>
        <xdr:to>
          <xdr:col>10</xdr:col>
          <xdr:colOff>0</xdr:colOff>
          <xdr:row>38</xdr:row>
          <xdr:rowOff>565150</xdr:rowOff>
        </xdr:to>
        <xdr:sp macro="" textlink="">
          <xdr:nvSpPr>
            <xdr:cNvPr id="34864" name="Group Box 48" hidden="1">
              <a:extLst>
                <a:ext uri="{63B3BB69-23CF-44E3-9099-C40C66FF867C}">
                  <a14:compatExt spid="_x0000_s34864"/>
                </a:ext>
                <a:ext uri="{FF2B5EF4-FFF2-40B4-BE49-F238E27FC236}">
                  <a16:creationId xmlns:a16="http://schemas.microsoft.com/office/drawing/2014/main" id="{00000000-0008-0000-1100-000030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171450</xdr:rowOff>
        </xdr:from>
        <xdr:to>
          <xdr:col>6</xdr:col>
          <xdr:colOff>533400</xdr:colOff>
          <xdr:row>35</xdr:row>
          <xdr:rowOff>393700</xdr:rowOff>
        </xdr:to>
        <xdr:sp macro="" textlink="">
          <xdr:nvSpPr>
            <xdr:cNvPr id="34865" name="Option Button 49" hidden="1">
              <a:extLst>
                <a:ext uri="{63B3BB69-23CF-44E3-9099-C40C66FF867C}">
                  <a14:compatExt spid="_x0000_s34865"/>
                </a:ext>
                <a:ext uri="{FF2B5EF4-FFF2-40B4-BE49-F238E27FC236}">
                  <a16:creationId xmlns:a16="http://schemas.microsoft.com/office/drawing/2014/main" id="{00000000-0008-0000-11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36</xdr:row>
          <xdr:rowOff>107950</xdr:rowOff>
        </xdr:from>
        <xdr:to>
          <xdr:col>6</xdr:col>
          <xdr:colOff>508000</xdr:colOff>
          <xdr:row>36</xdr:row>
          <xdr:rowOff>361950</xdr:rowOff>
        </xdr:to>
        <xdr:sp macro="" textlink="">
          <xdr:nvSpPr>
            <xdr:cNvPr id="34866" name="Option Button 50" hidden="1">
              <a:extLst>
                <a:ext uri="{63B3BB69-23CF-44E3-9099-C40C66FF867C}">
                  <a14:compatExt spid="_x0000_s34866"/>
                </a:ext>
                <a:ext uri="{FF2B5EF4-FFF2-40B4-BE49-F238E27FC236}">
                  <a16:creationId xmlns:a16="http://schemas.microsoft.com/office/drawing/2014/main" id="{00000000-0008-0000-11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37</xdr:row>
          <xdr:rowOff>146050</xdr:rowOff>
        </xdr:from>
        <xdr:to>
          <xdr:col>6</xdr:col>
          <xdr:colOff>533400</xdr:colOff>
          <xdr:row>37</xdr:row>
          <xdr:rowOff>361950</xdr:rowOff>
        </xdr:to>
        <xdr:sp macro="" textlink="">
          <xdr:nvSpPr>
            <xdr:cNvPr id="34867" name="Option Button 51" hidden="1">
              <a:extLst>
                <a:ext uri="{63B3BB69-23CF-44E3-9099-C40C66FF867C}">
                  <a14:compatExt spid="_x0000_s34867"/>
                </a:ext>
                <a:ext uri="{FF2B5EF4-FFF2-40B4-BE49-F238E27FC236}">
                  <a16:creationId xmlns:a16="http://schemas.microsoft.com/office/drawing/2014/main" id="{00000000-0008-0000-11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38</xdr:row>
          <xdr:rowOff>146050</xdr:rowOff>
        </xdr:from>
        <xdr:to>
          <xdr:col>6</xdr:col>
          <xdr:colOff>546100</xdr:colOff>
          <xdr:row>38</xdr:row>
          <xdr:rowOff>361950</xdr:rowOff>
        </xdr:to>
        <xdr:sp macro="" textlink="">
          <xdr:nvSpPr>
            <xdr:cNvPr id="34868" name="Option Button 52" hidden="1">
              <a:extLst>
                <a:ext uri="{63B3BB69-23CF-44E3-9099-C40C66FF867C}">
                  <a14:compatExt spid="_x0000_s34868"/>
                </a:ext>
                <a:ext uri="{FF2B5EF4-FFF2-40B4-BE49-F238E27FC236}">
                  <a16:creationId xmlns:a16="http://schemas.microsoft.com/office/drawing/2014/main" id="{00000000-0008-0000-11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76</xdr:row>
          <xdr:rowOff>88900</xdr:rowOff>
        </xdr:from>
        <xdr:to>
          <xdr:col>6</xdr:col>
          <xdr:colOff>965200</xdr:colOff>
          <xdr:row>76</xdr:row>
          <xdr:rowOff>342900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11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755650</xdr:colOff>
          <xdr:row>76</xdr:row>
          <xdr:rowOff>76200</xdr:rowOff>
        </xdr:from>
        <xdr:to>
          <xdr:col>9</xdr:col>
          <xdr:colOff>1060450</xdr:colOff>
          <xdr:row>76</xdr:row>
          <xdr:rowOff>336550</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11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77</xdr:row>
          <xdr:rowOff>88900</xdr:rowOff>
        </xdr:from>
        <xdr:to>
          <xdr:col>6</xdr:col>
          <xdr:colOff>965200</xdr:colOff>
          <xdr:row>77</xdr:row>
          <xdr:rowOff>342900</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11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755650</xdr:colOff>
          <xdr:row>77</xdr:row>
          <xdr:rowOff>76200</xdr:rowOff>
        </xdr:from>
        <xdr:to>
          <xdr:col>9</xdr:col>
          <xdr:colOff>1060450</xdr:colOff>
          <xdr:row>77</xdr:row>
          <xdr:rowOff>336550</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11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78</xdr:row>
          <xdr:rowOff>88900</xdr:rowOff>
        </xdr:from>
        <xdr:to>
          <xdr:col>6</xdr:col>
          <xdr:colOff>965200</xdr:colOff>
          <xdr:row>78</xdr:row>
          <xdr:rowOff>342900</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11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76200</xdr:rowOff>
        </xdr:from>
        <xdr:to>
          <xdr:col>9</xdr:col>
          <xdr:colOff>1047750</xdr:colOff>
          <xdr:row>78</xdr:row>
          <xdr:rowOff>336550</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11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79</xdr:row>
          <xdr:rowOff>88900</xdr:rowOff>
        </xdr:from>
        <xdr:to>
          <xdr:col>6</xdr:col>
          <xdr:colOff>965200</xdr:colOff>
          <xdr:row>79</xdr:row>
          <xdr:rowOff>342900</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11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755650</xdr:colOff>
          <xdr:row>79</xdr:row>
          <xdr:rowOff>88900</xdr:rowOff>
        </xdr:from>
        <xdr:to>
          <xdr:col>9</xdr:col>
          <xdr:colOff>1060450</xdr:colOff>
          <xdr:row>79</xdr:row>
          <xdr:rowOff>342900</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11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82</xdr:row>
          <xdr:rowOff>88900</xdr:rowOff>
        </xdr:from>
        <xdr:to>
          <xdr:col>6</xdr:col>
          <xdr:colOff>965200</xdr:colOff>
          <xdr:row>82</xdr:row>
          <xdr:rowOff>342900</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11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641350</xdr:colOff>
          <xdr:row>82</xdr:row>
          <xdr:rowOff>88900</xdr:rowOff>
        </xdr:from>
        <xdr:to>
          <xdr:col>9</xdr:col>
          <xdr:colOff>946150</xdr:colOff>
          <xdr:row>82</xdr:row>
          <xdr:rowOff>342900</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11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114300</xdr:rowOff>
        </xdr:from>
        <xdr:to>
          <xdr:col>7</xdr:col>
          <xdr:colOff>1085850</xdr:colOff>
          <xdr:row>10</xdr:row>
          <xdr:rowOff>317500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xdr:row>
          <xdr:rowOff>114300</xdr:rowOff>
        </xdr:from>
        <xdr:to>
          <xdr:col>7</xdr:col>
          <xdr:colOff>1085850</xdr:colOff>
          <xdr:row>12</xdr:row>
          <xdr:rowOff>317500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114300</xdr:rowOff>
        </xdr:from>
        <xdr:to>
          <xdr:col>7</xdr:col>
          <xdr:colOff>1085850</xdr:colOff>
          <xdr:row>13</xdr:row>
          <xdr:rowOff>317500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xdr:row>
          <xdr:rowOff>114300</xdr:rowOff>
        </xdr:from>
        <xdr:to>
          <xdr:col>7</xdr:col>
          <xdr:colOff>1085850</xdr:colOff>
          <xdr:row>14</xdr:row>
          <xdr:rowOff>317500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114300</xdr:rowOff>
        </xdr:from>
        <xdr:to>
          <xdr:col>7</xdr:col>
          <xdr:colOff>1085850</xdr:colOff>
          <xdr:row>15</xdr:row>
          <xdr:rowOff>317500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114300</xdr:rowOff>
        </xdr:from>
        <xdr:to>
          <xdr:col>7</xdr:col>
          <xdr:colOff>1085850</xdr:colOff>
          <xdr:row>16</xdr:row>
          <xdr:rowOff>317500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114300</xdr:rowOff>
        </xdr:from>
        <xdr:to>
          <xdr:col>7</xdr:col>
          <xdr:colOff>1085850</xdr:colOff>
          <xdr:row>17</xdr:row>
          <xdr:rowOff>317500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xdr:row>
          <xdr:rowOff>114300</xdr:rowOff>
        </xdr:from>
        <xdr:to>
          <xdr:col>7</xdr:col>
          <xdr:colOff>1085850</xdr:colOff>
          <xdr:row>18</xdr:row>
          <xdr:rowOff>317500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114300</xdr:rowOff>
        </xdr:from>
        <xdr:to>
          <xdr:col>7</xdr:col>
          <xdr:colOff>1085850</xdr:colOff>
          <xdr:row>19</xdr:row>
          <xdr:rowOff>317500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114300</xdr:rowOff>
        </xdr:from>
        <xdr:to>
          <xdr:col>7</xdr:col>
          <xdr:colOff>1085850</xdr:colOff>
          <xdr:row>20</xdr:row>
          <xdr:rowOff>317500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114300</xdr:rowOff>
        </xdr:from>
        <xdr:to>
          <xdr:col>7</xdr:col>
          <xdr:colOff>1085850</xdr:colOff>
          <xdr:row>21</xdr:row>
          <xdr:rowOff>317500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114300</xdr:rowOff>
        </xdr:from>
        <xdr:to>
          <xdr:col>7</xdr:col>
          <xdr:colOff>1085850</xdr:colOff>
          <xdr:row>22</xdr:row>
          <xdr:rowOff>317500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23</xdr:row>
          <xdr:rowOff>114300</xdr:rowOff>
        </xdr:from>
        <xdr:to>
          <xdr:col>7</xdr:col>
          <xdr:colOff>1085850</xdr:colOff>
          <xdr:row>23</xdr:row>
          <xdr:rowOff>317500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24</xdr:row>
          <xdr:rowOff>114300</xdr:rowOff>
        </xdr:from>
        <xdr:to>
          <xdr:col>7</xdr:col>
          <xdr:colOff>1085850</xdr:colOff>
          <xdr:row>24</xdr:row>
          <xdr:rowOff>317500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25</xdr:row>
          <xdr:rowOff>114300</xdr:rowOff>
        </xdr:from>
        <xdr:to>
          <xdr:col>7</xdr:col>
          <xdr:colOff>1085850</xdr:colOff>
          <xdr:row>25</xdr:row>
          <xdr:rowOff>317500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114300</xdr:rowOff>
        </xdr:from>
        <xdr:to>
          <xdr:col>7</xdr:col>
          <xdr:colOff>1085850</xdr:colOff>
          <xdr:row>26</xdr:row>
          <xdr:rowOff>317500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27</xdr:row>
          <xdr:rowOff>114300</xdr:rowOff>
        </xdr:from>
        <xdr:to>
          <xdr:col>7</xdr:col>
          <xdr:colOff>1085850</xdr:colOff>
          <xdr:row>27</xdr:row>
          <xdr:rowOff>317500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28</xdr:row>
          <xdr:rowOff>114300</xdr:rowOff>
        </xdr:from>
        <xdr:to>
          <xdr:col>7</xdr:col>
          <xdr:colOff>1085850</xdr:colOff>
          <xdr:row>28</xdr:row>
          <xdr:rowOff>317500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29</xdr:row>
          <xdr:rowOff>114300</xdr:rowOff>
        </xdr:from>
        <xdr:to>
          <xdr:col>7</xdr:col>
          <xdr:colOff>1085850</xdr:colOff>
          <xdr:row>29</xdr:row>
          <xdr:rowOff>317500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30</xdr:row>
          <xdr:rowOff>114300</xdr:rowOff>
        </xdr:from>
        <xdr:to>
          <xdr:col>7</xdr:col>
          <xdr:colOff>1085850</xdr:colOff>
          <xdr:row>30</xdr:row>
          <xdr:rowOff>317500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114300</xdr:rowOff>
        </xdr:from>
        <xdr:to>
          <xdr:col>7</xdr:col>
          <xdr:colOff>1085850</xdr:colOff>
          <xdr:row>31</xdr:row>
          <xdr:rowOff>317500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32</xdr:row>
          <xdr:rowOff>114300</xdr:rowOff>
        </xdr:from>
        <xdr:to>
          <xdr:col>7</xdr:col>
          <xdr:colOff>1085850</xdr:colOff>
          <xdr:row>32</xdr:row>
          <xdr:rowOff>317500</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33</xdr:row>
          <xdr:rowOff>114300</xdr:rowOff>
        </xdr:from>
        <xdr:to>
          <xdr:col>7</xdr:col>
          <xdr:colOff>1085850</xdr:colOff>
          <xdr:row>33</xdr:row>
          <xdr:rowOff>317500</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34</xdr:row>
          <xdr:rowOff>114300</xdr:rowOff>
        </xdr:from>
        <xdr:to>
          <xdr:col>7</xdr:col>
          <xdr:colOff>1085850</xdr:colOff>
          <xdr:row>34</xdr:row>
          <xdr:rowOff>317500</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35</xdr:row>
          <xdr:rowOff>114300</xdr:rowOff>
        </xdr:from>
        <xdr:to>
          <xdr:col>7</xdr:col>
          <xdr:colOff>1085850</xdr:colOff>
          <xdr:row>35</xdr:row>
          <xdr:rowOff>317500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36</xdr:row>
          <xdr:rowOff>114300</xdr:rowOff>
        </xdr:from>
        <xdr:to>
          <xdr:col>7</xdr:col>
          <xdr:colOff>1085850</xdr:colOff>
          <xdr:row>36</xdr:row>
          <xdr:rowOff>317500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xdr:row>
          <xdr:rowOff>114300</xdr:rowOff>
        </xdr:from>
        <xdr:to>
          <xdr:col>7</xdr:col>
          <xdr:colOff>1085850</xdr:colOff>
          <xdr:row>37</xdr:row>
          <xdr:rowOff>317500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114300</xdr:rowOff>
        </xdr:from>
        <xdr:to>
          <xdr:col>7</xdr:col>
          <xdr:colOff>1085850</xdr:colOff>
          <xdr:row>38</xdr:row>
          <xdr:rowOff>317500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114300</xdr:rowOff>
        </xdr:from>
        <xdr:to>
          <xdr:col>7</xdr:col>
          <xdr:colOff>1085850</xdr:colOff>
          <xdr:row>39</xdr:row>
          <xdr:rowOff>317500</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40</xdr:row>
          <xdr:rowOff>114300</xdr:rowOff>
        </xdr:from>
        <xdr:to>
          <xdr:col>7</xdr:col>
          <xdr:colOff>1085850</xdr:colOff>
          <xdr:row>40</xdr:row>
          <xdr:rowOff>317500</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41</xdr:row>
          <xdr:rowOff>114300</xdr:rowOff>
        </xdr:from>
        <xdr:to>
          <xdr:col>7</xdr:col>
          <xdr:colOff>1085850</xdr:colOff>
          <xdr:row>41</xdr:row>
          <xdr:rowOff>317500</xdr:rowOff>
        </xdr:to>
        <xdr:sp macro="" textlink="">
          <xdr:nvSpPr>
            <xdr:cNvPr id="1055" name="Drop Down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42</xdr:row>
          <xdr:rowOff>114300</xdr:rowOff>
        </xdr:from>
        <xdr:to>
          <xdr:col>7</xdr:col>
          <xdr:colOff>1085850</xdr:colOff>
          <xdr:row>42</xdr:row>
          <xdr:rowOff>317500</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43</xdr:row>
          <xdr:rowOff>114300</xdr:rowOff>
        </xdr:from>
        <xdr:to>
          <xdr:col>7</xdr:col>
          <xdr:colOff>1085850</xdr:colOff>
          <xdr:row>43</xdr:row>
          <xdr:rowOff>317500</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44</xdr:row>
          <xdr:rowOff>114300</xdr:rowOff>
        </xdr:from>
        <xdr:to>
          <xdr:col>7</xdr:col>
          <xdr:colOff>1085850</xdr:colOff>
          <xdr:row>44</xdr:row>
          <xdr:rowOff>317500</xdr:rowOff>
        </xdr:to>
        <xdr:sp macro="" textlink="">
          <xdr:nvSpPr>
            <xdr:cNvPr id="1058" name="Drop Down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45</xdr:row>
          <xdr:rowOff>114300</xdr:rowOff>
        </xdr:from>
        <xdr:to>
          <xdr:col>7</xdr:col>
          <xdr:colOff>1085850</xdr:colOff>
          <xdr:row>45</xdr:row>
          <xdr:rowOff>317500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46</xdr:row>
          <xdr:rowOff>114300</xdr:rowOff>
        </xdr:from>
        <xdr:to>
          <xdr:col>7</xdr:col>
          <xdr:colOff>1085850</xdr:colOff>
          <xdr:row>46</xdr:row>
          <xdr:rowOff>317500</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47</xdr:row>
          <xdr:rowOff>114300</xdr:rowOff>
        </xdr:from>
        <xdr:to>
          <xdr:col>7</xdr:col>
          <xdr:colOff>1085850</xdr:colOff>
          <xdr:row>47</xdr:row>
          <xdr:rowOff>317500</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114300</xdr:rowOff>
        </xdr:from>
        <xdr:to>
          <xdr:col>7</xdr:col>
          <xdr:colOff>1085850</xdr:colOff>
          <xdr:row>48</xdr:row>
          <xdr:rowOff>317500</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49</xdr:row>
          <xdr:rowOff>114300</xdr:rowOff>
        </xdr:from>
        <xdr:to>
          <xdr:col>7</xdr:col>
          <xdr:colOff>1085850</xdr:colOff>
          <xdr:row>49</xdr:row>
          <xdr:rowOff>317500</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114300</xdr:rowOff>
        </xdr:from>
        <xdr:to>
          <xdr:col>7</xdr:col>
          <xdr:colOff>1085850</xdr:colOff>
          <xdr:row>50</xdr:row>
          <xdr:rowOff>317500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xdr:row>
          <xdr:rowOff>114300</xdr:rowOff>
        </xdr:from>
        <xdr:to>
          <xdr:col>7</xdr:col>
          <xdr:colOff>1085850</xdr:colOff>
          <xdr:row>51</xdr:row>
          <xdr:rowOff>317500</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52</xdr:row>
          <xdr:rowOff>114300</xdr:rowOff>
        </xdr:from>
        <xdr:to>
          <xdr:col>7</xdr:col>
          <xdr:colOff>1085850</xdr:colOff>
          <xdr:row>52</xdr:row>
          <xdr:rowOff>317500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53</xdr:row>
          <xdr:rowOff>114300</xdr:rowOff>
        </xdr:from>
        <xdr:to>
          <xdr:col>7</xdr:col>
          <xdr:colOff>1085850</xdr:colOff>
          <xdr:row>53</xdr:row>
          <xdr:rowOff>317500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54</xdr:row>
          <xdr:rowOff>114300</xdr:rowOff>
        </xdr:from>
        <xdr:to>
          <xdr:col>7</xdr:col>
          <xdr:colOff>1085850</xdr:colOff>
          <xdr:row>54</xdr:row>
          <xdr:rowOff>317500</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55</xdr:row>
          <xdr:rowOff>114300</xdr:rowOff>
        </xdr:from>
        <xdr:to>
          <xdr:col>7</xdr:col>
          <xdr:colOff>1085850</xdr:colOff>
          <xdr:row>55</xdr:row>
          <xdr:rowOff>317500</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56</xdr:row>
          <xdr:rowOff>114300</xdr:rowOff>
        </xdr:from>
        <xdr:to>
          <xdr:col>7</xdr:col>
          <xdr:colOff>1085850</xdr:colOff>
          <xdr:row>56</xdr:row>
          <xdr:rowOff>317500</xdr:rowOff>
        </xdr:to>
        <xdr:sp macro="" textlink="">
          <xdr:nvSpPr>
            <xdr:cNvPr id="1070" name="Drop Down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57</xdr:row>
          <xdr:rowOff>114300</xdr:rowOff>
        </xdr:from>
        <xdr:to>
          <xdr:col>7</xdr:col>
          <xdr:colOff>1085850</xdr:colOff>
          <xdr:row>57</xdr:row>
          <xdr:rowOff>317500</xdr:rowOff>
        </xdr:to>
        <xdr:sp macro="" textlink="">
          <xdr:nvSpPr>
            <xdr:cNvPr id="1071" name="Drop Down 47"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58</xdr:row>
          <xdr:rowOff>114300</xdr:rowOff>
        </xdr:from>
        <xdr:to>
          <xdr:col>7</xdr:col>
          <xdr:colOff>1085850</xdr:colOff>
          <xdr:row>58</xdr:row>
          <xdr:rowOff>317500</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59</xdr:row>
          <xdr:rowOff>114300</xdr:rowOff>
        </xdr:from>
        <xdr:to>
          <xdr:col>7</xdr:col>
          <xdr:colOff>1085850</xdr:colOff>
          <xdr:row>59</xdr:row>
          <xdr:rowOff>317500</xdr:rowOff>
        </xdr:to>
        <xdr:sp macro="" textlink="">
          <xdr:nvSpPr>
            <xdr:cNvPr id="1073" name="Drop Down 49"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60</xdr:row>
          <xdr:rowOff>114300</xdr:rowOff>
        </xdr:from>
        <xdr:to>
          <xdr:col>7</xdr:col>
          <xdr:colOff>1085850</xdr:colOff>
          <xdr:row>60</xdr:row>
          <xdr:rowOff>317500</xdr:rowOff>
        </xdr:to>
        <xdr:sp macro="" textlink="">
          <xdr:nvSpPr>
            <xdr:cNvPr id="1074" name="Drop Down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114300</xdr:rowOff>
        </xdr:from>
        <xdr:to>
          <xdr:col>13</xdr:col>
          <xdr:colOff>1085850</xdr:colOff>
          <xdr:row>10</xdr:row>
          <xdr:rowOff>317500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114300</xdr:rowOff>
        </xdr:from>
        <xdr:to>
          <xdr:col>13</xdr:col>
          <xdr:colOff>1085850</xdr:colOff>
          <xdr:row>12</xdr:row>
          <xdr:rowOff>317500</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114300</xdr:rowOff>
        </xdr:from>
        <xdr:to>
          <xdr:col>13</xdr:col>
          <xdr:colOff>1085850</xdr:colOff>
          <xdr:row>13</xdr:row>
          <xdr:rowOff>317500</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114300</xdr:rowOff>
        </xdr:from>
        <xdr:to>
          <xdr:col>13</xdr:col>
          <xdr:colOff>1085850</xdr:colOff>
          <xdr:row>14</xdr:row>
          <xdr:rowOff>317500</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114300</xdr:rowOff>
        </xdr:from>
        <xdr:to>
          <xdr:col>13</xdr:col>
          <xdr:colOff>1085850</xdr:colOff>
          <xdr:row>15</xdr:row>
          <xdr:rowOff>317500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114300</xdr:rowOff>
        </xdr:from>
        <xdr:to>
          <xdr:col>13</xdr:col>
          <xdr:colOff>1085850</xdr:colOff>
          <xdr:row>16</xdr:row>
          <xdr:rowOff>317500</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114300</xdr:rowOff>
        </xdr:from>
        <xdr:to>
          <xdr:col>13</xdr:col>
          <xdr:colOff>1085850</xdr:colOff>
          <xdr:row>17</xdr:row>
          <xdr:rowOff>317500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114300</xdr:rowOff>
        </xdr:from>
        <xdr:to>
          <xdr:col>13</xdr:col>
          <xdr:colOff>1085850</xdr:colOff>
          <xdr:row>18</xdr:row>
          <xdr:rowOff>317500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19</xdr:row>
          <xdr:rowOff>114300</xdr:rowOff>
        </xdr:from>
        <xdr:to>
          <xdr:col>13</xdr:col>
          <xdr:colOff>1085850</xdr:colOff>
          <xdr:row>19</xdr:row>
          <xdr:rowOff>317500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20</xdr:row>
          <xdr:rowOff>114300</xdr:rowOff>
        </xdr:from>
        <xdr:to>
          <xdr:col>13</xdr:col>
          <xdr:colOff>1085850</xdr:colOff>
          <xdr:row>20</xdr:row>
          <xdr:rowOff>317500</xdr:rowOff>
        </xdr:to>
        <xdr:sp macro="" textlink="">
          <xdr:nvSpPr>
            <xdr:cNvPr id="1084" name="Drop Down 60"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21</xdr:row>
          <xdr:rowOff>114300</xdr:rowOff>
        </xdr:from>
        <xdr:to>
          <xdr:col>13</xdr:col>
          <xdr:colOff>1085850</xdr:colOff>
          <xdr:row>21</xdr:row>
          <xdr:rowOff>317500</xdr:rowOff>
        </xdr:to>
        <xdr:sp macro="" textlink="">
          <xdr:nvSpPr>
            <xdr:cNvPr id="1085" name="Drop Down 61"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22</xdr:row>
          <xdr:rowOff>114300</xdr:rowOff>
        </xdr:from>
        <xdr:to>
          <xdr:col>13</xdr:col>
          <xdr:colOff>1085850</xdr:colOff>
          <xdr:row>22</xdr:row>
          <xdr:rowOff>317500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23</xdr:row>
          <xdr:rowOff>114300</xdr:rowOff>
        </xdr:from>
        <xdr:to>
          <xdr:col>13</xdr:col>
          <xdr:colOff>1085850</xdr:colOff>
          <xdr:row>23</xdr:row>
          <xdr:rowOff>317500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114300</xdr:rowOff>
        </xdr:from>
        <xdr:to>
          <xdr:col>13</xdr:col>
          <xdr:colOff>1085850</xdr:colOff>
          <xdr:row>24</xdr:row>
          <xdr:rowOff>317500</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114300</xdr:rowOff>
        </xdr:from>
        <xdr:to>
          <xdr:col>13</xdr:col>
          <xdr:colOff>1085850</xdr:colOff>
          <xdr:row>25</xdr:row>
          <xdr:rowOff>317500</xdr:rowOff>
        </xdr:to>
        <xdr:sp macro="" textlink="">
          <xdr:nvSpPr>
            <xdr:cNvPr id="1089" name="Drop Down 65"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26</xdr:row>
          <xdr:rowOff>114300</xdr:rowOff>
        </xdr:from>
        <xdr:to>
          <xdr:col>13</xdr:col>
          <xdr:colOff>1085850</xdr:colOff>
          <xdr:row>26</xdr:row>
          <xdr:rowOff>317500</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27</xdr:row>
          <xdr:rowOff>114300</xdr:rowOff>
        </xdr:from>
        <xdr:to>
          <xdr:col>13</xdr:col>
          <xdr:colOff>1085850</xdr:colOff>
          <xdr:row>27</xdr:row>
          <xdr:rowOff>317500</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3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114300</xdr:rowOff>
        </xdr:from>
        <xdr:to>
          <xdr:col>13</xdr:col>
          <xdr:colOff>1085850</xdr:colOff>
          <xdr:row>28</xdr:row>
          <xdr:rowOff>317500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13</xdr:col>
          <xdr:colOff>1085850</xdr:colOff>
          <xdr:row>29</xdr:row>
          <xdr:rowOff>317500</xdr:rowOff>
        </xdr:to>
        <xdr:sp macro="" textlink="">
          <xdr:nvSpPr>
            <xdr:cNvPr id="1093" name="Drop Down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30</xdr:row>
          <xdr:rowOff>114300</xdr:rowOff>
        </xdr:from>
        <xdr:to>
          <xdr:col>13</xdr:col>
          <xdr:colOff>1085850</xdr:colOff>
          <xdr:row>30</xdr:row>
          <xdr:rowOff>317500</xdr:rowOff>
        </xdr:to>
        <xdr:sp macro="" textlink="">
          <xdr:nvSpPr>
            <xdr:cNvPr id="1094" name="Drop Down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31</xdr:row>
          <xdr:rowOff>114300</xdr:rowOff>
        </xdr:from>
        <xdr:to>
          <xdr:col>13</xdr:col>
          <xdr:colOff>1085850</xdr:colOff>
          <xdr:row>31</xdr:row>
          <xdr:rowOff>317500</xdr:rowOff>
        </xdr:to>
        <xdr:sp macro="" textlink="">
          <xdr:nvSpPr>
            <xdr:cNvPr id="1095" name="Drop Down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114300</xdr:rowOff>
        </xdr:from>
        <xdr:to>
          <xdr:col>13</xdr:col>
          <xdr:colOff>1085850</xdr:colOff>
          <xdr:row>32</xdr:row>
          <xdr:rowOff>317500</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114300</xdr:rowOff>
        </xdr:from>
        <xdr:to>
          <xdr:col>13</xdr:col>
          <xdr:colOff>1085850</xdr:colOff>
          <xdr:row>33</xdr:row>
          <xdr:rowOff>317500</xdr:rowOff>
        </xdr:to>
        <xdr:sp macro="" textlink="">
          <xdr:nvSpPr>
            <xdr:cNvPr id="1097" name="Drop Down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114300</xdr:rowOff>
        </xdr:from>
        <xdr:to>
          <xdr:col>13</xdr:col>
          <xdr:colOff>1085850</xdr:colOff>
          <xdr:row>34</xdr:row>
          <xdr:rowOff>317500</xdr:rowOff>
        </xdr:to>
        <xdr:sp macro="" textlink="">
          <xdr:nvSpPr>
            <xdr:cNvPr id="1098" name="Drop Down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35</xdr:row>
          <xdr:rowOff>114300</xdr:rowOff>
        </xdr:from>
        <xdr:to>
          <xdr:col>13</xdr:col>
          <xdr:colOff>1085850</xdr:colOff>
          <xdr:row>35</xdr:row>
          <xdr:rowOff>317500</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114300</xdr:rowOff>
        </xdr:from>
        <xdr:to>
          <xdr:col>13</xdr:col>
          <xdr:colOff>1085850</xdr:colOff>
          <xdr:row>36</xdr:row>
          <xdr:rowOff>317500</xdr:rowOff>
        </xdr:to>
        <xdr:sp macro="" textlink="">
          <xdr:nvSpPr>
            <xdr:cNvPr id="1100" name="Drop Down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37</xdr:row>
          <xdr:rowOff>114300</xdr:rowOff>
        </xdr:from>
        <xdr:to>
          <xdr:col>13</xdr:col>
          <xdr:colOff>1085850</xdr:colOff>
          <xdr:row>37</xdr:row>
          <xdr:rowOff>317500</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114300</xdr:rowOff>
        </xdr:from>
        <xdr:to>
          <xdr:col>13</xdr:col>
          <xdr:colOff>1085850</xdr:colOff>
          <xdr:row>38</xdr:row>
          <xdr:rowOff>317500</xdr:rowOff>
        </xdr:to>
        <xdr:sp macro="" textlink="">
          <xdr:nvSpPr>
            <xdr:cNvPr id="1102" name="Drop Down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39</xdr:row>
          <xdr:rowOff>114300</xdr:rowOff>
        </xdr:from>
        <xdr:to>
          <xdr:col>13</xdr:col>
          <xdr:colOff>1085850</xdr:colOff>
          <xdr:row>39</xdr:row>
          <xdr:rowOff>317500</xdr:rowOff>
        </xdr:to>
        <xdr:sp macro="" textlink="">
          <xdr:nvSpPr>
            <xdr:cNvPr id="1103" name="Drop Down 79"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xdr:row>
          <xdr:rowOff>114300</xdr:rowOff>
        </xdr:from>
        <xdr:to>
          <xdr:col>13</xdr:col>
          <xdr:colOff>1085850</xdr:colOff>
          <xdr:row>40</xdr:row>
          <xdr:rowOff>317500</xdr:rowOff>
        </xdr:to>
        <xdr:sp macro="" textlink="">
          <xdr:nvSpPr>
            <xdr:cNvPr id="1104" name="Drop Down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114300</xdr:rowOff>
        </xdr:from>
        <xdr:to>
          <xdr:col>13</xdr:col>
          <xdr:colOff>1085850</xdr:colOff>
          <xdr:row>41</xdr:row>
          <xdr:rowOff>317500</xdr:rowOff>
        </xdr:to>
        <xdr:sp macro="" textlink="">
          <xdr:nvSpPr>
            <xdr:cNvPr id="1105" name="Drop Down 81"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42</xdr:row>
          <xdr:rowOff>114300</xdr:rowOff>
        </xdr:from>
        <xdr:to>
          <xdr:col>13</xdr:col>
          <xdr:colOff>1085850</xdr:colOff>
          <xdr:row>42</xdr:row>
          <xdr:rowOff>317500</xdr:rowOff>
        </xdr:to>
        <xdr:sp macro="" textlink="">
          <xdr:nvSpPr>
            <xdr:cNvPr id="1106" name="Drop Down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43</xdr:row>
          <xdr:rowOff>114300</xdr:rowOff>
        </xdr:from>
        <xdr:to>
          <xdr:col>13</xdr:col>
          <xdr:colOff>1085850</xdr:colOff>
          <xdr:row>43</xdr:row>
          <xdr:rowOff>317500</xdr:rowOff>
        </xdr:to>
        <xdr:sp macro="" textlink="">
          <xdr:nvSpPr>
            <xdr:cNvPr id="1107" name="Drop Down 83" hidden="1">
              <a:extLst>
                <a:ext uri="{63B3BB69-23CF-44E3-9099-C40C66FF867C}">
                  <a14:compatExt spid="_x0000_s1107"/>
                </a:ext>
                <a:ext uri="{FF2B5EF4-FFF2-40B4-BE49-F238E27FC236}">
                  <a16:creationId xmlns:a16="http://schemas.microsoft.com/office/drawing/2014/main" id="{00000000-0008-0000-03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44</xdr:row>
          <xdr:rowOff>114300</xdr:rowOff>
        </xdr:from>
        <xdr:to>
          <xdr:col>13</xdr:col>
          <xdr:colOff>1085850</xdr:colOff>
          <xdr:row>44</xdr:row>
          <xdr:rowOff>317500</xdr:rowOff>
        </xdr:to>
        <xdr:sp macro="" textlink="">
          <xdr:nvSpPr>
            <xdr:cNvPr id="1108" name="Drop Down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45</xdr:row>
          <xdr:rowOff>114300</xdr:rowOff>
        </xdr:from>
        <xdr:to>
          <xdr:col>13</xdr:col>
          <xdr:colOff>1085850</xdr:colOff>
          <xdr:row>45</xdr:row>
          <xdr:rowOff>317500</xdr:rowOff>
        </xdr:to>
        <xdr:sp macro="" textlink="">
          <xdr:nvSpPr>
            <xdr:cNvPr id="1109" name="Drop Down 85" hidden="1">
              <a:extLst>
                <a:ext uri="{63B3BB69-23CF-44E3-9099-C40C66FF867C}">
                  <a14:compatExt spid="_x0000_s1109"/>
                </a:ext>
                <a:ext uri="{FF2B5EF4-FFF2-40B4-BE49-F238E27FC236}">
                  <a16:creationId xmlns:a16="http://schemas.microsoft.com/office/drawing/2014/main" id="{00000000-0008-0000-03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46</xdr:row>
          <xdr:rowOff>114300</xdr:rowOff>
        </xdr:from>
        <xdr:to>
          <xdr:col>13</xdr:col>
          <xdr:colOff>1085850</xdr:colOff>
          <xdr:row>46</xdr:row>
          <xdr:rowOff>317500</xdr:rowOff>
        </xdr:to>
        <xdr:sp macro="" textlink="">
          <xdr:nvSpPr>
            <xdr:cNvPr id="1110" name="Drop Down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114300</xdr:rowOff>
        </xdr:from>
        <xdr:to>
          <xdr:col>13</xdr:col>
          <xdr:colOff>1085850</xdr:colOff>
          <xdr:row>47</xdr:row>
          <xdr:rowOff>317500</xdr:rowOff>
        </xdr:to>
        <xdr:sp macro="" textlink="">
          <xdr:nvSpPr>
            <xdr:cNvPr id="1111" name="Drop Down 87" hidden="1">
              <a:extLst>
                <a:ext uri="{63B3BB69-23CF-44E3-9099-C40C66FF867C}">
                  <a14:compatExt spid="_x0000_s1111"/>
                </a:ext>
                <a:ext uri="{FF2B5EF4-FFF2-40B4-BE49-F238E27FC236}">
                  <a16:creationId xmlns:a16="http://schemas.microsoft.com/office/drawing/2014/main" id="{00000000-0008-0000-03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114300</xdr:rowOff>
        </xdr:from>
        <xdr:to>
          <xdr:col>13</xdr:col>
          <xdr:colOff>1085850</xdr:colOff>
          <xdr:row>48</xdr:row>
          <xdr:rowOff>317500</xdr:rowOff>
        </xdr:to>
        <xdr:sp macro="" textlink="">
          <xdr:nvSpPr>
            <xdr:cNvPr id="1112" name="Drop Down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13</xdr:col>
          <xdr:colOff>1085850</xdr:colOff>
          <xdr:row>49</xdr:row>
          <xdr:rowOff>317500</xdr:rowOff>
        </xdr:to>
        <xdr:sp macro="" textlink="">
          <xdr:nvSpPr>
            <xdr:cNvPr id="1113" name="Drop Down 89" hidden="1">
              <a:extLst>
                <a:ext uri="{63B3BB69-23CF-44E3-9099-C40C66FF867C}">
                  <a14:compatExt spid="_x0000_s1113"/>
                </a:ext>
                <a:ext uri="{FF2B5EF4-FFF2-40B4-BE49-F238E27FC236}">
                  <a16:creationId xmlns:a16="http://schemas.microsoft.com/office/drawing/2014/main" id="{00000000-0008-0000-03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50</xdr:row>
          <xdr:rowOff>114300</xdr:rowOff>
        </xdr:from>
        <xdr:to>
          <xdr:col>13</xdr:col>
          <xdr:colOff>1085850</xdr:colOff>
          <xdr:row>50</xdr:row>
          <xdr:rowOff>317500</xdr:rowOff>
        </xdr:to>
        <xdr:sp macro="" textlink="">
          <xdr:nvSpPr>
            <xdr:cNvPr id="1114" name="Drop Down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51</xdr:row>
          <xdr:rowOff>114300</xdr:rowOff>
        </xdr:from>
        <xdr:to>
          <xdr:col>13</xdr:col>
          <xdr:colOff>1085850</xdr:colOff>
          <xdr:row>51</xdr:row>
          <xdr:rowOff>317500</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00000000-0008-0000-03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52</xdr:row>
          <xdr:rowOff>114300</xdr:rowOff>
        </xdr:from>
        <xdr:to>
          <xdr:col>13</xdr:col>
          <xdr:colOff>1085850</xdr:colOff>
          <xdr:row>52</xdr:row>
          <xdr:rowOff>317500</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53</xdr:row>
          <xdr:rowOff>114300</xdr:rowOff>
        </xdr:from>
        <xdr:to>
          <xdr:col>13</xdr:col>
          <xdr:colOff>1085850</xdr:colOff>
          <xdr:row>53</xdr:row>
          <xdr:rowOff>317500</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54</xdr:row>
          <xdr:rowOff>114300</xdr:rowOff>
        </xdr:from>
        <xdr:to>
          <xdr:col>13</xdr:col>
          <xdr:colOff>1085850</xdr:colOff>
          <xdr:row>54</xdr:row>
          <xdr:rowOff>317500</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00000000-0008-0000-03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55</xdr:row>
          <xdr:rowOff>114300</xdr:rowOff>
        </xdr:from>
        <xdr:to>
          <xdr:col>13</xdr:col>
          <xdr:colOff>1085850</xdr:colOff>
          <xdr:row>55</xdr:row>
          <xdr:rowOff>317500</xdr:rowOff>
        </xdr:to>
        <xdr:sp macro="" textlink="">
          <xdr:nvSpPr>
            <xdr:cNvPr id="1119" name="Drop Down 95" hidden="1">
              <a:extLst>
                <a:ext uri="{63B3BB69-23CF-44E3-9099-C40C66FF867C}">
                  <a14:compatExt spid="_x0000_s1119"/>
                </a:ext>
                <a:ext uri="{FF2B5EF4-FFF2-40B4-BE49-F238E27FC236}">
                  <a16:creationId xmlns:a16="http://schemas.microsoft.com/office/drawing/2014/main" id="{00000000-0008-0000-03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56</xdr:row>
          <xdr:rowOff>114300</xdr:rowOff>
        </xdr:from>
        <xdr:to>
          <xdr:col>13</xdr:col>
          <xdr:colOff>1085850</xdr:colOff>
          <xdr:row>56</xdr:row>
          <xdr:rowOff>317500</xdr:rowOff>
        </xdr:to>
        <xdr:sp macro="" textlink="">
          <xdr:nvSpPr>
            <xdr:cNvPr id="1120" name="Drop Down 96" hidden="1">
              <a:extLst>
                <a:ext uri="{63B3BB69-23CF-44E3-9099-C40C66FF867C}">
                  <a14:compatExt spid="_x0000_s1120"/>
                </a:ext>
                <a:ext uri="{FF2B5EF4-FFF2-40B4-BE49-F238E27FC236}">
                  <a16:creationId xmlns:a16="http://schemas.microsoft.com/office/drawing/2014/main" id="{00000000-0008-0000-03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57</xdr:row>
          <xdr:rowOff>114300</xdr:rowOff>
        </xdr:from>
        <xdr:to>
          <xdr:col>13</xdr:col>
          <xdr:colOff>1085850</xdr:colOff>
          <xdr:row>57</xdr:row>
          <xdr:rowOff>317500</xdr:rowOff>
        </xdr:to>
        <xdr:sp macro="" textlink="">
          <xdr:nvSpPr>
            <xdr:cNvPr id="1121" name="Drop Down 97" hidden="1">
              <a:extLst>
                <a:ext uri="{63B3BB69-23CF-44E3-9099-C40C66FF867C}">
                  <a14:compatExt spid="_x0000_s1121"/>
                </a:ext>
                <a:ext uri="{FF2B5EF4-FFF2-40B4-BE49-F238E27FC236}">
                  <a16:creationId xmlns:a16="http://schemas.microsoft.com/office/drawing/2014/main" id="{00000000-0008-0000-03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58</xdr:row>
          <xdr:rowOff>114300</xdr:rowOff>
        </xdr:from>
        <xdr:to>
          <xdr:col>13</xdr:col>
          <xdr:colOff>1085850</xdr:colOff>
          <xdr:row>58</xdr:row>
          <xdr:rowOff>317500</xdr:rowOff>
        </xdr:to>
        <xdr:sp macro="" textlink="">
          <xdr:nvSpPr>
            <xdr:cNvPr id="1122" name="Drop Down 98" hidden="1">
              <a:extLst>
                <a:ext uri="{63B3BB69-23CF-44E3-9099-C40C66FF867C}">
                  <a14:compatExt spid="_x0000_s1122"/>
                </a:ext>
                <a:ext uri="{FF2B5EF4-FFF2-40B4-BE49-F238E27FC236}">
                  <a16:creationId xmlns:a16="http://schemas.microsoft.com/office/drawing/2014/main" id="{00000000-0008-0000-03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59</xdr:row>
          <xdr:rowOff>114300</xdr:rowOff>
        </xdr:from>
        <xdr:to>
          <xdr:col>13</xdr:col>
          <xdr:colOff>1085850</xdr:colOff>
          <xdr:row>59</xdr:row>
          <xdr:rowOff>317500</xdr:rowOff>
        </xdr:to>
        <xdr:sp macro="" textlink="">
          <xdr:nvSpPr>
            <xdr:cNvPr id="1123" name="Drop Down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60</xdr:row>
          <xdr:rowOff>114300</xdr:rowOff>
        </xdr:from>
        <xdr:to>
          <xdr:col>13</xdr:col>
          <xdr:colOff>1085850</xdr:colOff>
          <xdr:row>60</xdr:row>
          <xdr:rowOff>317500</xdr:rowOff>
        </xdr:to>
        <xdr:sp macro="" textlink="">
          <xdr:nvSpPr>
            <xdr:cNvPr id="1124" name="Drop Down 100" hidden="1">
              <a:extLst>
                <a:ext uri="{63B3BB69-23CF-44E3-9099-C40C66FF867C}">
                  <a14:compatExt spid="_x0000_s1124"/>
                </a:ext>
                <a:ext uri="{FF2B5EF4-FFF2-40B4-BE49-F238E27FC236}">
                  <a16:creationId xmlns:a16="http://schemas.microsoft.com/office/drawing/2014/main" id="{00000000-0008-0000-03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xdr:row>
          <xdr:rowOff>114300</xdr:rowOff>
        </xdr:from>
        <xdr:to>
          <xdr:col>10</xdr:col>
          <xdr:colOff>1098550</xdr:colOff>
          <xdr:row>10</xdr:row>
          <xdr:rowOff>317500</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00000000-0008-0000-03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114300</xdr:rowOff>
        </xdr:from>
        <xdr:to>
          <xdr:col>10</xdr:col>
          <xdr:colOff>1098550</xdr:colOff>
          <xdr:row>12</xdr:row>
          <xdr:rowOff>317500</xdr:rowOff>
        </xdr:to>
        <xdr:sp macro="" textlink="">
          <xdr:nvSpPr>
            <xdr:cNvPr id="1177" name="Drop Down 153" hidden="1">
              <a:extLst>
                <a:ext uri="{63B3BB69-23CF-44E3-9099-C40C66FF867C}">
                  <a14:compatExt spid="_x0000_s1177"/>
                </a:ext>
                <a:ext uri="{FF2B5EF4-FFF2-40B4-BE49-F238E27FC236}">
                  <a16:creationId xmlns:a16="http://schemas.microsoft.com/office/drawing/2014/main" id="{00000000-0008-0000-03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xdr:row>
          <xdr:rowOff>114300</xdr:rowOff>
        </xdr:from>
        <xdr:to>
          <xdr:col>10</xdr:col>
          <xdr:colOff>1098550</xdr:colOff>
          <xdr:row>13</xdr:row>
          <xdr:rowOff>317500</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3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114300</xdr:rowOff>
        </xdr:from>
        <xdr:to>
          <xdr:col>10</xdr:col>
          <xdr:colOff>1098550</xdr:colOff>
          <xdr:row>14</xdr:row>
          <xdr:rowOff>317500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3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xdr:row>
          <xdr:rowOff>114300</xdr:rowOff>
        </xdr:from>
        <xdr:to>
          <xdr:col>10</xdr:col>
          <xdr:colOff>1098550</xdr:colOff>
          <xdr:row>15</xdr:row>
          <xdr:rowOff>317500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3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xdr:row>
          <xdr:rowOff>114300</xdr:rowOff>
        </xdr:from>
        <xdr:to>
          <xdr:col>10</xdr:col>
          <xdr:colOff>1098550</xdr:colOff>
          <xdr:row>16</xdr:row>
          <xdr:rowOff>317500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3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114300</xdr:rowOff>
        </xdr:from>
        <xdr:to>
          <xdr:col>10</xdr:col>
          <xdr:colOff>1098550</xdr:colOff>
          <xdr:row>17</xdr:row>
          <xdr:rowOff>317500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3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114300</xdr:rowOff>
        </xdr:from>
        <xdr:to>
          <xdr:col>10</xdr:col>
          <xdr:colOff>1098550</xdr:colOff>
          <xdr:row>18</xdr:row>
          <xdr:rowOff>317500</xdr:rowOff>
        </xdr:to>
        <xdr:sp macro="" textlink="">
          <xdr:nvSpPr>
            <xdr:cNvPr id="1183" name="Drop Down 159" hidden="1">
              <a:extLst>
                <a:ext uri="{63B3BB69-23CF-44E3-9099-C40C66FF867C}">
                  <a14:compatExt spid="_x0000_s1183"/>
                </a:ext>
                <a:ext uri="{FF2B5EF4-FFF2-40B4-BE49-F238E27FC236}">
                  <a16:creationId xmlns:a16="http://schemas.microsoft.com/office/drawing/2014/main" id="{00000000-0008-0000-03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114300</xdr:rowOff>
        </xdr:from>
        <xdr:to>
          <xdr:col>10</xdr:col>
          <xdr:colOff>1098550</xdr:colOff>
          <xdr:row>19</xdr:row>
          <xdr:rowOff>317500</xdr:rowOff>
        </xdr:to>
        <xdr:sp macro="" textlink="">
          <xdr:nvSpPr>
            <xdr:cNvPr id="1184" name="Drop Down 160" hidden="1">
              <a:extLst>
                <a:ext uri="{63B3BB69-23CF-44E3-9099-C40C66FF867C}">
                  <a14:compatExt spid="_x0000_s1184"/>
                </a:ext>
                <a:ext uri="{FF2B5EF4-FFF2-40B4-BE49-F238E27FC236}">
                  <a16:creationId xmlns:a16="http://schemas.microsoft.com/office/drawing/2014/main" id="{00000000-0008-0000-03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114300</xdr:rowOff>
        </xdr:from>
        <xdr:to>
          <xdr:col>10</xdr:col>
          <xdr:colOff>1098550</xdr:colOff>
          <xdr:row>20</xdr:row>
          <xdr:rowOff>317500</xdr:rowOff>
        </xdr:to>
        <xdr:sp macro="" textlink="">
          <xdr:nvSpPr>
            <xdr:cNvPr id="1185" name="Drop Down 161" hidden="1">
              <a:extLst>
                <a:ext uri="{63B3BB69-23CF-44E3-9099-C40C66FF867C}">
                  <a14:compatExt spid="_x0000_s1185"/>
                </a:ext>
                <a:ext uri="{FF2B5EF4-FFF2-40B4-BE49-F238E27FC236}">
                  <a16:creationId xmlns:a16="http://schemas.microsoft.com/office/drawing/2014/main" id="{00000000-0008-0000-03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21</xdr:row>
          <xdr:rowOff>114300</xdr:rowOff>
        </xdr:from>
        <xdr:to>
          <xdr:col>10</xdr:col>
          <xdr:colOff>1098550</xdr:colOff>
          <xdr:row>21</xdr:row>
          <xdr:rowOff>317500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3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114300</xdr:rowOff>
        </xdr:from>
        <xdr:to>
          <xdr:col>10</xdr:col>
          <xdr:colOff>1098550</xdr:colOff>
          <xdr:row>22</xdr:row>
          <xdr:rowOff>317500</xdr:rowOff>
        </xdr:to>
        <xdr:sp macro="" textlink="">
          <xdr:nvSpPr>
            <xdr:cNvPr id="1187" name="Drop Down 163" hidden="1">
              <a:extLst>
                <a:ext uri="{63B3BB69-23CF-44E3-9099-C40C66FF867C}">
                  <a14:compatExt spid="_x0000_s1187"/>
                </a:ext>
                <a:ext uri="{FF2B5EF4-FFF2-40B4-BE49-F238E27FC236}">
                  <a16:creationId xmlns:a16="http://schemas.microsoft.com/office/drawing/2014/main" id="{00000000-0008-0000-03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114300</xdr:rowOff>
        </xdr:from>
        <xdr:to>
          <xdr:col>10</xdr:col>
          <xdr:colOff>1098550</xdr:colOff>
          <xdr:row>23</xdr:row>
          <xdr:rowOff>317500</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3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114300</xdr:rowOff>
        </xdr:from>
        <xdr:to>
          <xdr:col>10</xdr:col>
          <xdr:colOff>1098550</xdr:colOff>
          <xdr:row>24</xdr:row>
          <xdr:rowOff>317500</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3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114300</xdr:rowOff>
        </xdr:from>
        <xdr:to>
          <xdr:col>10</xdr:col>
          <xdr:colOff>1098550</xdr:colOff>
          <xdr:row>25</xdr:row>
          <xdr:rowOff>317500</xdr:rowOff>
        </xdr:to>
        <xdr:sp macro="" textlink="">
          <xdr:nvSpPr>
            <xdr:cNvPr id="1190" name="Drop Down 166" hidden="1">
              <a:extLst>
                <a:ext uri="{63B3BB69-23CF-44E3-9099-C40C66FF867C}">
                  <a14:compatExt spid="_x0000_s1190"/>
                </a:ext>
                <a:ext uri="{FF2B5EF4-FFF2-40B4-BE49-F238E27FC236}">
                  <a16:creationId xmlns:a16="http://schemas.microsoft.com/office/drawing/2014/main" id="{00000000-0008-0000-03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114300</xdr:rowOff>
        </xdr:from>
        <xdr:to>
          <xdr:col>10</xdr:col>
          <xdr:colOff>1098550</xdr:colOff>
          <xdr:row>26</xdr:row>
          <xdr:rowOff>317500</xdr:rowOff>
        </xdr:to>
        <xdr:sp macro="" textlink="">
          <xdr:nvSpPr>
            <xdr:cNvPr id="1191" name="Drop Down 167" hidden="1">
              <a:extLst>
                <a:ext uri="{63B3BB69-23CF-44E3-9099-C40C66FF867C}">
                  <a14:compatExt spid="_x0000_s1191"/>
                </a:ext>
                <a:ext uri="{FF2B5EF4-FFF2-40B4-BE49-F238E27FC236}">
                  <a16:creationId xmlns:a16="http://schemas.microsoft.com/office/drawing/2014/main" id="{00000000-0008-0000-03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114300</xdr:rowOff>
        </xdr:from>
        <xdr:to>
          <xdr:col>10</xdr:col>
          <xdr:colOff>1098550</xdr:colOff>
          <xdr:row>27</xdr:row>
          <xdr:rowOff>317500</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00000000-0008-0000-03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xdr:row>
          <xdr:rowOff>114300</xdr:rowOff>
        </xdr:from>
        <xdr:to>
          <xdr:col>10</xdr:col>
          <xdr:colOff>1098550</xdr:colOff>
          <xdr:row>28</xdr:row>
          <xdr:rowOff>317500</xdr:rowOff>
        </xdr:to>
        <xdr:sp macro="" textlink="">
          <xdr:nvSpPr>
            <xdr:cNvPr id="1193" name="Drop Down 169" hidden="1">
              <a:extLst>
                <a:ext uri="{63B3BB69-23CF-44E3-9099-C40C66FF867C}">
                  <a14:compatExt spid="_x0000_s1193"/>
                </a:ext>
                <a:ext uri="{FF2B5EF4-FFF2-40B4-BE49-F238E27FC236}">
                  <a16:creationId xmlns:a16="http://schemas.microsoft.com/office/drawing/2014/main" id="{00000000-0008-0000-03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114300</xdr:rowOff>
        </xdr:from>
        <xdr:to>
          <xdr:col>10</xdr:col>
          <xdr:colOff>1098550</xdr:colOff>
          <xdr:row>29</xdr:row>
          <xdr:rowOff>317500</xdr:rowOff>
        </xdr:to>
        <xdr:sp macro="" textlink="">
          <xdr:nvSpPr>
            <xdr:cNvPr id="1194" name="Drop Down 170" hidden="1">
              <a:extLst>
                <a:ext uri="{63B3BB69-23CF-44E3-9099-C40C66FF867C}">
                  <a14:compatExt spid="_x0000_s1194"/>
                </a:ext>
                <a:ext uri="{FF2B5EF4-FFF2-40B4-BE49-F238E27FC236}">
                  <a16:creationId xmlns:a16="http://schemas.microsoft.com/office/drawing/2014/main" id="{00000000-0008-0000-03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30</xdr:row>
          <xdr:rowOff>114300</xdr:rowOff>
        </xdr:from>
        <xdr:to>
          <xdr:col>10</xdr:col>
          <xdr:colOff>1098550</xdr:colOff>
          <xdr:row>30</xdr:row>
          <xdr:rowOff>317500</xdr:rowOff>
        </xdr:to>
        <xdr:sp macro="" textlink="">
          <xdr:nvSpPr>
            <xdr:cNvPr id="1195" name="Drop Down 171" hidden="1">
              <a:extLst>
                <a:ext uri="{63B3BB69-23CF-44E3-9099-C40C66FF867C}">
                  <a14:compatExt spid="_x0000_s1195"/>
                </a:ext>
                <a:ext uri="{FF2B5EF4-FFF2-40B4-BE49-F238E27FC236}">
                  <a16:creationId xmlns:a16="http://schemas.microsoft.com/office/drawing/2014/main" id="{00000000-0008-0000-03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31</xdr:row>
          <xdr:rowOff>114300</xdr:rowOff>
        </xdr:from>
        <xdr:to>
          <xdr:col>10</xdr:col>
          <xdr:colOff>1098550</xdr:colOff>
          <xdr:row>31</xdr:row>
          <xdr:rowOff>317500</xdr:rowOff>
        </xdr:to>
        <xdr:sp macro="" textlink="">
          <xdr:nvSpPr>
            <xdr:cNvPr id="1196" name="Drop Down 172" hidden="1">
              <a:extLst>
                <a:ext uri="{63B3BB69-23CF-44E3-9099-C40C66FF867C}">
                  <a14:compatExt spid="_x0000_s1196"/>
                </a:ext>
                <a:ext uri="{FF2B5EF4-FFF2-40B4-BE49-F238E27FC236}">
                  <a16:creationId xmlns:a16="http://schemas.microsoft.com/office/drawing/2014/main" id="{00000000-0008-0000-03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32</xdr:row>
          <xdr:rowOff>114300</xdr:rowOff>
        </xdr:from>
        <xdr:to>
          <xdr:col>10</xdr:col>
          <xdr:colOff>1098550</xdr:colOff>
          <xdr:row>32</xdr:row>
          <xdr:rowOff>317500</xdr:rowOff>
        </xdr:to>
        <xdr:sp macro="" textlink="">
          <xdr:nvSpPr>
            <xdr:cNvPr id="1197" name="Drop Down 173" hidden="1">
              <a:extLst>
                <a:ext uri="{63B3BB69-23CF-44E3-9099-C40C66FF867C}">
                  <a14:compatExt spid="_x0000_s1197"/>
                </a:ext>
                <a:ext uri="{FF2B5EF4-FFF2-40B4-BE49-F238E27FC236}">
                  <a16:creationId xmlns:a16="http://schemas.microsoft.com/office/drawing/2014/main" id="{00000000-0008-0000-03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114300</xdr:rowOff>
        </xdr:from>
        <xdr:to>
          <xdr:col>10</xdr:col>
          <xdr:colOff>1098550</xdr:colOff>
          <xdr:row>33</xdr:row>
          <xdr:rowOff>317500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3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114300</xdr:rowOff>
        </xdr:from>
        <xdr:to>
          <xdr:col>10</xdr:col>
          <xdr:colOff>1098550</xdr:colOff>
          <xdr:row>34</xdr:row>
          <xdr:rowOff>317500</xdr:rowOff>
        </xdr:to>
        <xdr:sp macro="" textlink="">
          <xdr:nvSpPr>
            <xdr:cNvPr id="1200" name="Drop Down 176" hidden="1">
              <a:extLst>
                <a:ext uri="{63B3BB69-23CF-44E3-9099-C40C66FF867C}">
                  <a14:compatExt spid="_x0000_s1200"/>
                </a:ext>
                <a:ext uri="{FF2B5EF4-FFF2-40B4-BE49-F238E27FC236}">
                  <a16:creationId xmlns:a16="http://schemas.microsoft.com/office/drawing/2014/main" id="{00000000-0008-0000-03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114300</xdr:rowOff>
        </xdr:from>
        <xdr:to>
          <xdr:col>10</xdr:col>
          <xdr:colOff>1098550</xdr:colOff>
          <xdr:row>35</xdr:row>
          <xdr:rowOff>317500</xdr:rowOff>
        </xdr:to>
        <xdr:sp macro="" textlink="">
          <xdr:nvSpPr>
            <xdr:cNvPr id="1202" name="Drop Down 178" hidden="1">
              <a:extLst>
                <a:ext uri="{63B3BB69-23CF-44E3-9099-C40C66FF867C}">
                  <a14:compatExt spid="_x0000_s1202"/>
                </a:ext>
                <a:ext uri="{FF2B5EF4-FFF2-40B4-BE49-F238E27FC236}">
                  <a16:creationId xmlns:a16="http://schemas.microsoft.com/office/drawing/2014/main" id="{00000000-0008-0000-03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114300</xdr:rowOff>
        </xdr:from>
        <xdr:to>
          <xdr:col>10</xdr:col>
          <xdr:colOff>1098550</xdr:colOff>
          <xdr:row>36</xdr:row>
          <xdr:rowOff>317500</xdr:rowOff>
        </xdr:to>
        <xdr:sp macro="" textlink="">
          <xdr:nvSpPr>
            <xdr:cNvPr id="1203" name="Drop Down 179" hidden="1">
              <a:extLst>
                <a:ext uri="{63B3BB69-23CF-44E3-9099-C40C66FF867C}">
                  <a14:compatExt spid="_x0000_s1203"/>
                </a:ext>
                <a:ext uri="{FF2B5EF4-FFF2-40B4-BE49-F238E27FC236}">
                  <a16:creationId xmlns:a16="http://schemas.microsoft.com/office/drawing/2014/main" id="{00000000-0008-0000-03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114300</xdr:rowOff>
        </xdr:from>
        <xdr:to>
          <xdr:col>10</xdr:col>
          <xdr:colOff>1098550</xdr:colOff>
          <xdr:row>37</xdr:row>
          <xdr:rowOff>317500</xdr:rowOff>
        </xdr:to>
        <xdr:sp macro="" textlink="">
          <xdr:nvSpPr>
            <xdr:cNvPr id="1204" name="Drop Down 180" hidden="1">
              <a:extLst>
                <a:ext uri="{63B3BB69-23CF-44E3-9099-C40C66FF867C}">
                  <a14:compatExt spid="_x0000_s1204"/>
                </a:ext>
                <a:ext uri="{FF2B5EF4-FFF2-40B4-BE49-F238E27FC236}">
                  <a16:creationId xmlns:a16="http://schemas.microsoft.com/office/drawing/2014/main" id="{00000000-0008-0000-03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114300</xdr:rowOff>
        </xdr:from>
        <xdr:to>
          <xdr:col>10</xdr:col>
          <xdr:colOff>1098550</xdr:colOff>
          <xdr:row>38</xdr:row>
          <xdr:rowOff>317500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3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114300</xdr:rowOff>
        </xdr:from>
        <xdr:to>
          <xdr:col>10</xdr:col>
          <xdr:colOff>1098550</xdr:colOff>
          <xdr:row>39</xdr:row>
          <xdr:rowOff>317500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3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114300</xdr:rowOff>
        </xdr:from>
        <xdr:to>
          <xdr:col>10</xdr:col>
          <xdr:colOff>1098550</xdr:colOff>
          <xdr:row>40</xdr:row>
          <xdr:rowOff>317500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3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114300</xdr:rowOff>
        </xdr:from>
        <xdr:to>
          <xdr:col>10</xdr:col>
          <xdr:colOff>1098550</xdr:colOff>
          <xdr:row>41</xdr:row>
          <xdr:rowOff>317500</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00000000-0008-0000-03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42</xdr:row>
          <xdr:rowOff>114300</xdr:rowOff>
        </xdr:from>
        <xdr:to>
          <xdr:col>10</xdr:col>
          <xdr:colOff>1098550</xdr:colOff>
          <xdr:row>42</xdr:row>
          <xdr:rowOff>317500</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00000000-0008-0000-03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43</xdr:row>
          <xdr:rowOff>114300</xdr:rowOff>
        </xdr:from>
        <xdr:to>
          <xdr:col>10</xdr:col>
          <xdr:colOff>1098550</xdr:colOff>
          <xdr:row>43</xdr:row>
          <xdr:rowOff>317500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3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44</xdr:row>
          <xdr:rowOff>114300</xdr:rowOff>
        </xdr:from>
        <xdr:to>
          <xdr:col>10</xdr:col>
          <xdr:colOff>1098550</xdr:colOff>
          <xdr:row>44</xdr:row>
          <xdr:rowOff>317500</xdr:rowOff>
        </xdr:to>
        <xdr:sp macro="" textlink="">
          <xdr:nvSpPr>
            <xdr:cNvPr id="1211" name="Drop Down 187" hidden="1">
              <a:extLst>
                <a:ext uri="{63B3BB69-23CF-44E3-9099-C40C66FF867C}">
                  <a14:compatExt spid="_x0000_s1211"/>
                </a:ext>
                <a:ext uri="{FF2B5EF4-FFF2-40B4-BE49-F238E27FC236}">
                  <a16:creationId xmlns:a16="http://schemas.microsoft.com/office/drawing/2014/main" id="{00000000-0008-0000-03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45</xdr:row>
          <xdr:rowOff>114300</xdr:rowOff>
        </xdr:from>
        <xdr:to>
          <xdr:col>10</xdr:col>
          <xdr:colOff>1098550</xdr:colOff>
          <xdr:row>45</xdr:row>
          <xdr:rowOff>317500</xdr:rowOff>
        </xdr:to>
        <xdr:sp macro="" textlink="">
          <xdr:nvSpPr>
            <xdr:cNvPr id="1212" name="Drop Down 188" hidden="1">
              <a:extLst>
                <a:ext uri="{63B3BB69-23CF-44E3-9099-C40C66FF867C}">
                  <a14:compatExt spid="_x0000_s1212"/>
                </a:ext>
                <a:ext uri="{FF2B5EF4-FFF2-40B4-BE49-F238E27FC236}">
                  <a16:creationId xmlns:a16="http://schemas.microsoft.com/office/drawing/2014/main" id="{00000000-0008-0000-03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114300</xdr:rowOff>
        </xdr:from>
        <xdr:to>
          <xdr:col>10</xdr:col>
          <xdr:colOff>1098550</xdr:colOff>
          <xdr:row>46</xdr:row>
          <xdr:rowOff>317500</xdr:rowOff>
        </xdr:to>
        <xdr:sp macro="" textlink="">
          <xdr:nvSpPr>
            <xdr:cNvPr id="1213" name="Drop Down 189" hidden="1">
              <a:extLst>
                <a:ext uri="{63B3BB69-23CF-44E3-9099-C40C66FF867C}">
                  <a14:compatExt spid="_x0000_s1213"/>
                </a:ext>
                <a:ext uri="{FF2B5EF4-FFF2-40B4-BE49-F238E27FC236}">
                  <a16:creationId xmlns:a16="http://schemas.microsoft.com/office/drawing/2014/main" id="{00000000-0008-0000-03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xdr:row>
          <xdr:rowOff>114300</xdr:rowOff>
        </xdr:from>
        <xdr:to>
          <xdr:col>10</xdr:col>
          <xdr:colOff>1098550</xdr:colOff>
          <xdr:row>47</xdr:row>
          <xdr:rowOff>317500</xdr:rowOff>
        </xdr:to>
        <xdr:sp macro="" textlink="">
          <xdr:nvSpPr>
            <xdr:cNvPr id="1214" name="Drop Down 190" hidden="1">
              <a:extLst>
                <a:ext uri="{63B3BB69-23CF-44E3-9099-C40C66FF867C}">
                  <a14:compatExt spid="_x0000_s1214"/>
                </a:ext>
                <a:ext uri="{FF2B5EF4-FFF2-40B4-BE49-F238E27FC236}">
                  <a16:creationId xmlns:a16="http://schemas.microsoft.com/office/drawing/2014/main" id="{00000000-0008-0000-03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114300</xdr:rowOff>
        </xdr:from>
        <xdr:to>
          <xdr:col>10</xdr:col>
          <xdr:colOff>1098550</xdr:colOff>
          <xdr:row>48</xdr:row>
          <xdr:rowOff>317500</xdr:rowOff>
        </xdr:to>
        <xdr:sp macro="" textlink="">
          <xdr:nvSpPr>
            <xdr:cNvPr id="1215" name="Drop Down 191" hidden="1">
              <a:extLst>
                <a:ext uri="{63B3BB69-23CF-44E3-9099-C40C66FF867C}">
                  <a14:compatExt spid="_x0000_s1215"/>
                </a:ext>
                <a:ext uri="{FF2B5EF4-FFF2-40B4-BE49-F238E27FC236}">
                  <a16:creationId xmlns:a16="http://schemas.microsoft.com/office/drawing/2014/main" id="{00000000-0008-0000-03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114300</xdr:rowOff>
        </xdr:from>
        <xdr:to>
          <xdr:col>10</xdr:col>
          <xdr:colOff>1098550</xdr:colOff>
          <xdr:row>49</xdr:row>
          <xdr:rowOff>317500</xdr:rowOff>
        </xdr:to>
        <xdr:sp macro="" textlink="">
          <xdr:nvSpPr>
            <xdr:cNvPr id="1216" name="Drop Down 192" hidden="1">
              <a:extLst>
                <a:ext uri="{63B3BB69-23CF-44E3-9099-C40C66FF867C}">
                  <a14:compatExt spid="_x0000_s1216"/>
                </a:ext>
                <a:ext uri="{FF2B5EF4-FFF2-40B4-BE49-F238E27FC236}">
                  <a16:creationId xmlns:a16="http://schemas.microsoft.com/office/drawing/2014/main" id="{00000000-0008-0000-03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50</xdr:row>
          <xdr:rowOff>114300</xdr:rowOff>
        </xdr:from>
        <xdr:to>
          <xdr:col>10</xdr:col>
          <xdr:colOff>1098550</xdr:colOff>
          <xdr:row>50</xdr:row>
          <xdr:rowOff>317500</xdr:rowOff>
        </xdr:to>
        <xdr:sp macro="" textlink="">
          <xdr:nvSpPr>
            <xdr:cNvPr id="1217" name="Drop Down 193" hidden="1">
              <a:extLst>
                <a:ext uri="{63B3BB69-23CF-44E3-9099-C40C66FF867C}">
                  <a14:compatExt spid="_x0000_s1217"/>
                </a:ext>
                <a:ext uri="{FF2B5EF4-FFF2-40B4-BE49-F238E27FC236}">
                  <a16:creationId xmlns:a16="http://schemas.microsoft.com/office/drawing/2014/main" id="{00000000-0008-0000-03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114300</xdr:rowOff>
        </xdr:from>
        <xdr:to>
          <xdr:col>10</xdr:col>
          <xdr:colOff>1098550</xdr:colOff>
          <xdr:row>51</xdr:row>
          <xdr:rowOff>317500</xdr:rowOff>
        </xdr:to>
        <xdr:sp macro="" textlink="">
          <xdr:nvSpPr>
            <xdr:cNvPr id="1218" name="Drop Down 194" hidden="1">
              <a:extLst>
                <a:ext uri="{63B3BB69-23CF-44E3-9099-C40C66FF867C}">
                  <a14:compatExt spid="_x0000_s1218"/>
                </a:ext>
                <a:ext uri="{FF2B5EF4-FFF2-40B4-BE49-F238E27FC236}">
                  <a16:creationId xmlns:a16="http://schemas.microsoft.com/office/drawing/2014/main" id="{00000000-0008-0000-03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52</xdr:row>
          <xdr:rowOff>114300</xdr:rowOff>
        </xdr:from>
        <xdr:to>
          <xdr:col>10</xdr:col>
          <xdr:colOff>1098550</xdr:colOff>
          <xdr:row>52</xdr:row>
          <xdr:rowOff>317500</xdr:rowOff>
        </xdr:to>
        <xdr:sp macro="" textlink="">
          <xdr:nvSpPr>
            <xdr:cNvPr id="1219" name="Drop Down 195" hidden="1">
              <a:extLst>
                <a:ext uri="{63B3BB69-23CF-44E3-9099-C40C66FF867C}">
                  <a14:compatExt spid="_x0000_s1219"/>
                </a:ext>
                <a:ext uri="{FF2B5EF4-FFF2-40B4-BE49-F238E27FC236}">
                  <a16:creationId xmlns:a16="http://schemas.microsoft.com/office/drawing/2014/main" id="{00000000-0008-0000-03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53</xdr:row>
          <xdr:rowOff>114300</xdr:rowOff>
        </xdr:from>
        <xdr:to>
          <xdr:col>10</xdr:col>
          <xdr:colOff>1098550</xdr:colOff>
          <xdr:row>53</xdr:row>
          <xdr:rowOff>317500</xdr:rowOff>
        </xdr:to>
        <xdr:sp macro="" textlink="">
          <xdr:nvSpPr>
            <xdr:cNvPr id="1220" name="Drop Down 196" hidden="1">
              <a:extLst>
                <a:ext uri="{63B3BB69-23CF-44E3-9099-C40C66FF867C}">
                  <a14:compatExt spid="_x0000_s1220"/>
                </a:ext>
                <a:ext uri="{FF2B5EF4-FFF2-40B4-BE49-F238E27FC236}">
                  <a16:creationId xmlns:a16="http://schemas.microsoft.com/office/drawing/2014/main" id="{00000000-0008-0000-03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54</xdr:row>
          <xdr:rowOff>114300</xdr:rowOff>
        </xdr:from>
        <xdr:to>
          <xdr:col>10</xdr:col>
          <xdr:colOff>1098550</xdr:colOff>
          <xdr:row>54</xdr:row>
          <xdr:rowOff>317500</xdr:rowOff>
        </xdr:to>
        <xdr:sp macro="" textlink="">
          <xdr:nvSpPr>
            <xdr:cNvPr id="1221" name="Drop Down 197" hidden="1">
              <a:extLst>
                <a:ext uri="{63B3BB69-23CF-44E3-9099-C40C66FF867C}">
                  <a14:compatExt spid="_x0000_s1221"/>
                </a:ext>
                <a:ext uri="{FF2B5EF4-FFF2-40B4-BE49-F238E27FC236}">
                  <a16:creationId xmlns:a16="http://schemas.microsoft.com/office/drawing/2014/main" id="{00000000-0008-0000-03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55</xdr:row>
          <xdr:rowOff>114300</xdr:rowOff>
        </xdr:from>
        <xdr:to>
          <xdr:col>10</xdr:col>
          <xdr:colOff>1098550</xdr:colOff>
          <xdr:row>55</xdr:row>
          <xdr:rowOff>317500</xdr:rowOff>
        </xdr:to>
        <xdr:sp macro="" textlink="">
          <xdr:nvSpPr>
            <xdr:cNvPr id="1222" name="Drop Down 198" hidden="1">
              <a:extLst>
                <a:ext uri="{63B3BB69-23CF-44E3-9099-C40C66FF867C}">
                  <a14:compatExt spid="_x0000_s1222"/>
                </a:ext>
                <a:ext uri="{FF2B5EF4-FFF2-40B4-BE49-F238E27FC236}">
                  <a16:creationId xmlns:a16="http://schemas.microsoft.com/office/drawing/2014/main" id="{00000000-0008-0000-03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114300</xdr:rowOff>
        </xdr:from>
        <xdr:to>
          <xdr:col>10</xdr:col>
          <xdr:colOff>1098550</xdr:colOff>
          <xdr:row>56</xdr:row>
          <xdr:rowOff>317500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3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57</xdr:row>
          <xdr:rowOff>114300</xdr:rowOff>
        </xdr:from>
        <xdr:to>
          <xdr:col>10</xdr:col>
          <xdr:colOff>1098550</xdr:colOff>
          <xdr:row>57</xdr:row>
          <xdr:rowOff>317500</xdr:rowOff>
        </xdr:to>
        <xdr:sp macro="" textlink="">
          <xdr:nvSpPr>
            <xdr:cNvPr id="1224" name="Drop Down 200" hidden="1">
              <a:extLst>
                <a:ext uri="{63B3BB69-23CF-44E3-9099-C40C66FF867C}">
                  <a14:compatExt spid="_x0000_s1224"/>
                </a:ext>
                <a:ext uri="{FF2B5EF4-FFF2-40B4-BE49-F238E27FC236}">
                  <a16:creationId xmlns:a16="http://schemas.microsoft.com/office/drawing/2014/main" id="{00000000-0008-0000-03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58</xdr:row>
          <xdr:rowOff>114300</xdr:rowOff>
        </xdr:from>
        <xdr:to>
          <xdr:col>10</xdr:col>
          <xdr:colOff>1098550</xdr:colOff>
          <xdr:row>58</xdr:row>
          <xdr:rowOff>317500</xdr:rowOff>
        </xdr:to>
        <xdr:sp macro="" textlink="">
          <xdr:nvSpPr>
            <xdr:cNvPr id="1226" name="Drop Down 202" hidden="1">
              <a:extLst>
                <a:ext uri="{63B3BB69-23CF-44E3-9099-C40C66FF867C}">
                  <a14:compatExt spid="_x0000_s1226"/>
                </a:ext>
                <a:ext uri="{FF2B5EF4-FFF2-40B4-BE49-F238E27FC236}">
                  <a16:creationId xmlns:a16="http://schemas.microsoft.com/office/drawing/2014/main" id="{00000000-0008-0000-03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59</xdr:row>
          <xdr:rowOff>114300</xdr:rowOff>
        </xdr:from>
        <xdr:to>
          <xdr:col>10</xdr:col>
          <xdr:colOff>1098550</xdr:colOff>
          <xdr:row>59</xdr:row>
          <xdr:rowOff>317500</xdr:rowOff>
        </xdr:to>
        <xdr:sp macro="" textlink="">
          <xdr:nvSpPr>
            <xdr:cNvPr id="1227" name="Drop Down 203" hidden="1">
              <a:extLst>
                <a:ext uri="{63B3BB69-23CF-44E3-9099-C40C66FF867C}">
                  <a14:compatExt spid="_x0000_s1227"/>
                </a:ext>
                <a:ext uri="{FF2B5EF4-FFF2-40B4-BE49-F238E27FC236}">
                  <a16:creationId xmlns:a16="http://schemas.microsoft.com/office/drawing/2014/main" id="{00000000-0008-0000-03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60</xdr:row>
          <xdr:rowOff>114300</xdr:rowOff>
        </xdr:from>
        <xdr:to>
          <xdr:col>10</xdr:col>
          <xdr:colOff>1098550</xdr:colOff>
          <xdr:row>60</xdr:row>
          <xdr:rowOff>317500</xdr:rowOff>
        </xdr:to>
        <xdr:sp macro="" textlink="">
          <xdr:nvSpPr>
            <xdr:cNvPr id="1228" name="Drop Down 204" hidden="1">
              <a:extLst>
                <a:ext uri="{63B3BB69-23CF-44E3-9099-C40C66FF867C}">
                  <a14:compatExt spid="_x0000_s1228"/>
                </a:ext>
                <a:ext uri="{FF2B5EF4-FFF2-40B4-BE49-F238E27FC236}">
                  <a16:creationId xmlns:a16="http://schemas.microsoft.com/office/drawing/2014/main" id="{00000000-0008-0000-03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5</xdr:row>
          <xdr:rowOff>152400</xdr:rowOff>
        </xdr:from>
        <xdr:to>
          <xdr:col>25</xdr:col>
          <xdr:colOff>1079500</xdr:colOff>
          <xdr:row>6</xdr:row>
          <xdr:rowOff>12700</xdr:rowOff>
        </xdr:to>
        <xdr:sp macro="" textlink="">
          <xdr:nvSpPr>
            <xdr:cNvPr id="1231" name="Drop Down 207" hidden="1">
              <a:extLst>
                <a:ext uri="{63B3BB69-23CF-44E3-9099-C40C66FF867C}">
                  <a14:compatExt spid="_x0000_s1231"/>
                </a:ext>
                <a:ext uri="{FF2B5EF4-FFF2-40B4-BE49-F238E27FC236}">
                  <a16:creationId xmlns:a16="http://schemas.microsoft.com/office/drawing/2014/main" id="{00000000-0008-0000-0300-0000C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6</xdr:row>
          <xdr:rowOff>190500</xdr:rowOff>
        </xdr:from>
        <xdr:to>
          <xdr:col>25</xdr:col>
          <xdr:colOff>1079500</xdr:colOff>
          <xdr:row>7</xdr:row>
          <xdr:rowOff>260350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3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7</xdr:row>
          <xdr:rowOff>457200</xdr:rowOff>
        </xdr:from>
        <xdr:to>
          <xdr:col>25</xdr:col>
          <xdr:colOff>1079500</xdr:colOff>
          <xdr:row>8</xdr:row>
          <xdr:rowOff>127000</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3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8</xdr:row>
          <xdr:rowOff>317500</xdr:rowOff>
        </xdr:from>
        <xdr:to>
          <xdr:col>25</xdr:col>
          <xdr:colOff>1079500</xdr:colOff>
          <xdr:row>9</xdr:row>
          <xdr:rowOff>190500</xdr:rowOff>
        </xdr:to>
        <xdr:sp macro="" textlink="">
          <xdr:nvSpPr>
            <xdr:cNvPr id="1236" name="Drop Down 212" hidden="1">
              <a:extLst>
                <a:ext uri="{63B3BB69-23CF-44E3-9099-C40C66FF867C}">
                  <a14:compatExt spid="_x0000_s1236"/>
                </a:ext>
                <a:ext uri="{FF2B5EF4-FFF2-40B4-BE49-F238E27FC236}">
                  <a16:creationId xmlns:a16="http://schemas.microsoft.com/office/drawing/2014/main" id="{00000000-0008-0000-03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9</xdr:row>
          <xdr:rowOff>381000</xdr:rowOff>
        </xdr:from>
        <xdr:to>
          <xdr:col>25</xdr:col>
          <xdr:colOff>1079500</xdr:colOff>
          <xdr:row>9</xdr:row>
          <xdr:rowOff>647700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3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61</xdr:row>
          <xdr:rowOff>114300</xdr:rowOff>
        </xdr:from>
        <xdr:to>
          <xdr:col>7</xdr:col>
          <xdr:colOff>1085850</xdr:colOff>
          <xdr:row>61</xdr:row>
          <xdr:rowOff>317500</xdr:rowOff>
        </xdr:to>
        <xdr:sp macro="" textlink="">
          <xdr:nvSpPr>
            <xdr:cNvPr id="1289" name="Drop Down 265" hidden="1">
              <a:extLst>
                <a:ext uri="{63B3BB69-23CF-44E3-9099-C40C66FF867C}">
                  <a14:compatExt spid="_x0000_s1289"/>
                </a:ext>
                <a:ext uri="{FF2B5EF4-FFF2-40B4-BE49-F238E27FC236}">
                  <a16:creationId xmlns:a16="http://schemas.microsoft.com/office/drawing/2014/main" id="{00000000-0008-0000-0300-00000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61</xdr:row>
          <xdr:rowOff>114300</xdr:rowOff>
        </xdr:from>
        <xdr:to>
          <xdr:col>13</xdr:col>
          <xdr:colOff>1085850</xdr:colOff>
          <xdr:row>61</xdr:row>
          <xdr:rowOff>317500</xdr:rowOff>
        </xdr:to>
        <xdr:sp macro="" textlink="">
          <xdr:nvSpPr>
            <xdr:cNvPr id="1290" name="Drop Down 266" hidden="1">
              <a:extLst>
                <a:ext uri="{63B3BB69-23CF-44E3-9099-C40C66FF867C}">
                  <a14:compatExt spid="_x0000_s1290"/>
                </a:ext>
                <a:ext uri="{FF2B5EF4-FFF2-40B4-BE49-F238E27FC236}">
                  <a16:creationId xmlns:a16="http://schemas.microsoft.com/office/drawing/2014/main" id="{00000000-0008-0000-0300-00000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61</xdr:row>
          <xdr:rowOff>114300</xdr:rowOff>
        </xdr:from>
        <xdr:to>
          <xdr:col>10</xdr:col>
          <xdr:colOff>1098550</xdr:colOff>
          <xdr:row>61</xdr:row>
          <xdr:rowOff>317500</xdr:rowOff>
        </xdr:to>
        <xdr:sp macro="" textlink="">
          <xdr:nvSpPr>
            <xdr:cNvPr id="1291" name="Drop Down 267" hidden="1">
              <a:extLst>
                <a:ext uri="{63B3BB69-23CF-44E3-9099-C40C66FF867C}">
                  <a14:compatExt spid="_x0000_s1291"/>
                </a:ext>
                <a:ext uri="{FF2B5EF4-FFF2-40B4-BE49-F238E27FC236}">
                  <a16:creationId xmlns:a16="http://schemas.microsoft.com/office/drawing/2014/main" id="{00000000-0008-0000-0300-00000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114300</xdr:rowOff>
        </xdr:from>
        <xdr:to>
          <xdr:col>16</xdr:col>
          <xdr:colOff>1085850</xdr:colOff>
          <xdr:row>10</xdr:row>
          <xdr:rowOff>317500</xdr:rowOff>
        </xdr:to>
        <xdr:sp macro="" textlink="">
          <xdr:nvSpPr>
            <xdr:cNvPr id="1308" name="Drop Down 284" hidden="1">
              <a:extLst>
                <a:ext uri="{63B3BB69-23CF-44E3-9099-C40C66FF867C}">
                  <a14:compatExt spid="_x0000_s1308"/>
                </a:ext>
                <a:ext uri="{FF2B5EF4-FFF2-40B4-BE49-F238E27FC236}">
                  <a16:creationId xmlns:a16="http://schemas.microsoft.com/office/drawing/2014/main" id="{00000000-0008-0000-0300-00001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114300</xdr:rowOff>
        </xdr:from>
        <xdr:to>
          <xdr:col>16</xdr:col>
          <xdr:colOff>1085850</xdr:colOff>
          <xdr:row>12</xdr:row>
          <xdr:rowOff>317500</xdr:rowOff>
        </xdr:to>
        <xdr:sp macro="" textlink="">
          <xdr:nvSpPr>
            <xdr:cNvPr id="1309" name="Drop Down 285" hidden="1">
              <a:extLst>
                <a:ext uri="{63B3BB69-23CF-44E3-9099-C40C66FF867C}">
                  <a14:compatExt spid="_x0000_s1309"/>
                </a:ext>
                <a:ext uri="{FF2B5EF4-FFF2-40B4-BE49-F238E27FC236}">
                  <a16:creationId xmlns:a16="http://schemas.microsoft.com/office/drawing/2014/main" id="{00000000-0008-0000-0300-00001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114300</xdr:rowOff>
        </xdr:from>
        <xdr:to>
          <xdr:col>16</xdr:col>
          <xdr:colOff>1085850</xdr:colOff>
          <xdr:row>13</xdr:row>
          <xdr:rowOff>317500</xdr:rowOff>
        </xdr:to>
        <xdr:sp macro="" textlink="">
          <xdr:nvSpPr>
            <xdr:cNvPr id="1310" name="Drop Down 286" hidden="1">
              <a:extLst>
                <a:ext uri="{63B3BB69-23CF-44E3-9099-C40C66FF867C}">
                  <a14:compatExt spid="_x0000_s1310"/>
                </a:ext>
                <a:ext uri="{FF2B5EF4-FFF2-40B4-BE49-F238E27FC236}">
                  <a16:creationId xmlns:a16="http://schemas.microsoft.com/office/drawing/2014/main" id="{00000000-0008-0000-0300-00001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114300</xdr:rowOff>
        </xdr:from>
        <xdr:to>
          <xdr:col>16</xdr:col>
          <xdr:colOff>1085850</xdr:colOff>
          <xdr:row>14</xdr:row>
          <xdr:rowOff>317500</xdr:rowOff>
        </xdr:to>
        <xdr:sp macro="" textlink="">
          <xdr:nvSpPr>
            <xdr:cNvPr id="1311" name="Drop Down 287" hidden="1">
              <a:extLst>
                <a:ext uri="{63B3BB69-23CF-44E3-9099-C40C66FF867C}">
                  <a14:compatExt spid="_x0000_s1311"/>
                </a:ext>
                <a:ext uri="{FF2B5EF4-FFF2-40B4-BE49-F238E27FC236}">
                  <a16:creationId xmlns:a16="http://schemas.microsoft.com/office/drawing/2014/main" id="{00000000-0008-0000-0300-00001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114300</xdr:rowOff>
        </xdr:from>
        <xdr:to>
          <xdr:col>16</xdr:col>
          <xdr:colOff>1085850</xdr:colOff>
          <xdr:row>15</xdr:row>
          <xdr:rowOff>317500</xdr:rowOff>
        </xdr:to>
        <xdr:sp macro="" textlink="">
          <xdr:nvSpPr>
            <xdr:cNvPr id="1312" name="Drop Down 288" hidden="1">
              <a:extLst>
                <a:ext uri="{63B3BB69-23CF-44E3-9099-C40C66FF867C}">
                  <a14:compatExt spid="_x0000_s1312"/>
                </a:ext>
                <a:ext uri="{FF2B5EF4-FFF2-40B4-BE49-F238E27FC236}">
                  <a16:creationId xmlns:a16="http://schemas.microsoft.com/office/drawing/2014/main" id="{00000000-0008-0000-0300-00002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114300</xdr:rowOff>
        </xdr:from>
        <xdr:to>
          <xdr:col>16</xdr:col>
          <xdr:colOff>1085850</xdr:colOff>
          <xdr:row>16</xdr:row>
          <xdr:rowOff>317500</xdr:rowOff>
        </xdr:to>
        <xdr:sp macro="" textlink="">
          <xdr:nvSpPr>
            <xdr:cNvPr id="1313" name="Drop Down 289" hidden="1">
              <a:extLst>
                <a:ext uri="{63B3BB69-23CF-44E3-9099-C40C66FF867C}">
                  <a14:compatExt spid="_x0000_s1313"/>
                </a:ext>
                <a:ext uri="{FF2B5EF4-FFF2-40B4-BE49-F238E27FC236}">
                  <a16:creationId xmlns:a16="http://schemas.microsoft.com/office/drawing/2014/main" id="{00000000-0008-0000-0300-00002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114300</xdr:rowOff>
        </xdr:from>
        <xdr:to>
          <xdr:col>16</xdr:col>
          <xdr:colOff>1085850</xdr:colOff>
          <xdr:row>17</xdr:row>
          <xdr:rowOff>317500</xdr:rowOff>
        </xdr:to>
        <xdr:sp macro="" textlink="">
          <xdr:nvSpPr>
            <xdr:cNvPr id="1314" name="Drop Down 290" hidden="1">
              <a:extLst>
                <a:ext uri="{63B3BB69-23CF-44E3-9099-C40C66FF867C}">
                  <a14:compatExt spid="_x0000_s1314"/>
                </a:ext>
                <a:ext uri="{FF2B5EF4-FFF2-40B4-BE49-F238E27FC236}">
                  <a16:creationId xmlns:a16="http://schemas.microsoft.com/office/drawing/2014/main" id="{00000000-0008-0000-0300-00002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114300</xdr:rowOff>
        </xdr:from>
        <xdr:to>
          <xdr:col>16</xdr:col>
          <xdr:colOff>1085850</xdr:colOff>
          <xdr:row>18</xdr:row>
          <xdr:rowOff>317500</xdr:rowOff>
        </xdr:to>
        <xdr:sp macro="" textlink="">
          <xdr:nvSpPr>
            <xdr:cNvPr id="1315" name="Drop Down 291" hidden="1">
              <a:extLst>
                <a:ext uri="{63B3BB69-23CF-44E3-9099-C40C66FF867C}">
                  <a14:compatExt spid="_x0000_s1315"/>
                </a:ext>
                <a:ext uri="{FF2B5EF4-FFF2-40B4-BE49-F238E27FC236}">
                  <a16:creationId xmlns:a16="http://schemas.microsoft.com/office/drawing/2014/main" id="{00000000-0008-0000-0300-00002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114300</xdr:rowOff>
        </xdr:from>
        <xdr:to>
          <xdr:col>16</xdr:col>
          <xdr:colOff>1085850</xdr:colOff>
          <xdr:row>19</xdr:row>
          <xdr:rowOff>317500</xdr:rowOff>
        </xdr:to>
        <xdr:sp macro="" textlink="">
          <xdr:nvSpPr>
            <xdr:cNvPr id="1316" name="Drop Down 292" hidden="1">
              <a:extLst>
                <a:ext uri="{63B3BB69-23CF-44E3-9099-C40C66FF867C}">
                  <a14:compatExt spid="_x0000_s1316"/>
                </a:ext>
                <a:ext uri="{FF2B5EF4-FFF2-40B4-BE49-F238E27FC236}">
                  <a16:creationId xmlns:a16="http://schemas.microsoft.com/office/drawing/2014/main" id="{00000000-0008-0000-0300-00002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114300</xdr:rowOff>
        </xdr:from>
        <xdr:to>
          <xdr:col>16</xdr:col>
          <xdr:colOff>1085850</xdr:colOff>
          <xdr:row>20</xdr:row>
          <xdr:rowOff>317500</xdr:rowOff>
        </xdr:to>
        <xdr:sp macro="" textlink="">
          <xdr:nvSpPr>
            <xdr:cNvPr id="1317" name="Drop Down 293" hidden="1">
              <a:extLst>
                <a:ext uri="{63B3BB69-23CF-44E3-9099-C40C66FF867C}">
                  <a14:compatExt spid="_x0000_s1317"/>
                </a:ext>
                <a:ext uri="{FF2B5EF4-FFF2-40B4-BE49-F238E27FC236}">
                  <a16:creationId xmlns:a16="http://schemas.microsoft.com/office/drawing/2014/main" id="{00000000-0008-0000-0300-00002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114300</xdr:rowOff>
        </xdr:from>
        <xdr:to>
          <xdr:col>16</xdr:col>
          <xdr:colOff>1085850</xdr:colOff>
          <xdr:row>21</xdr:row>
          <xdr:rowOff>317500</xdr:rowOff>
        </xdr:to>
        <xdr:sp macro="" textlink="">
          <xdr:nvSpPr>
            <xdr:cNvPr id="1318" name="Drop Down 294" hidden="1">
              <a:extLst>
                <a:ext uri="{63B3BB69-23CF-44E3-9099-C40C66FF867C}">
                  <a14:compatExt spid="_x0000_s1318"/>
                </a:ext>
                <a:ext uri="{FF2B5EF4-FFF2-40B4-BE49-F238E27FC236}">
                  <a16:creationId xmlns:a16="http://schemas.microsoft.com/office/drawing/2014/main" id="{00000000-0008-0000-0300-00002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114300</xdr:rowOff>
        </xdr:from>
        <xdr:to>
          <xdr:col>16</xdr:col>
          <xdr:colOff>1085850</xdr:colOff>
          <xdr:row>22</xdr:row>
          <xdr:rowOff>317500</xdr:rowOff>
        </xdr:to>
        <xdr:sp macro="" textlink="">
          <xdr:nvSpPr>
            <xdr:cNvPr id="1319" name="Drop Down 295" hidden="1">
              <a:extLst>
                <a:ext uri="{63B3BB69-23CF-44E3-9099-C40C66FF867C}">
                  <a14:compatExt spid="_x0000_s1319"/>
                </a:ext>
                <a:ext uri="{FF2B5EF4-FFF2-40B4-BE49-F238E27FC236}">
                  <a16:creationId xmlns:a16="http://schemas.microsoft.com/office/drawing/2014/main" id="{00000000-0008-0000-0300-00002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114300</xdr:rowOff>
        </xdr:from>
        <xdr:to>
          <xdr:col>16</xdr:col>
          <xdr:colOff>1085850</xdr:colOff>
          <xdr:row>23</xdr:row>
          <xdr:rowOff>317500</xdr:rowOff>
        </xdr:to>
        <xdr:sp macro="" textlink="">
          <xdr:nvSpPr>
            <xdr:cNvPr id="1320" name="Drop Down 296" hidden="1">
              <a:extLst>
                <a:ext uri="{63B3BB69-23CF-44E3-9099-C40C66FF867C}">
                  <a14:compatExt spid="_x0000_s1320"/>
                </a:ext>
                <a:ext uri="{FF2B5EF4-FFF2-40B4-BE49-F238E27FC236}">
                  <a16:creationId xmlns:a16="http://schemas.microsoft.com/office/drawing/2014/main" id="{00000000-0008-0000-0300-00002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114300</xdr:rowOff>
        </xdr:from>
        <xdr:to>
          <xdr:col>16</xdr:col>
          <xdr:colOff>1085850</xdr:colOff>
          <xdr:row>24</xdr:row>
          <xdr:rowOff>317500</xdr:rowOff>
        </xdr:to>
        <xdr:sp macro="" textlink="">
          <xdr:nvSpPr>
            <xdr:cNvPr id="1321" name="Drop Down 297" hidden="1">
              <a:extLst>
                <a:ext uri="{63B3BB69-23CF-44E3-9099-C40C66FF867C}">
                  <a14:compatExt spid="_x0000_s1321"/>
                </a:ext>
                <a:ext uri="{FF2B5EF4-FFF2-40B4-BE49-F238E27FC236}">
                  <a16:creationId xmlns:a16="http://schemas.microsoft.com/office/drawing/2014/main" id="{00000000-0008-0000-0300-00002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114300</xdr:rowOff>
        </xdr:from>
        <xdr:to>
          <xdr:col>16</xdr:col>
          <xdr:colOff>1085850</xdr:colOff>
          <xdr:row>25</xdr:row>
          <xdr:rowOff>317500</xdr:rowOff>
        </xdr:to>
        <xdr:sp macro="" textlink="">
          <xdr:nvSpPr>
            <xdr:cNvPr id="1322" name="Drop Down 298" hidden="1">
              <a:extLst>
                <a:ext uri="{63B3BB69-23CF-44E3-9099-C40C66FF867C}">
                  <a14:compatExt spid="_x0000_s1322"/>
                </a:ext>
                <a:ext uri="{FF2B5EF4-FFF2-40B4-BE49-F238E27FC236}">
                  <a16:creationId xmlns:a16="http://schemas.microsoft.com/office/drawing/2014/main" id="{00000000-0008-0000-0300-00002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114300</xdr:rowOff>
        </xdr:from>
        <xdr:to>
          <xdr:col>16</xdr:col>
          <xdr:colOff>1085850</xdr:colOff>
          <xdr:row>26</xdr:row>
          <xdr:rowOff>317500</xdr:rowOff>
        </xdr:to>
        <xdr:sp macro="" textlink="">
          <xdr:nvSpPr>
            <xdr:cNvPr id="1323" name="Drop Down 299" hidden="1">
              <a:extLst>
                <a:ext uri="{63B3BB69-23CF-44E3-9099-C40C66FF867C}">
                  <a14:compatExt spid="_x0000_s1323"/>
                </a:ext>
                <a:ext uri="{FF2B5EF4-FFF2-40B4-BE49-F238E27FC236}">
                  <a16:creationId xmlns:a16="http://schemas.microsoft.com/office/drawing/2014/main" id="{00000000-0008-0000-0300-00002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114300</xdr:rowOff>
        </xdr:from>
        <xdr:to>
          <xdr:col>16</xdr:col>
          <xdr:colOff>1085850</xdr:colOff>
          <xdr:row>27</xdr:row>
          <xdr:rowOff>317500</xdr:rowOff>
        </xdr:to>
        <xdr:sp macro="" textlink="">
          <xdr:nvSpPr>
            <xdr:cNvPr id="1324" name="Drop Down 300" hidden="1">
              <a:extLst>
                <a:ext uri="{63B3BB69-23CF-44E3-9099-C40C66FF867C}">
                  <a14:compatExt spid="_x0000_s1324"/>
                </a:ext>
                <a:ext uri="{FF2B5EF4-FFF2-40B4-BE49-F238E27FC236}">
                  <a16:creationId xmlns:a16="http://schemas.microsoft.com/office/drawing/2014/main" id="{00000000-0008-0000-0300-00002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114300</xdr:rowOff>
        </xdr:from>
        <xdr:to>
          <xdr:col>16</xdr:col>
          <xdr:colOff>1085850</xdr:colOff>
          <xdr:row>28</xdr:row>
          <xdr:rowOff>317500</xdr:rowOff>
        </xdr:to>
        <xdr:sp macro="" textlink="">
          <xdr:nvSpPr>
            <xdr:cNvPr id="1325" name="Drop Down 301" hidden="1">
              <a:extLst>
                <a:ext uri="{63B3BB69-23CF-44E3-9099-C40C66FF867C}">
                  <a14:compatExt spid="_x0000_s1325"/>
                </a:ext>
                <a:ext uri="{FF2B5EF4-FFF2-40B4-BE49-F238E27FC236}">
                  <a16:creationId xmlns:a16="http://schemas.microsoft.com/office/drawing/2014/main" id="{00000000-0008-0000-0300-00002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114300</xdr:rowOff>
        </xdr:from>
        <xdr:to>
          <xdr:col>16</xdr:col>
          <xdr:colOff>1085850</xdr:colOff>
          <xdr:row>29</xdr:row>
          <xdr:rowOff>317500</xdr:rowOff>
        </xdr:to>
        <xdr:sp macro="" textlink="">
          <xdr:nvSpPr>
            <xdr:cNvPr id="1326" name="Drop Down 302" hidden="1">
              <a:extLst>
                <a:ext uri="{63B3BB69-23CF-44E3-9099-C40C66FF867C}">
                  <a14:compatExt spid="_x0000_s1326"/>
                </a:ext>
                <a:ext uri="{FF2B5EF4-FFF2-40B4-BE49-F238E27FC236}">
                  <a16:creationId xmlns:a16="http://schemas.microsoft.com/office/drawing/2014/main" id="{00000000-0008-0000-0300-00002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114300</xdr:rowOff>
        </xdr:from>
        <xdr:to>
          <xdr:col>16</xdr:col>
          <xdr:colOff>1085850</xdr:colOff>
          <xdr:row>30</xdr:row>
          <xdr:rowOff>317500</xdr:rowOff>
        </xdr:to>
        <xdr:sp macro="" textlink="">
          <xdr:nvSpPr>
            <xdr:cNvPr id="1327" name="Drop Down 303" hidden="1">
              <a:extLst>
                <a:ext uri="{63B3BB69-23CF-44E3-9099-C40C66FF867C}">
                  <a14:compatExt spid="_x0000_s1327"/>
                </a:ext>
                <a:ext uri="{FF2B5EF4-FFF2-40B4-BE49-F238E27FC236}">
                  <a16:creationId xmlns:a16="http://schemas.microsoft.com/office/drawing/2014/main" id="{00000000-0008-0000-0300-00002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114300</xdr:rowOff>
        </xdr:from>
        <xdr:to>
          <xdr:col>16</xdr:col>
          <xdr:colOff>1085850</xdr:colOff>
          <xdr:row>31</xdr:row>
          <xdr:rowOff>317500</xdr:rowOff>
        </xdr:to>
        <xdr:sp macro="" textlink="">
          <xdr:nvSpPr>
            <xdr:cNvPr id="1328" name="Drop Down 304" hidden="1">
              <a:extLst>
                <a:ext uri="{63B3BB69-23CF-44E3-9099-C40C66FF867C}">
                  <a14:compatExt spid="_x0000_s1328"/>
                </a:ext>
                <a:ext uri="{FF2B5EF4-FFF2-40B4-BE49-F238E27FC236}">
                  <a16:creationId xmlns:a16="http://schemas.microsoft.com/office/drawing/2014/main" id="{00000000-0008-0000-0300-00003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114300</xdr:rowOff>
        </xdr:from>
        <xdr:to>
          <xdr:col>16</xdr:col>
          <xdr:colOff>1085850</xdr:colOff>
          <xdr:row>32</xdr:row>
          <xdr:rowOff>317500</xdr:rowOff>
        </xdr:to>
        <xdr:sp macro="" textlink="">
          <xdr:nvSpPr>
            <xdr:cNvPr id="1329" name="Drop Down 305" hidden="1">
              <a:extLst>
                <a:ext uri="{63B3BB69-23CF-44E3-9099-C40C66FF867C}">
                  <a14:compatExt spid="_x0000_s1329"/>
                </a:ext>
                <a:ext uri="{FF2B5EF4-FFF2-40B4-BE49-F238E27FC236}">
                  <a16:creationId xmlns:a16="http://schemas.microsoft.com/office/drawing/2014/main" id="{00000000-0008-0000-0300-00003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114300</xdr:rowOff>
        </xdr:from>
        <xdr:to>
          <xdr:col>16</xdr:col>
          <xdr:colOff>1085850</xdr:colOff>
          <xdr:row>33</xdr:row>
          <xdr:rowOff>317500</xdr:rowOff>
        </xdr:to>
        <xdr:sp macro="" textlink="">
          <xdr:nvSpPr>
            <xdr:cNvPr id="1330" name="Drop Down 306" hidden="1">
              <a:extLst>
                <a:ext uri="{63B3BB69-23CF-44E3-9099-C40C66FF867C}">
                  <a14:compatExt spid="_x0000_s1330"/>
                </a:ext>
                <a:ext uri="{FF2B5EF4-FFF2-40B4-BE49-F238E27FC236}">
                  <a16:creationId xmlns:a16="http://schemas.microsoft.com/office/drawing/2014/main" id="{00000000-0008-0000-0300-00003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114300</xdr:rowOff>
        </xdr:from>
        <xdr:to>
          <xdr:col>16</xdr:col>
          <xdr:colOff>1085850</xdr:colOff>
          <xdr:row>34</xdr:row>
          <xdr:rowOff>317500</xdr:rowOff>
        </xdr:to>
        <xdr:sp macro="" textlink="">
          <xdr:nvSpPr>
            <xdr:cNvPr id="1331" name="Drop Down 307" hidden="1">
              <a:extLst>
                <a:ext uri="{63B3BB69-23CF-44E3-9099-C40C66FF867C}">
                  <a14:compatExt spid="_x0000_s1331"/>
                </a:ext>
                <a:ext uri="{FF2B5EF4-FFF2-40B4-BE49-F238E27FC236}">
                  <a16:creationId xmlns:a16="http://schemas.microsoft.com/office/drawing/2014/main" id="{00000000-0008-0000-0300-00003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114300</xdr:rowOff>
        </xdr:from>
        <xdr:to>
          <xdr:col>16</xdr:col>
          <xdr:colOff>1085850</xdr:colOff>
          <xdr:row>35</xdr:row>
          <xdr:rowOff>317500</xdr:rowOff>
        </xdr:to>
        <xdr:sp macro="" textlink="">
          <xdr:nvSpPr>
            <xdr:cNvPr id="1332" name="Drop Down 308" hidden="1">
              <a:extLst>
                <a:ext uri="{63B3BB69-23CF-44E3-9099-C40C66FF867C}">
                  <a14:compatExt spid="_x0000_s1332"/>
                </a:ext>
                <a:ext uri="{FF2B5EF4-FFF2-40B4-BE49-F238E27FC236}">
                  <a16:creationId xmlns:a16="http://schemas.microsoft.com/office/drawing/2014/main" id="{00000000-0008-0000-0300-00003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114300</xdr:rowOff>
        </xdr:from>
        <xdr:to>
          <xdr:col>16</xdr:col>
          <xdr:colOff>1085850</xdr:colOff>
          <xdr:row>36</xdr:row>
          <xdr:rowOff>317500</xdr:rowOff>
        </xdr:to>
        <xdr:sp macro="" textlink="">
          <xdr:nvSpPr>
            <xdr:cNvPr id="1333" name="Drop Down 309" hidden="1">
              <a:extLst>
                <a:ext uri="{63B3BB69-23CF-44E3-9099-C40C66FF867C}">
                  <a14:compatExt spid="_x0000_s1333"/>
                </a:ext>
                <a:ext uri="{FF2B5EF4-FFF2-40B4-BE49-F238E27FC236}">
                  <a16:creationId xmlns:a16="http://schemas.microsoft.com/office/drawing/2014/main" id="{00000000-0008-0000-0300-00003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114300</xdr:rowOff>
        </xdr:from>
        <xdr:to>
          <xdr:col>16</xdr:col>
          <xdr:colOff>1085850</xdr:colOff>
          <xdr:row>37</xdr:row>
          <xdr:rowOff>317500</xdr:rowOff>
        </xdr:to>
        <xdr:sp macro="" textlink="">
          <xdr:nvSpPr>
            <xdr:cNvPr id="1334" name="Drop Down 310" hidden="1">
              <a:extLst>
                <a:ext uri="{63B3BB69-23CF-44E3-9099-C40C66FF867C}">
                  <a14:compatExt spid="_x0000_s1334"/>
                </a:ext>
                <a:ext uri="{FF2B5EF4-FFF2-40B4-BE49-F238E27FC236}">
                  <a16:creationId xmlns:a16="http://schemas.microsoft.com/office/drawing/2014/main" id="{00000000-0008-0000-0300-00003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114300</xdr:rowOff>
        </xdr:from>
        <xdr:to>
          <xdr:col>16</xdr:col>
          <xdr:colOff>1085850</xdr:colOff>
          <xdr:row>38</xdr:row>
          <xdr:rowOff>317500</xdr:rowOff>
        </xdr:to>
        <xdr:sp macro="" textlink="">
          <xdr:nvSpPr>
            <xdr:cNvPr id="1335" name="Drop Down 311" hidden="1">
              <a:extLst>
                <a:ext uri="{63B3BB69-23CF-44E3-9099-C40C66FF867C}">
                  <a14:compatExt spid="_x0000_s1335"/>
                </a:ext>
                <a:ext uri="{FF2B5EF4-FFF2-40B4-BE49-F238E27FC236}">
                  <a16:creationId xmlns:a16="http://schemas.microsoft.com/office/drawing/2014/main" id="{00000000-0008-0000-03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114300</xdr:rowOff>
        </xdr:from>
        <xdr:to>
          <xdr:col>16</xdr:col>
          <xdr:colOff>1085850</xdr:colOff>
          <xdr:row>39</xdr:row>
          <xdr:rowOff>317500</xdr:rowOff>
        </xdr:to>
        <xdr:sp macro="" textlink="">
          <xdr:nvSpPr>
            <xdr:cNvPr id="1336" name="Drop Down 312" hidden="1">
              <a:extLst>
                <a:ext uri="{63B3BB69-23CF-44E3-9099-C40C66FF867C}">
                  <a14:compatExt spid="_x0000_s1336"/>
                </a:ext>
                <a:ext uri="{FF2B5EF4-FFF2-40B4-BE49-F238E27FC236}">
                  <a16:creationId xmlns:a16="http://schemas.microsoft.com/office/drawing/2014/main" id="{00000000-0008-0000-0300-00003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114300</xdr:rowOff>
        </xdr:from>
        <xdr:to>
          <xdr:col>16</xdr:col>
          <xdr:colOff>1085850</xdr:colOff>
          <xdr:row>40</xdr:row>
          <xdr:rowOff>317500</xdr:rowOff>
        </xdr:to>
        <xdr:sp macro="" textlink="">
          <xdr:nvSpPr>
            <xdr:cNvPr id="1337" name="Drop Down 313" hidden="1">
              <a:extLst>
                <a:ext uri="{63B3BB69-23CF-44E3-9099-C40C66FF867C}">
                  <a14:compatExt spid="_x0000_s1337"/>
                </a:ext>
                <a:ext uri="{FF2B5EF4-FFF2-40B4-BE49-F238E27FC236}">
                  <a16:creationId xmlns:a16="http://schemas.microsoft.com/office/drawing/2014/main" id="{00000000-0008-0000-0300-00003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114300</xdr:rowOff>
        </xdr:from>
        <xdr:to>
          <xdr:col>16</xdr:col>
          <xdr:colOff>1085850</xdr:colOff>
          <xdr:row>41</xdr:row>
          <xdr:rowOff>317500</xdr:rowOff>
        </xdr:to>
        <xdr:sp macro="" textlink="">
          <xdr:nvSpPr>
            <xdr:cNvPr id="1338" name="Drop Down 314" hidden="1">
              <a:extLst>
                <a:ext uri="{63B3BB69-23CF-44E3-9099-C40C66FF867C}">
                  <a14:compatExt spid="_x0000_s1338"/>
                </a:ext>
                <a:ext uri="{FF2B5EF4-FFF2-40B4-BE49-F238E27FC236}">
                  <a16:creationId xmlns:a16="http://schemas.microsoft.com/office/drawing/2014/main" id="{00000000-0008-0000-0300-00003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114300</xdr:rowOff>
        </xdr:from>
        <xdr:to>
          <xdr:col>16</xdr:col>
          <xdr:colOff>1085850</xdr:colOff>
          <xdr:row>42</xdr:row>
          <xdr:rowOff>317500</xdr:rowOff>
        </xdr:to>
        <xdr:sp macro="" textlink="">
          <xdr:nvSpPr>
            <xdr:cNvPr id="1339" name="Drop Down 315" hidden="1">
              <a:extLst>
                <a:ext uri="{63B3BB69-23CF-44E3-9099-C40C66FF867C}">
                  <a14:compatExt spid="_x0000_s1339"/>
                </a:ext>
                <a:ext uri="{FF2B5EF4-FFF2-40B4-BE49-F238E27FC236}">
                  <a16:creationId xmlns:a16="http://schemas.microsoft.com/office/drawing/2014/main" id="{00000000-0008-0000-0300-00003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114300</xdr:rowOff>
        </xdr:from>
        <xdr:to>
          <xdr:col>16</xdr:col>
          <xdr:colOff>1085850</xdr:colOff>
          <xdr:row>43</xdr:row>
          <xdr:rowOff>317500</xdr:rowOff>
        </xdr:to>
        <xdr:sp macro="" textlink="">
          <xdr:nvSpPr>
            <xdr:cNvPr id="1340" name="Drop Down 316" hidden="1">
              <a:extLst>
                <a:ext uri="{63B3BB69-23CF-44E3-9099-C40C66FF867C}">
                  <a14:compatExt spid="_x0000_s1340"/>
                </a:ext>
                <a:ext uri="{FF2B5EF4-FFF2-40B4-BE49-F238E27FC236}">
                  <a16:creationId xmlns:a16="http://schemas.microsoft.com/office/drawing/2014/main" id="{00000000-0008-0000-0300-00003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114300</xdr:rowOff>
        </xdr:from>
        <xdr:to>
          <xdr:col>16</xdr:col>
          <xdr:colOff>1085850</xdr:colOff>
          <xdr:row>44</xdr:row>
          <xdr:rowOff>317500</xdr:rowOff>
        </xdr:to>
        <xdr:sp macro="" textlink="">
          <xdr:nvSpPr>
            <xdr:cNvPr id="1341" name="Drop Down 317" hidden="1">
              <a:extLst>
                <a:ext uri="{63B3BB69-23CF-44E3-9099-C40C66FF867C}">
                  <a14:compatExt spid="_x0000_s1341"/>
                </a:ext>
                <a:ext uri="{FF2B5EF4-FFF2-40B4-BE49-F238E27FC236}">
                  <a16:creationId xmlns:a16="http://schemas.microsoft.com/office/drawing/2014/main" id="{00000000-0008-0000-0300-00003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114300</xdr:rowOff>
        </xdr:from>
        <xdr:to>
          <xdr:col>16</xdr:col>
          <xdr:colOff>1085850</xdr:colOff>
          <xdr:row>45</xdr:row>
          <xdr:rowOff>317500</xdr:rowOff>
        </xdr:to>
        <xdr:sp macro="" textlink="">
          <xdr:nvSpPr>
            <xdr:cNvPr id="1342" name="Drop Down 318" hidden="1">
              <a:extLst>
                <a:ext uri="{63B3BB69-23CF-44E3-9099-C40C66FF867C}">
                  <a14:compatExt spid="_x0000_s1342"/>
                </a:ext>
                <a:ext uri="{FF2B5EF4-FFF2-40B4-BE49-F238E27FC236}">
                  <a16:creationId xmlns:a16="http://schemas.microsoft.com/office/drawing/2014/main" id="{00000000-0008-0000-0300-00003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114300</xdr:rowOff>
        </xdr:from>
        <xdr:to>
          <xdr:col>16</xdr:col>
          <xdr:colOff>1085850</xdr:colOff>
          <xdr:row>46</xdr:row>
          <xdr:rowOff>317500</xdr:rowOff>
        </xdr:to>
        <xdr:sp macro="" textlink="">
          <xdr:nvSpPr>
            <xdr:cNvPr id="1343" name="Drop Down 319" hidden="1">
              <a:extLst>
                <a:ext uri="{63B3BB69-23CF-44E3-9099-C40C66FF867C}">
                  <a14:compatExt spid="_x0000_s1343"/>
                </a:ext>
                <a:ext uri="{FF2B5EF4-FFF2-40B4-BE49-F238E27FC236}">
                  <a16:creationId xmlns:a16="http://schemas.microsoft.com/office/drawing/2014/main" id="{00000000-0008-0000-0300-00003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114300</xdr:rowOff>
        </xdr:from>
        <xdr:to>
          <xdr:col>16</xdr:col>
          <xdr:colOff>1085850</xdr:colOff>
          <xdr:row>47</xdr:row>
          <xdr:rowOff>317500</xdr:rowOff>
        </xdr:to>
        <xdr:sp macro="" textlink="">
          <xdr:nvSpPr>
            <xdr:cNvPr id="1344" name="Drop Down 320" hidden="1">
              <a:extLst>
                <a:ext uri="{63B3BB69-23CF-44E3-9099-C40C66FF867C}">
                  <a14:compatExt spid="_x0000_s1344"/>
                </a:ext>
                <a:ext uri="{FF2B5EF4-FFF2-40B4-BE49-F238E27FC236}">
                  <a16:creationId xmlns:a16="http://schemas.microsoft.com/office/drawing/2014/main" id="{00000000-0008-0000-0300-00004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114300</xdr:rowOff>
        </xdr:from>
        <xdr:to>
          <xdr:col>16</xdr:col>
          <xdr:colOff>1085850</xdr:colOff>
          <xdr:row>48</xdr:row>
          <xdr:rowOff>317500</xdr:rowOff>
        </xdr:to>
        <xdr:sp macro="" textlink="">
          <xdr:nvSpPr>
            <xdr:cNvPr id="1345" name="Drop Down 321" hidden="1">
              <a:extLst>
                <a:ext uri="{63B3BB69-23CF-44E3-9099-C40C66FF867C}">
                  <a14:compatExt spid="_x0000_s1345"/>
                </a:ext>
                <a:ext uri="{FF2B5EF4-FFF2-40B4-BE49-F238E27FC236}">
                  <a16:creationId xmlns:a16="http://schemas.microsoft.com/office/drawing/2014/main" id="{00000000-0008-0000-03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114300</xdr:rowOff>
        </xdr:from>
        <xdr:to>
          <xdr:col>16</xdr:col>
          <xdr:colOff>1085850</xdr:colOff>
          <xdr:row>49</xdr:row>
          <xdr:rowOff>317500</xdr:rowOff>
        </xdr:to>
        <xdr:sp macro="" textlink="">
          <xdr:nvSpPr>
            <xdr:cNvPr id="1346" name="Drop Down 322" hidden="1">
              <a:extLst>
                <a:ext uri="{63B3BB69-23CF-44E3-9099-C40C66FF867C}">
                  <a14:compatExt spid="_x0000_s1346"/>
                </a:ext>
                <a:ext uri="{FF2B5EF4-FFF2-40B4-BE49-F238E27FC236}">
                  <a16:creationId xmlns:a16="http://schemas.microsoft.com/office/drawing/2014/main" id="{00000000-0008-0000-0300-00004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114300</xdr:rowOff>
        </xdr:from>
        <xdr:to>
          <xdr:col>16</xdr:col>
          <xdr:colOff>1085850</xdr:colOff>
          <xdr:row>50</xdr:row>
          <xdr:rowOff>317500</xdr:rowOff>
        </xdr:to>
        <xdr:sp macro="" textlink="">
          <xdr:nvSpPr>
            <xdr:cNvPr id="1347" name="Drop Down 323" hidden="1">
              <a:extLst>
                <a:ext uri="{63B3BB69-23CF-44E3-9099-C40C66FF867C}">
                  <a14:compatExt spid="_x0000_s1347"/>
                </a:ext>
                <a:ext uri="{FF2B5EF4-FFF2-40B4-BE49-F238E27FC236}">
                  <a16:creationId xmlns:a16="http://schemas.microsoft.com/office/drawing/2014/main" id="{00000000-0008-0000-0300-00004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114300</xdr:rowOff>
        </xdr:from>
        <xdr:to>
          <xdr:col>16</xdr:col>
          <xdr:colOff>1085850</xdr:colOff>
          <xdr:row>51</xdr:row>
          <xdr:rowOff>317500</xdr:rowOff>
        </xdr:to>
        <xdr:sp macro="" textlink="">
          <xdr:nvSpPr>
            <xdr:cNvPr id="1348" name="Drop Down 324" hidden="1">
              <a:extLst>
                <a:ext uri="{63B3BB69-23CF-44E3-9099-C40C66FF867C}">
                  <a14:compatExt spid="_x0000_s1348"/>
                </a:ext>
                <a:ext uri="{FF2B5EF4-FFF2-40B4-BE49-F238E27FC236}">
                  <a16:creationId xmlns:a16="http://schemas.microsoft.com/office/drawing/2014/main" id="{00000000-0008-0000-0300-00004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114300</xdr:rowOff>
        </xdr:from>
        <xdr:to>
          <xdr:col>16</xdr:col>
          <xdr:colOff>1085850</xdr:colOff>
          <xdr:row>52</xdr:row>
          <xdr:rowOff>317500</xdr:rowOff>
        </xdr:to>
        <xdr:sp macro="" textlink="">
          <xdr:nvSpPr>
            <xdr:cNvPr id="1349" name="Drop Down 325" hidden="1">
              <a:extLst>
                <a:ext uri="{63B3BB69-23CF-44E3-9099-C40C66FF867C}">
                  <a14:compatExt spid="_x0000_s1349"/>
                </a:ext>
                <a:ext uri="{FF2B5EF4-FFF2-40B4-BE49-F238E27FC236}">
                  <a16:creationId xmlns:a16="http://schemas.microsoft.com/office/drawing/2014/main" id="{00000000-0008-0000-0300-00004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114300</xdr:rowOff>
        </xdr:from>
        <xdr:to>
          <xdr:col>16</xdr:col>
          <xdr:colOff>1085850</xdr:colOff>
          <xdr:row>53</xdr:row>
          <xdr:rowOff>317500</xdr:rowOff>
        </xdr:to>
        <xdr:sp macro="" textlink="">
          <xdr:nvSpPr>
            <xdr:cNvPr id="1350" name="Drop Down 326" hidden="1">
              <a:extLst>
                <a:ext uri="{63B3BB69-23CF-44E3-9099-C40C66FF867C}">
                  <a14:compatExt spid="_x0000_s1350"/>
                </a:ext>
                <a:ext uri="{FF2B5EF4-FFF2-40B4-BE49-F238E27FC236}">
                  <a16:creationId xmlns:a16="http://schemas.microsoft.com/office/drawing/2014/main" id="{00000000-0008-0000-0300-00004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54</xdr:row>
          <xdr:rowOff>114300</xdr:rowOff>
        </xdr:from>
        <xdr:to>
          <xdr:col>16</xdr:col>
          <xdr:colOff>1085850</xdr:colOff>
          <xdr:row>54</xdr:row>
          <xdr:rowOff>317500</xdr:rowOff>
        </xdr:to>
        <xdr:sp macro="" textlink="">
          <xdr:nvSpPr>
            <xdr:cNvPr id="1351" name="Drop Down 327" hidden="1">
              <a:extLst>
                <a:ext uri="{63B3BB69-23CF-44E3-9099-C40C66FF867C}">
                  <a14:compatExt spid="_x0000_s1351"/>
                </a:ext>
                <a:ext uri="{FF2B5EF4-FFF2-40B4-BE49-F238E27FC236}">
                  <a16:creationId xmlns:a16="http://schemas.microsoft.com/office/drawing/2014/main" id="{00000000-0008-0000-0300-00004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55</xdr:row>
          <xdr:rowOff>114300</xdr:rowOff>
        </xdr:from>
        <xdr:to>
          <xdr:col>16</xdr:col>
          <xdr:colOff>1085850</xdr:colOff>
          <xdr:row>55</xdr:row>
          <xdr:rowOff>317500</xdr:rowOff>
        </xdr:to>
        <xdr:sp macro="" textlink="">
          <xdr:nvSpPr>
            <xdr:cNvPr id="1352" name="Drop Down 328" hidden="1">
              <a:extLst>
                <a:ext uri="{63B3BB69-23CF-44E3-9099-C40C66FF867C}">
                  <a14:compatExt spid="_x0000_s1352"/>
                </a:ext>
                <a:ext uri="{FF2B5EF4-FFF2-40B4-BE49-F238E27FC236}">
                  <a16:creationId xmlns:a16="http://schemas.microsoft.com/office/drawing/2014/main" id="{00000000-0008-0000-0300-00004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56</xdr:row>
          <xdr:rowOff>114300</xdr:rowOff>
        </xdr:from>
        <xdr:to>
          <xdr:col>16</xdr:col>
          <xdr:colOff>1085850</xdr:colOff>
          <xdr:row>56</xdr:row>
          <xdr:rowOff>317500</xdr:rowOff>
        </xdr:to>
        <xdr:sp macro="" textlink="">
          <xdr:nvSpPr>
            <xdr:cNvPr id="1353" name="Drop Down 329" hidden="1">
              <a:extLst>
                <a:ext uri="{63B3BB69-23CF-44E3-9099-C40C66FF867C}">
                  <a14:compatExt spid="_x0000_s1353"/>
                </a:ext>
                <a:ext uri="{FF2B5EF4-FFF2-40B4-BE49-F238E27FC236}">
                  <a16:creationId xmlns:a16="http://schemas.microsoft.com/office/drawing/2014/main" id="{00000000-0008-0000-0300-00004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114300</xdr:rowOff>
        </xdr:from>
        <xdr:to>
          <xdr:col>16</xdr:col>
          <xdr:colOff>1085850</xdr:colOff>
          <xdr:row>57</xdr:row>
          <xdr:rowOff>317500</xdr:rowOff>
        </xdr:to>
        <xdr:sp macro="" textlink="">
          <xdr:nvSpPr>
            <xdr:cNvPr id="1354" name="Drop Down 330" hidden="1">
              <a:extLst>
                <a:ext uri="{63B3BB69-23CF-44E3-9099-C40C66FF867C}">
                  <a14:compatExt spid="_x0000_s1354"/>
                </a:ext>
                <a:ext uri="{FF2B5EF4-FFF2-40B4-BE49-F238E27FC236}">
                  <a16:creationId xmlns:a16="http://schemas.microsoft.com/office/drawing/2014/main" id="{00000000-0008-0000-0300-00004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58</xdr:row>
          <xdr:rowOff>114300</xdr:rowOff>
        </xdr:from>
        <xdr:to>
          <xdr:col>16</xdr:col>
          <xdr:colOff>1085850</xdr:colOff>
          <xdr:row>58</xdr:row>
          <xdr:rowOff>317500</xdr:rowOff>
        </xdr:to>
        <xdr:sp macro="" textlink="">
          <xdr:nvSpPr>
            <xdr:cNvPr id="1355" name="Drop Down 331" hidden="1">
              <a:extLst>
                <a:ext uri="{63B3BB69-23CF-44E3-9099-C40C66FF867C}">
                  <a14:compatExt spid="_x0000_s1355"/>
                </a:ext>
                <a:ext uri="{FF2B5EF4-FFF2-40B4-BE49-F238E27FC236}">
                  <a16:creationId xmlns:a16="http://schemas.microsoft.com/office/drawing/2014/main" id="{00000000-0008-0000-0300-00004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114300</xdr:rowOff>
        </xdr:from>
        <xdr:to>
          <xdr:col>16</xdr:col>
          <xdr:colOff>1085850</xdr:colOff>
          <xdr:row>59</xdr:row>
          <xdr:rowOff>317500</xdr:rowOff>
        </xdr:to>
        <xdr:sp macro="" textlink="">
          <xdr:nvSpPr>
            <xdr:cNvPr id="1356" name="Drop Down 332" hidden="1">
              <a:extLst>
                <a:ext uri="{63B3BB69-23CF-44E3-9099-C40C66FF867C}">
                  <a14:compatExt spid="_x0000_s1356"/>
                </a:ext>
                <a:ext uri="{FF2B5EF4-FFF2-40B4-BE49-F238E27FC236}">
                  <a16:creationId xmlns:a16="http://schemas.microsoft.com/office/drawing/2014/main" id="{00000000-0008-0000-0300-00004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60</xdr:row>
          <xdr:rowOff>114300</xdr:rowOff>
        </xdr:from>
        <xdr:to>
          <xdr:col>16</xdr:col>
          <xdr:colOff>1085850</xdr:colOff>
          <xdr:row>60</xdr:row>
          <xdr:rowOff>317500</xdr:rowOff>
        </xdr:to>
        <xdr:sp macro="" textlink="">
          <xdr:nvSpPr>
            <xdr:cNvPr id="1357" name="Drop Down 333" hidden="1">
              <a:extLst>
                <a:ext uri="{63B3BB69-23CF-44E3-9099-C40C66FF867C}">
                  <a14:compatExt spid="_x0000_s1357"/>
                </a:ext>
                <a:ext uri="{FF2B5EF4-FFF2-40B4-BE49-F238E27FC236}">
                  <a16:creationId xmlns:a16="http://schemas.microsoft.com/office/drawing/2014/main" id="{00000000-0008-0000-0300-00004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61</xdr:row>
          <xdr:rowOff>114300</xdr:rowOff>
        </xdr:from>
        <xdr:to>
          <xdr:col>16</xdr:col>
          <xdr:colOff>1085850</xdr:colOff>
          <xdr:row>61</xdr:row>
          <xdr:rowOff>317500</xdr:rowOff>
        </xdr:to>
        <xdr:sp macro="" textlink="">
          <xdr:nvSpPr>
            <xdr:cNvPr id="1358" name="Drop Down 334" hidden="1">
              <a:extLst>
                <a:ext uri="{63B3BB69-23CF-44E3-9099-C40C66FF867C}">
                  <a14:compatExt spid="_x0000_s1358"/>
                </a:ext>
                <a:ext uri="{FF2B5EF4-FFF2-40B4-BE49-F238E27FC236}">
                  <a16:creationId xmlns:a16="http://schemas.microsoft.com/office/drawing/2014/main" id="{00000000-0008-0000-0300-00004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5</xdr:row>
          <xdr:rowOff>76200</xdr:rowOff>
        </xdr:from>
        <xdr:to>
          <xdr:col>1</xdr:col>
          <xdr:colOff>2476500</xdr:colOff>
          <xdr:row>5</xdr:row>
          <xdr:rowOff>342900</xdr:rowOff>
        </xdr:to>
        <xdr:sp macro="" textlink="">
          <xdr:nvSpPr>
            <xdr:cNvPr id="20506" name="Drop Down 26" hidden="1">
              <a:extLst>
                <a:ext uri="{63B3BB69-23CF-44E3-9099-C40C66FF867C}">
                  <a14:compatExt spid="_x0000_s20506"/>
                </a:ext>
                <a:ext uri="{FF2B5EF4-FFF2-40B4-BE49-F238E27FC236}">
                  <a16:creationId xmlns:a16="http://schemas.microsoft.com/office/drawing/2014/main" id="{00000000-0008-0000-0500-00001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xdr:row>
          <xdr:rowOff>88900</xdr:rowOff>
        </xdr:from>
        <xdr:to>
          <xdr:col>1</xdr:col>
          <xdr:colOff>2476500</xdr:colOff>
          <xdr:row>6</xdr:row>
          <xdr:rowOff>381000</xdr:rowOff>
        </xdr:to>
        <xdr:sp macro="" textlink="">
          <xdr:nvSpPr>
            <xdr:cNvPr id="20507" name="Drop Down 27" hidden="1">
              <a:extLst>
                <a:ext uri="{63B3BB69-23CF-44E3-9099-C40C66FF867C}">
                  <a14:compatExt spid="_x0000_s20507"/>
                </a:ext>
                <a:ext uri="{FF2B5EF4-FFF2-40B4-BE49-F238E27FC236}">
                  <a16:creationId xmlns:a16="http://schemas.microsoft.com/office/drawing/2014/main" id="{00000000-0008-0000-0500-00001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xdr:row>
          <xdr:rowOff>88900</xdr:rowOff>
        </xdr:from>
        <xdr:to>
          <xdr:col>1</xdr:col>
          <xdr:colOff>2476500</xdr:colOff>
          <xdr:row>7</xdr:row>
          <xdr:rowOff>381000</xdr:rowOff>
        </xdr:to>
        <xdr:sp macro="" textlink="">
          <xdr:nvSpPr>
            <xdr:cNvPr id="20508" name="Drop Down 28" hidden="1">
              <a:extLst>
                <a:ext uri="{63B3BB69-23CF-44E3-9099-C40C66FF867C}">
                  <a14:compatExt spid="_x0000_s20508"/>
                </a:ext>
                <a:ext uri="{FF2B5EF4-FFF2-40B4-BE49-F238E27FC236}">
                  <a16:creationId xmlns:a16="http://schemas.microsoft.com/office/drawing/2014/main" id="{00000000-0008-0000-0500-00001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76200</xdr:rowOff>
        </xdr:from>
        <xdr:to>
          <xdr:col>1</xdr:col>
          <xdr:colOff>2495550</xdr:colOff>
          <xdr:row>8</xdr:row>
          <xdr:rowOff>342900</xdr:rowOff>
        </xdr:to>
        <xdr:sp macro="" textlink="">
          <xdr:nvSpPr>
            <xdr:cNvPr id="20509" name="Drop Down 29" hidden="1">
              <a:extLst>
                <a:ext uri="{63B3BB69-23CF-44E3-9099-C40C66FF867C}">
                  <a14:compatExt spid="_x0000_s20509"/>
                </a:ext>
                <a:ext uri="{FF2B5EF4-FFF2-40B4-BE49-F238E27FC236}">
                  <a16:creationId xmlns:a16="http://schemas.microsoft.com/office/drawing/2014/main" id="{00000000-0008-0000-0500-00001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76200</xdr:rowOff>
        </xdr:from>
        <xdr:to>
          <xdr:col>1</xdr:col>
          <xdr:colOff>2476500</xdr:colOff>
          <xdr:row>9</xdr:row>
          <xdr:rowOff>342900</xdr:rowOff>
        </xdr:to>
        <xdr:sp macro="" textlink="">
          <xdr:nvSpPr>
            <xdr:cNvPr id="20510" name="Drop Down 30" hidden="1">
              <a:extLst>
                <a:ext uri="{63B3BB69-23CF-44E3-9099-C40C66FF867C}">
                  <a14:compatExt spid="_x0000_s20510"/>
                </a:ext>
                <a:ext uri="{FF2B5EF4-FFF2-40B4-BE49-F238E27FC236}">
                  <a16:creationId xmlns:a16="http://schemas.microsoft.com/office/drawing/2014/main" id="{00000000-0008-0000-0500-00001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76200</xdr:rowOff>
        </xdr:from>
        <xdr:to>
          <xdr:col>1</xdr:col>
          <xdr:colOff>2476500</xdr:colOff>
          <xdr:row>10</xdr:row>
          <xdr:rowOff>342900</xdr:rowOff>
        </xdr:to>
        <xdr:sp macro="" textlink="">
          <xdr:nvSpPr>
            <xdr:cNvPr id="20511" name="Drop Down 31" hidden="1">
              <a:extLst>
                <a:ext uri="{63B3BB69-23CF-44E3-9099-C40C66FF867C}">
                  <a14:compatExt spid="_x0000_s20511"/>
                </a:ext>
                <a:ext uri="{FF2B5EF4-FFF2-40B4-BE49-F238E27FC236}">
                  <a16:creationId xmlns:a16="http://schemas.microsoft.com/office/drawing/2014/main" id="{00000000-0008-0000-0500-00001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76200</xdr:rowOff>
        </xdr:from>
        <xdr:to>
          <xdr:col>1</xdr:col>
          <xdr:colOff>2476500</xdr:colOff>
          <xdr:row>11</xdr:row>
          <xdr:rowOff>342900</xdr:rowOff>
        </xdr:to>
        <xdr:sp macro="" textlink="">
          <xdr:nvSpPr>
            <xdr:cNvPr id="20512" name="Drop Down 32" hidden="1">
              <a:extLst>
                <a:ext uri="{63B3BB69-23CF-44E3-9099-C40C66FF867C}">
                  <a14:compatExt spid="_x0000_s20512"/>
                </a:ext>
                <a:ext uri="{FF2B5EF4-FFF2-40B4-BE49-F238E27FC236}">
                  <a16:creationId xmlns:a16="http://schemas.microsoft.com/office/drawing/2014/main" id="{00000000-0008-0000-0500-00002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76200</xdr:rowOff>
        </xdr:from>
        <xdr:to>
          <xdr:col>1</xdr:col>
          <xdr:colOff>2476500</xdr:colOff>
          <xdr:row>12</xdr:row>
          <xdr:rowOff>342900</xdr:rowOff>
        </xdr:to>
        <xdr:sp macro="" textlink="">
          <xdr:nvSpPr>
            <xdr:cNvPr id="20513" name="Drop Down 33" hidden="1">
              <a:extLst>
                <a:ext uri="{63B3BB69-23CF-44E3-9099-C40C66FF867C}">
                  <a14:compatExt spid="_x0000_s20513"/>
                </a:ext>
                <a:ext uri="{FF2B5EF4-FFF2-40B4-BE49-F238E27FC236}">
                  <a16:creationId xmlns:a16="http://schemas.microsoft.com/office/drawing/2014/main" id="{00000000-0008-0000-0500-00002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76200</xdr:rowOff>
        </xdr:from>
        <xdr:to>
          <xdr:col>1</xdr:col>
          <xdr:colOff>2476500</xdr:colOff>
          <xdr:row>14</xdr:row>
          <xdr:rowOff>342900</xdr:rowOff>
        </xdr:to>
        <xdr:sp macro="" textlink="">
          <xdr:nvSpPr>
            <xdr:cNvPr id="20514" name="Drop Down 34" hidden="1">
              <a:extLst>
                <a:ext uri="{63B3BB69-23CF-44E3-9099-C40C66FF867C}">
                  <a14:compatExt spid="_x0000_s20514"/>
                </a:ext>
                <a:ext uri="{FF2B5EF4-FFF2-40B4-BE49-F238E27FC236}">
                  <a16:creationId xmlns:a16="http://schemas.microsoft.com/office/drawing/2014/main" id="{00000000-0008-0000-0500-00002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5</xdr:row>
          <xdr:rowOff>76200</xdr:rowOff>
        </xdr:from>
        <xdr:to>
          <xdr:col>4</xdr:col>
          <xdr:colOff>946150</xdr:colOff>
          <xdr:row>5</xdr:row>
          <xdr:rowOff>342900</xdr:rowOff>
        </xdr:to>
        <xdr:sp macro="" textlink="">
          <xdr:nvSpPr>
            <xdr:cNvPr id="20515" name="Drop Down 35" hidden="1">
              <a:extLst>
                <a:ext uri="{63B3BB69-23CF-44E3-9099-C40C66FF867C}">
                  <a14:compatExt spid="_x0000_s20515"/>
                </a:ext>
                <a:ext uri="{FF2B5EF4-FFF2-40B4-BE49-F238E27FC236}">
                  <a16:creationId xmlns:a16="http://schemas.microsoft.com/office/drawing/2014/main" id="{00000000-0008-0000-0500-00002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6</xdr:row>
          <xdr:rowOff>76200</xdr:rowOff>
        </xdr:from>
        <xdr:to>
          <xdr:col>4</xdr:col>
          <xdr:colOff>946150</xdr:colOff>
          <xdr:row>6</xdr:row>
          <xdr:rowOff>342900</xdr:rowOff>
        </xdr:to>
        <xdr:sp macro="" textlink="">
          <xdr:nvSpPr>
            <xdr:cNvPr id="20516" name="Drop Down 36" hidden="1">
              <a:extLst>
                <a:ext uri="{63B3BB69-23CF-44E3-9099-C40C66FF867C}">
                  <a14:compatExt spid="_x0000_s20516"/>
                </a:ext>
                <a:ext uri="{FF2B5EF4-FFF2-40B4-BE49-F238E27FC236}">
                  <a16:creationId xmlns:a16="http://schemas.microsoft.com/office/drawing/2014/main" id="{00000000-0008-0000-0500-00002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7</xdr:row>
          <xdr:rowOff>76200</xdr:rowOff>
        </xdr:from>
        <xdr:to>
          <xdr:col>4</xdr:col>
          <xdr:colOff>946150</xdr:colOff>
          <xdr:row>7</xdr:row>
          <xdr:rowOff>342900</xdr:rowOff>
        </xdr:to>
        <xdr:sp macro="" textlink="">
          <xdr:nvSpPr>
            <xdr:cNvPr id="20517" name="Drop Down 37" hidden="1">
              <a:extLst>
                <a:ext uri="{63B3BB69-23CF-44E3-9099-C40C66FF867C}">
                  <a14:compatExt spid="_x0000_s20517"/>
                </a:ext>
                <a:ext uri="{FF2B5EF4-FFF2-40B4-BE49-F238E27FC236}">
                  <a16:creationId xmlns:a16="http://schemas.microsoft.com/office/drawing/2014/main" id="{00000000-0008-0000-0500-00002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8</xdr:row>
          <xdr:rowOff>76200</xdr:rowOff>
        </xdr:from>
        <xdr:to>
          <xdr:col>4</xdr:col>
          <xdr:colOff>946150</xdr:colOff>
          <xdr:row>8</xdr:row>
          <xdr:rowOff>342900</xdr:rowOff>
        </xdr:to>
        <xdr:sp macro="" textlink="">
          <xdr:nvSpPr>
            <xdr:cNvPr id="20518" name="Drop Down 38" hidden="1">
              <a:extLst>
                <a:ext uri="{63B3BB69-23CF-44E3-9099-C40C66FF867C}">
                  <a14:compatExt spid="_x0000_s20518"/>
                </a:ext>
                <a:ext uri="{FF2B5EF4-FFF2-40B4-BE49-F238E27FC236}">
                  <a16:creationId xmlns:a16="http://schemas.microsoft.com/office/drawing/2014/main" id="{00000000-0008-0000-0500-00002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xdr:row>
          <xdr:rowOff>76200</xdr:rowOff>
        </xdr:from>
        <xdr:to>
          <xdr:col>4</xdr:col>
          <xdr:colOff>946150</xdr:colOff>
          <xdr:row>9</xdr:row>
          <xdr:rowOff>342900</xdr:rowOff>
        </xdr:to>
        <xdr:sp macro="" textlink="">
          <xdr:nvSpPr>
            <xdr:cNvPr id="20519" name="Drop Down 39" hidden="1">
              <a:extLst>
                <a:ext uri="{63B3BB69-23CF-44E3-9099-C40C66FF867C}">
                  <a14:compatExt spid="_x0000_s20519"/>
                </a:ext>
                <a:ext uri="{FF2B5EF4-FFF2-40B4-BE49-F238E27FC236}">
                  <a16:creationId xmlns:a16="http://schemas.microsoft.com/office/drawing/2014/main" id="{00000000-0008-0000-0500-00002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xdr:row>
          <xdr:rowOff>76200</xdr:rowOff>
        </xdr:from>
        <xdr:to>
          <xdr:col>4</xdr:col>
          <xdr:colOff>946150</xdr:colOff>
          <xdr:row>10</xdr:row>
          <xdr:rowOff>342900</xdr:rowOff>
        </xdr:to>
        <xdr:sp macro="" textlink="">
          <xdr:nvSpPr>
            <xdr:cNvPr id="20520" name="Drop Down 40" hidden="1">
              <a:extLst>
                <a:ext uri="{63B3BB69-23CF-44E3-9099-C40C66FF867C}">
                  <a14:compatExt spid="_x0000_s20520"/>
                </a:ext>
                <a:ext uri="{FF2B5EF4-FFF2-40B4-BE49-F238E27FC236}">
                  <a16:creationId xmlns:a16="http://schemas.microsoft.com/office/drawing/2014/main" id="{00000000-0008-0000-0500-00002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xdr:row>
          <xdr:rowOff>76200</xdr:rowOff>
        </xdr:from>
        <xdr:to>
          <xdr:col>4</xdr:col>
          <xdr:colOff>946150</xdr:colOff>
          <xdr:row>11</xdr:row>
          <xdr:rowOff>342900</xdr:rowOff>
        </xdr:to>
        <xdr:sp macro="" textlink="">
          <xdr:nvSpPr>
            <xdr:cNvPr id="20521" name="Drop Down 41" hidden="1">
              <a:extLst>
                <a:ext uri="{63B3BB69-23CF-44E3-9099-C40C66FF867C}">
                  <a14:compatExt spid="_x0000_s20521"/>
                </a:ext>
                <a:ext uri="{FF2B5EF4-FFF2-40B4-BE49-F238E27FC236}">
                  <a16:creationId xmlns:a16="http://schemas.microsoft.com/office/drawing/2014/main" id="{00000000-0008-0000-0500-00002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12</xdr:row>
          <xdr:rowOff>76200</xdr:rowOff>
        </xdr:from>
        <xdr:to>
          <xdr:col>4</xdr:col>
          <xdr:colOff>946150</xdr:colOff>
          <xdr:row>12</xdr:row>
          <xdr:rowOff>342900</xdr:rowOff>
        </xdr:to>
        <xdr:sp macro="" textlink="">
          <xdr:nvSpPr>
            <xdr:cNvPr id="20522" name="Drop Down 42" hidden="1">
              <a:extLst>
                <a:ext uri="{63B3BB69-23CF-44E3-9099-C40C66FF867C}">
                  <a14:compatExt spid="_x0000_s20522"/>
                </a:ext>
                <a:ext uri="{FF2B5EF4-FFF2-40B4-BE49-F238E27FC236}">
                  <a16:creationId xmlns:a16="http://schemas.microsoft.com/office/drawing/2014/main" id="{00000000-0008-0000-0500-00002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13</xdr:row>
          <xdr:rowOff>76200</xdr:rowOff>
        </xdr:from>
        <xdr:to>
          <xdr:col>4</xdr:col>
          <xdr:colOff>946150</xdr:colOff>
          <xdr:row>13</xdr:row>
          <xdr:rowOff>342900</xdr:rowOff>
        </xdr:to>
        <xdr:sp macro="" textlink="">
          <xdr:nvSpPr>
            <xdr:cNvPr id="20523" name="Drop Down 43" hidden="1">
              <a:extLst>
                <a:ext uri="{63B3BB69-23CF-44E3-9099-C40C66FF867C}">
                  <a14:compatExt spid="_x0000_s20523"/>
                </a:ext>
                <a:ext uri="{FF2B5EF4-FFF2-40B4-BE49-F238E27FC236}">
                  <a16:creationId xmlns:a16="http://schemas.microsoft.com/office/drawing/2014/main" id="{00000000-0008-0000-0500-00002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14</xdr:row>
          <xdr:rowOff>76200</xdr:rowOff>
        </xdr:from>
        <xdr:to>
          <xdr:col>4</xdr:col>
          <xdr:colOff>946150</xdr:colOff>
          <xdr:row>14</xdr:row>
          <xdr:rowOff>342900</xdr:rowOff>
        </xdr:to>
        <xdr:sp macro="" textlink="">
          <xdr:nvSpPr>
            <xdr:cNvPr id="20524" name="Drop Down 44" hidden="1">
              <a:extLst>
                <a:ext uri="{63B3BB69-23CF-44E3-9099-C40C66FF867C}">
                  <a14:compatExt spid="_x0000_s20524"/>
                </a:ext>
                <a:ext uri="{FF2B5EF4-FFF2-40B4-BE49-F238E27FC236}">
                  <a16:creationId xmlns:a16="http://schemas.microsoft.com/office/drawing/2014/main" id="{00000000-0008-0000-0500-00002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5</xdr:row>
          <xdr:rowOff>76200</xdr:rowOff>
        </xdr:from>
        <xdr:to>
          <xdr:col>7</xdr:col>
          <xdr:colOff>2476500</xdr:colOff>
          <xdr:row>5</xdr:row>
          <xdr:rowOff>342900</xdr:rowOff>
        </xdr:to>
        <xdr:sp macro="" textlink="">
          <xdr:nvSpPr>
            <xdr:cNvPr id="20525" name="Drop Down 45" hidden="1">
              <a:extLst>
                <a:ext uri="{63B3BB69-23CF-44E3-9099-C40C66FF867C}">
                  <a14:compatExt spid="_x0000_s20525"/>
                </a:ext>
                <a:ext uri="{FF2B5EF4-FFF2-40B4-BE49-F238E27FC236}">
                  <a16:creationId xmlns:a16="http://schemas.microsoft.com/office/drawing/2014/main" id="{00000000-0008-0000-0500-00002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6</xdr:row>
          <xdr:rowOff>76200</xdr:rowOff>
        </xdr:from>
        <xdr:to>
          <xdr:col>7</xdr:col>
          <xdr:colOff>2476500</xdr:colOff>
          <xdr:row>6</xdr:row>
          <xdr:rowOff>342900</xdr:rowOff>
        </xdr:to>
        <xdr:sp macro="" textlink="">
          <xdr:nvSpPr>
            <xdr:cNvPr id="20526" name="Drop Down 46" hidden="1">
              <a:extLst>
                <a:ext uri="{63B3BB69-23CF-44E3-9099-C40C66FF867C}">
                  <a14:compatExt spid="_x0000_s20526"/>
                </a:ext>
                <a:ext uri="{FF2B5EF4-FFF2-40B4-BE49-F238E27FC236}">
                  <a16:creationId xmlns:a16="http://schemas.microsoft.com/office/drawing/2014/main" id="{00000000-0008-0000-0500-00002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7</xdr:row>
          <xdr:rowOff>76200</xdr:rowOff>
        </xdr:from>
        <xdr:to>
          <xdr:col>7</xdr:col>
          <xdr:colOff>2476500</xdr:colOff>
          <xdr:row>7</xdr:row>
          <xdr:rowOff>342900</xdr:rowOff>
        </xdr:to>
        <xdr:sp macro="" textlink="">
          <xdr:nvSpPr>
            <xdr:cNvPr id="20527" name="Drop Down 47" hidden="1">
              <a:extLst>
                <a:ext uri="{63B3BB69-23CF-44E3-9099-C40C66FF867C}">
                  <a14:compatExt spid="_x0000_s20527"/>
                </a:ext>
                <a:ext uri="{FF2B5EF4-FFF2-40B4-BE49-F238E27FC236}">
                  <a16:creationId xmlns:a16="http://schemas.microsoft.com/office/drawing/2014/main" id="{00000000-0008-0000-0500-00002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8</xdr:row>
          <xdr:rowOff>76200</xdr:rowOff>
        </xdr:from>
        <xdr:to>
          <xdr:col>7</xdr:col>
          <xdr:colOff>2476500</xdr:colOff>
          <xdr:row>8</xdr:row>
          <xdr:rowOff>342900</xdr:rowOff>
        </xdr:to>
        <xdr:sp macro="" textlink="">
          <xdr:nvSpPr>
            <xdr:cNvPr id="20528" name="Drop Down 48" hidden="1">
              <a:extLst>
                <a:ext uri="{63B3BB69-23CF-44E3-9099-C40C66FF867C}">
                  <a14:compatExt spid="_x0000_s20528"/>
                </a:ext>
                <a:ext uri="{FF2B5EF4-FFF2-40B4-BE49-F238E27FC236}">
                  <a16:creationId xmlns:a16="http://schemas.microsoft.com/office/drawing/2014/main" id="{00000000-0008-0000-0500-00003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9</xdr:row>
          <xdr:rowOff>76200</xdr:rowOff>
        </xdr:from>
        <xdr:to>
          <xdr:col>7</xdr:col>
          <xdr:colOff>2476500</xdr:colOff>
          <xdr:row>9</xdr:row>
          <xdr:rowOff>342900</xdr:rowOff>
        </xdr:to>
        <xdr:sp macro="" textlink="">
          <xdr:nvSpPr>
            <xdr:cNvPr id="20529" name="Drop Down 49" hidden="1">
              <a:extLst>
                <a:ext uri="{63B3BB69-23CF-44E3-9099-C40C66FF867C}">
                  <a14:compatExt spid="_x0000_s20529"/>
                </a:ext>
                <a:ext uri="{FF2B5EF4-FFF2-40B4-BE49-F238E27FC236}">
                  <a16:creationId xmlns:a16="http://schemas.microsoft.com/office/drawing/2014/main" id="{00000000-0008-0000-0500-00003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10</xdr:row>
          <xdr:rowOff>76200</xdr:rowOff>
        </xdr:from>
        <xdr:to>
          <xdr:col>7</xdr:col>
          <xdr:colOff>2476500</xdr:colOff>
          <xdr:row>10</xdr:row>
          <xdr:rowOff>342900</xdr:rowOff>
        </xdr:to>
        <xdr:sp macro="" textlink="">
          <xdr:nvSpPr>
            <xdr:cNvPr id="20530" name="Drop Down 50" hidden="1">
              <a:extLst>
                <a:ext uri="{63B3BB69-23CF-44E3-9099-C40C66FF867C}">
                  <a14:compatExt spid="_x0000_s20530"/>
                </a:ext>
                <a:ext uri="{FF2B5EF4-FFF2-40B4-BE49-F238E27FC236}">
                  <a16:creationId xmlns:a16="http://schemas.microsoft.com/office/drawing/2014/main" id="{00000000-0008-0000-0500-00003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11</xdr:row>
          <xdr:rowOff>76200</xdr:rowOff>
        </xdr:from>
        <xdr:to>
          <xdr:col>7</xdr:col>
          <xdr:colOff>2476500</xdr:colOff>
          <xdr:row>11</xdr:row>
          <xdr:rowOff>342900</xdr:rowOff>
        </xdr:to>
        <xdr:sp macro="" textlink="">
          <xdr:nvSpPr>
            <xdr:cNvPr id="20531" name="Drop Down 51" hidden="1">
              <a:extLst>
                <a:ext uri="{63B3BB69-23CF-44E3-9099-C40C66FF867C}">
                  <a14:compatExt spid="_x0000_s20531"/>
                </a:ext>
                <a:ext uri="{FF2B5EF4-FFF2-40B4-BE49-F238E27FC236}">
                  <a16:creationId xmlns:a16="http://schemas.microsoft.com/office/drawing/2014/main" id="{00000000-0008-0000-0500-00003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12</xdr:row>
          <xdr:rowOff>76200</xdr:rowOff>
        </xdr:from>
        <xdr:to>
          <xdr:col>7</xdr:col>
          <xdr:colOff>2476500</xdr:colOff>
          <xdr:row>12</xdr:row>
          <xdr:rowOff>342900</xdr:rowOff>
        </xdr:to>
        <xdr:sp macro="" textlink="">
          <xdr:nvSpPr>
            <xdr:cNvPr id="20532" name="Drop Down 52" hidden="1">
              <a:extLst>
                <a:ext uri="{63B3BB69-23CF-44E3-9099-C40C66FF867C}">
                  <a14:compatExt spid="_x0000_s20532"/>
                </a:ext>
                <a:ext uri="{FF2B5EF4-FFF2-40B4-BE49-F238E27FC236}">
                  <a16:creationId xmlns:a16="http://schemas.microsoft.com/office/drawing/2014/main" id="{00000000-0008-0000-0500-00003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13</xdr:row>
          <xdr:rowOff>76200</xdr:rowOff>
        </xdr:from>
        <xdr:to>
          <xdr:col>7</xdr:col>
          <xdr:colOff>2476500</xdr:colOff>
          <xdr:row>13</xdr:row>
          <xdr:rowOff>342900</xdr:rowOff>
        </xdr:to>
        <xdr:sp macro="" textlink="">
          <xdr:nvSpPr>
            <xdr:cNvPr id="20533" name="Drop Down 53" hidden="1">
              <a:extLst>
                <a:ext uri="{63B3BB69-23CF-44E3-9099-C40C66FF867C}">
                  <a14:compatExt spid="_x0000_s20533"/>
                </a:ext>
                <a:ext uri="{FF2B5EF4-FFF2-40B4-BE49-F238E27FC236}">
                  <a16:creationId xmlns:a16="http://schemas.microsoft.com/office/drawing/2014/main" id="{00000000-0008-0000-0500-00003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14</xdr:row>
          <xdr:rowOff>76200</xdr:rowOff>
        </xdr:from>
        <xdr:to>
          <xdr:col>7</xdr:col>
          <xdr:colOff>2476500</xdr:colOff>
          <xdr:row>14</xdr:row>
          <xdr:rowOff>342900</xdr:rowOff>
        </xdr:to>
        <xdr:sp macro="" textlink="">
          <xdr:nvSpPr>
            <xdr:cNvPr id="20534" name="Drop Down 54" hidden="1">
              <a:extLst>
                <a:ext uri="{63B3BB69-23CF-44E3-9099-C40C66FF867C}">
                  <a14:compatExt spid="_x0000_s20534"/>
                </a:ext>
                <a:ext uri="{FF2B5EF4-FFF2-40B4-BE49-F238E27FC236}">
                  <a16:creationId xmlns:a16="http://schemas.microsoft.com/office/drawing/2014/main" id="{00000000-0008-0000-0500-00003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5</xdr:row>
          <xdr:rowOff>76200</xdr:rowOff>
        </xdr:from>
        <xdr:to>
          <xdr:col>10</xdr:col>
          <xdr:colOff>946150</xdr:colOff>
          <xdr:row>5</xdr:row>
          <xdr:rowOff>342900</xdr:rowOff>
        </xdr:to>
        <xdr:sp macro="" textlink="">
          <xdr:nvSpPr>
            <xdr:cNvPr id="20535" name="Drop Down 55" hidden="1">
              <a:extLst>
                <a:ext uri="{63B3BB69-23CF-44E3-9099-C40C66FF867C}">
                  <a14:compatExt spid="_x0000_s20535"/>
                </a:ext>
                <a:ext uri="{FF2B5EF4-FFF2-40B4-BE49-F238E27FC236}">
                  <a16:creationId xmlns:a16="http://schemas.microsoft.com/office/drawing/2014/main" id="{00000000-0008-0000-0500-00003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6</xdr:row>
          <xdr:rowOff>76200</xdr:rowOff>
        </xdr:from>
        <xdr:to>
          <xdr:col>10</xdr:col>
          <xdr:colOff>946150</xdr:colOff>
          <xdr:row>6</xdr:row>
          <xdr:rowOff>342900</xdr:rowOff>
        </xdr:to>
        <xdr:sp macro="" textlink="">
          <xdr:nvSpPr>
            <xdr:cNvPr id="20536" name="Drop Down 56" hidden="1">
              <a:extLst>
                <a:ext uri="{63B3BB69-23CF-44E3-9099-C40C66FF867C}">
                  <a14:compatExt spid="_x0000_s20536"/>
                </a:ext>
                <a:ext uri="{FF2B5EF4-FFF2-40B4-BE49-F238E27FC236}">
                  <a16:creationId xmlns:a16="http://schemas.microsoft.com/office/drawing/2014/main" id="{00000000-0008-0000-0500-00003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7</xdr:row>
          <xdr:rowOff>76200</xdr:rowOff>
        </xdr:from>
        <xdr:to>
          <xdr:col>10</xdr:col>
          <xdr:colOff>946150</xdr:colOff>
          <xdr:row>7</xdr:row>
          <xdr:rowOff>342900</xdr:rowOff>
        </xdr:to>
        <xdr:sp macro="" textlink="">
          <xdr:nvSpPr>
            <xdr:cNvPr id="20537" name="Drop Down 57" hidden="1">
              <a:extLst>
                <a:ext uri="{63B3BB69-23CF-44E3-9099-C40C66FF867C}">
                  <a14:compatExt spid="_x0000_s20537"/>
                </a:ext>
                <a:ext uri="{FF2B5EF4-FFF2-40B4-BE49-F238E27FC236}">
                  <a16:creationId xmlns:a16="http://schemas.microsoft.com/office/drawing/2014/main" id="{00000000-0008-0000-0500-00003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8</xdr:row>
          <xdr:rowOff>76200</xdr:rowOff>
        </xdr:from>
        <xdr:to>
          <xdr:col>10</xdr:col>
          <xdr:colOff>946150</xdr:colOff>
          <xdr:row>8</xdr:row>
          <xdr:rowOff>342900</xdr:rowOff>
        </xdr:to>
        <xdr:sp macro="" textlink="">
          <xdr:nvSpPr>
            <xdr:cNvPr id="20538" name="Drop Down 58" hidden="1">
              <a:extLst>
                <a:ext uri="{63B3BB69-23CF-44E3-9099-C40C66FF867C}">
                  <a14:compatExt spid="_x0000_s20538"/>
                </a:ext>
                <a:ext uri="{FF2B5EF4-FFF2-40B4-BE49-F238E27FC236}">
                  <a16:creationId xmlns:a16="http://schemas.microsoft.com/office/drawing/2014/main" id="{00000000-0008-0000-0500-00003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9</xdr:row>
          <xdr:rowOff>76200</xdr:rowOff>
        </xdr:from>
        <xdr:to>
          <xdr:col>10</xdr:col>
          <xdr:colOff>946150</xdr:colOff>
          <xdr:row>9</xdr:row>
          <xdr:rowOff>342900</xdr:rowOff>
        </xdr:to>
        <xdr:sp macro="" textlink="">
          <xdr:nvSpPr>
            <xdr:cNvPr id="20539" name="Drop Down 59" hidden="1">
              <a:extLst>
                <a:ext uri="{63B3BB69-23CF-44E3-9099-C40C66FF867C}">
                  <a14:compatExt spid="_x0000_s20539"/>
                </a:ext>
                <a:ext uri="{FF2B5EF4-FFF2-40B4-BE49-F238E27FC236}">
                  <a16:creationId xmlns:a16="http://schemas.microsoft.com/office/drawing/2014/main" id="{00000000-0008-0000-0500-00003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10</xdr:row>
          <xdr:rowOff>76200</xdr:rowOff>
        </xdr:from>
        <xdr:to>
          <xdr:col>10</xdr:col>
          <xdr:colOff>946150</xdr:colOff>
          <xdr:row>10</xdr:row>
          <xdr:rowOff>342900</xdr:rowOff>
        </xdr:to>
        <xdr:sp macro="" textlink="">
          <xdr:nvSpPr>
            <xdr:cNvPr id="20540" name="Drop Down 60" hidden="1">
              <a:extLst>
                <a:ext uri="{63B3BB69-23CF-44E3-9099-C40C66FF867C}">
                  <a14:compatExt spid="_x0000_s20540"/>
                </a:ext>
                <a:ext uri="{FF2B5EF4-FFF2-40B4-BE49-F238E27FC236}">
                  <a16:creationId xmlns:a16="http://schemas.microsoft.com/office/drawing/2014/main" id="{00000000-0008-0000-0500-00003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11</xdr:row>
          <xdr:rowOff>76200</xdr:rowOff>
        </xdr:from>
        <xdr:to>
          <xdr:col>10</xdr:col>
          <xdr:colOff>946150</xdr:colOff>
          <xdr:row>11</xdr:row>
          <xdr:rowOff>342900</xdr:rowOff>
        </xdr:to>
        <xdr:sp macro="" textlink="">
          <xdr:nvSpPr>
            <xdr:cNvPr id="20541" name="Drop Down 61" hidden="1">
              <a:extLst>
                <a:ext uri="{63B3BB69-23CF-44E3-9099-C40C66FF867C}">
                  <a14:compatExt spid="_x0000_s20541"/>
                </a:ext>
                <a:ext uri="{FF2B5EF4-FFF2-40B4-BE49-F238E27FC236}">
                  <a16:creationId xmlns:a16="http://schemas.microsoft.com/office/drawing/2014/main" id="{00000000-0008-0000-0500-00003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12</xdr:row>
          <xdr:rowOff>76200</xdr:rowOff>
        </xdr:from>
        <xdr:to>
          <xdr:col>10</xdr:col>
          <xdr:colOff>946150</xdr:colOff>
          <xdr:row>12</xdr:row>
          <xdr:rowOff>342900</xdr:rowOff>
        </xdr:to>
        <xdr:sp macro="" textlink="">
          <xdr:nvSpPr>
            <xdr:cNvPr id="20542" name="Drop Down 62" hidden="1">
              <a:extLst>
                <a:ext uri="{63B3BB69-23CF-44E3-9099-C40C66FF867C}">
                  <a14:compatExt spid="_x0000_s20542"/>
                </a:ext>
                <a:ext uri="{FF2B5EF4-FFF2-40B4-BE49-F238E27FC236}">
                  <a16:creationId xmlns:a16="http://schemas.microsoft.com/office/drawing/2014/main" id="{00000000-0008-0000-0500-00003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13</xdr:row>
          <xdr:rowOff>76200</xdr:rowOff>
        </xdr:from>
        <xdr:to>
          <xdr:col>10</xdr:col>
          <xdr:colOff>946150</xdr:colOff>
          <xdr:row>13</xdr:row>
          <xdr:rowOff>342900</xdr:rowOff>
        </xdr:to>
        <xdr:sp macro="" textlink="">
          <xdr:nvSpPr>
            <xdr:cNvPr id="20543" name="Drop Down 63" hidden="1">
              <a:extLst>
                <a:ext uri="{63B3BB69-23CF-44E3-9099-C40C66FF867C}">
                  <a14:compatExt spid="_x0000_s20543"/>
                </a:ext>
                <a:ext uri="{FF2B5EF4-FFF2-40B4-BE49-F238E27FC236}">
                  <a16:creationId xmlns:a16="http://schemas.microsoft.com/office/drawing/2014/main" id="{00000000-0008-0000-0500-00003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14</xdr:row>
          <xdr:rowOff>76200</xdr:rowOff>
        </xdr:from>
        <xdr:to>
          <xdr:col>10</xdr:col>
          <xdr:colOff>946150</xdr:colOff>
          <xdr:row>14</xdr:row>
          <xdr:rowOff>342900</xdr:rowOff>
        </xdr:to>
        <xdr:sp macro="" textlink="">
          <xdr:nvSpPr>
            <xdr:cNvPr id="20544" name="Drop Down 64" hidden="1">
              <a:extLst>
                <a:ext uri="{63B3BB69-23CF-44E3-9099-C40C66FF867C}">
                  <a14:compatExt spid="_x0000_s20544"/>
                </a:ext>
                <a:ext uri="{FF2B5EF4-FFF2-40B4-BE49-F238E27FC236}">
                  <a16:creationId xmlns:a16="http://schemas.microsoft.com/office/drawing/2014/main" id="{00000000-0008-0000-0500-00004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88900</xdr:rowOff>
        </xdr:from>
        <xdr:to>
          <xdr:col>13</xdr:col>
          <xdr:colOff>2413000</xdr:colOff>
          <xdr:row>5</xdr:row>
          <xdr:rowOff>342900</xdr:rowOff>
        </xdr:to>
        <xdr:sp macro="" textlink="">
          <xdr:nvSpPr>
            <xdr:cNvPr id="20545" name="Drop Down 65" hidden="1">
              <a:extLst>
                <a:ext uri="{63B3BB69-23CF-44E3-9099-C40C66FF867C}">
                  <a14:compatExt spid="_x0000_s20545"/>
                </a:ext>
                <a:ext uri="{FF2B5EF4-FFF2-40B4-BE49-F238E27FC236}">
                  <a16:creationId xmlns:a16="http://schemas.microsoft.com/office/drawing/2014/main" id="{00000000-0008-0000-0500-00004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xdr:row>
          <xdr:rowOff>88900</xdr:rowOff>
        </xdr:from>
        <xdr:to>
          <xdr:col>13</xdr:col>
          <xdr:colOff>2413000</xdr:colOff>
          <xdr:row>6</xdr:row>
          <xdr:rowOff>342900</xdr:rowOff>
        </xdr:to>
        <xdr:sp macro="" textlink="">
          <xdr:nvSpPr>
            <xdr:cNvPr id="20546" name="Drop Down 66" hidden="1">
              <a:extLst>
                <a:ext uri="{63B3BB69-23CF-44E3-9099-C40C66FF867C}">
                  <a14:compatExt spid="_x0000_s20546"/>
                </a:ext>
                <a:ext uri="{FF2B5EF4-FFF2-40B4-BE49-F238E27FC236}">
                  <a16:creationId xmlns:a16="http://schemas.microsoft.com/office/drawing/2014/main" id="{00000000-0008-0000-0500-00004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xdr:row>
          <xdr:rowOff>88900</xdr:rowOff>
        </xdr:from>
        <xdr:to>
          <xdr:col>13</xdr:col>
          <xdr:colOff>2413000</xdr:colOff>
          <xdr:row>7</xdr:row>
          <xdr:rowOff>342900</xdr:rowOff>
        </xdr:to>
        <xdr:sp macro="" textlink="">
          <xdr:nvSpPr>
            <xdr:cNvPr id="20547" name="Drop Down 67" hidden="1">
              <a:extLst>
                <a:ext uri="{63B3BB69-23CF-44E3-9099-C40C66FF867C}">
                  <a14:compatExt spid="_x0000_s20547"/>
                </a:ext>
                <a:ext uri="{FF2B5EF4-FFF2-40B4-BE49-F238E27FC236}">
                  <a16:creationId xmlns:a16="http://schemas.microsoft.com/office/drawing/2014/main" id="{00000000-0008-0000-0500-00004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88900</xdr:rowOff>
        </xdr:from>
        <xdr:to>
          <xdr:col>13</xdr:col>
          <xdr:colOff>2413000</xdr:colOff>
          <xdr:row>8</xdr:row>
          <xdr:rowOff>342900</xdr:rowOff>
        </xdr:to>
        <xdr:sp macro="" textlink="">
          <xdr:nvSpPr>
            <xdr:cNvPr id="20548" name="Drop Down 68" hidden="1">
              <a:extLst>
                <a:ext uri="{63B3BB69-23CF-44E3-9099-C40C66FF867C}">
                  <a14:compatExt spid="_x0000_s20548"/>
                </a:ext>
                <a:ext uri="{FF2B5EF4-FFF2-40B4-BE49-F238E27FC236}">
                  <a16:creationId xmlns:a16="http://schemas.microsoft.com/office/drawing/2014/main" id="{00000000-0008-0000-0500-00004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xdr:row>
          <xdr:rowOff>88900</xdr:rowOff>
        </xdr:from>
        <xdr:to>
          <xdr:col>13</xdr:col>
          <xdr:colOff>2413000</xdr:colOff>
          <xdr:row>9</xdr:row>
          <xdr:rowOff>342900</xdr:rowOff>
        </xdr:to>
        <xdr:sp macro="" textlink="">
          <xdr:nvSpPr>
            <xdr:cNvPr id="20549" name="Drop Down 69" hidden="1">
              <a:extLst>
                <a:ext uri="{63B3BB69-23CF-44E3-9099-C40C66FF867C}">
                  <a14:compatExt spid="_x0000_s20549"/>
                </a:ext>
                <a:ext uri="{FF2B5EF4-FFF2-40B4-BE49-F238E27FC236}">
                  <a16:creationId xmlns:a16="http://schemas.microsoft.com/office/drawing/2014/main" id="{00000000-0008-0000-0500-00004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xdr:row>
          <xdr:rowOff>88900</xdr:rowOff>
        </xdr:from>
        <xdr:to>
          <xdr:col>13</xdr:col>
          <xdr:colOff>2413000</xdr:colOff>
          <xdr:row>10</xdr:row>
          <xdr:rowOff>342900</xdr:rowOff>
        </xdr:to>
        <xdr:sp macro="" textlink="">
          <xdr:nvSpPr>
            <xdr:cNvPr id="20550" name="Drop Down 70" hidden="1">
              <a:extLst>
                <a:ext uri="{63B3BB69-23CF-44E3-9099-C40C66FF867C}">
                  <a14:compatExt spid="_x0000_s20550"/>
                </a:ext>
                <a:ext uri="{FF2B5EF4-FFF2-40B4-BE49-F238E27FC236}">
                  <a16:creationId xmlns:a16="http://schemas.microsoft.com/office/drawing/2014/main" id="{00000000-0008-0000-0500-00004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88900</xdr:rowOff>
        </xdr:from>
        <xdr:to>
          <xdr:col>13</xdr:col>
          <xdr:colOff>2413000</xdr:colOff>
          <xdr:row>11</xdr:row>
          <xdr:rowOff>342900</xdr:rowOff>
        </xdr:to>
        <xdr:sp macro="" textlink="">
          <xdr:nvSpPr>
            <xdr:cNvPr id="20551" name="Drop Down 71" hidden="1">
              <a:extLst>
                <a:ext uri="{63B3BB69-23CF-44E3-9099-C40C66FF867C}">
                  <a14:compatExt spid="_x0000_s20551"/>
                </a:ext>
                <a:ext uri="{FF2B5EF4-FFF2-40B4-BE49-F238E27FC236}">
                  <a16:creationId xmlns:a16="http://schemas.microsoft.com/office/drawing/2014/main" id="{00000000-0008-0000-0500-00004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88900</xdr:rowOff>
        </xdr:from>
        <xdr:to>
          <xdr:col>13</xdr:col>
          <xdr:colOff>2413000</xdr:colOff>
          <xdr:row>12</xdr:row>
          <xdr:rowOff>342900</xdr:rowOff>
        </xdr:to>
        <xdr:sp macro="" textlink="">
          <xdr:nvSpPr>
            <xdr:cNvPr id="20552" name="Drop Down 72" hidden="1">
              <a:extLst>
                <a:ext uri="{63B3BB69-23CF-44E3-9099-C40C66FF867C}">
                  <a14:compatExt spid="_x0000_s20552"/>
                </a:ext>
                <a:ext uri="{FF2B5EF4-FFF2-40B4-BE49-F238E27FC236}">
                  <a16:creationId xmlns:a16="http://schemas.microsoft.com/office/drawing/2014/main" id="{00000000-0008-0000-0500-00004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88900</xdr:rowOff>
        </xdr:from>
        <xdr:to>
          <xdr:col>13</xdr:col>
          <xdr:colOff>2413000</xdr:colOff>
          <xdr:row>13</xdr:row>
          <xdr:rowOff>342900</xdr:rowOff>
        </xdr:to>
        <xdr:sp macro="" textlink="">
          <xdr:nvSpPr>
            <xdr:cNvPr id="20553" name="Drop Down 73" hidden="1">
              <a:extLst>
                <a:ext uri="{63B3BB69-23CF-44E3-9099-C40C66FF867C}">
                  <a14:compatExt spid="_x0000_s20553"/>
                </a:ext>
                <a:ext uri="{FF2B5EF4-FFF2-40B4-BE49-F238E27FC236}">
                  <a16:creationId xmlns:a16="http://schemas.microsoft.com/office/drawing/2014/main" id="{00000000-0008-0000-0500-00004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88900</xdr:rowOff>
        </xdr:from>
        <xdr:to>
          <xdr:col>13</xdr:col>
          <xdr:colOff>2413000</xdr:colOff>
          <xdr:row>14</xdr:row>
          <xdr:rowOff>342900</xdr:rowOff>
        </xdr:to>
        <xdr:sp macro="" textlink="">
          <xdr:nvSpPr>
            <xdr:cNvPr id="20554" name="Drop Down 74" hidden="1">
              <a:extLst>
                <a:ext uri="{63B3BB69-23CF-44E3-9099-C40C66FF867C}">
                  <a14:compatExt spid="_x0000_s20554"/>
                </a:ext>
                <a:ext uri="{FF2B5EF4-FFF2-40B4-BE49-F238E27FC236}">
                  <a16:creationId xmlns:a16="http://schemas.microsoft.com/office/drawing/2014/main" id="{00000000-0008-0000-0500-00004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5</xdr:row>
          <xdr:rowOff>76200</xdr:rowOff>
        </xdr:from>
        <xdr:to>
          <xdr:col>16</xdr:col>
          <xdr:colOff>933450</xdr:colOff>
          <xdr:row>5</xdr:row>
          <xdr:rowOff>342900</xdr:rowOff>
        </xdr:to>
        <xdr:sp macro="" textlink="">
          <xdr:nvSpPr>
            <xdr:cNvPr id="20555" name="Drop Down 75" hidden="1">
              <a:extLst>
                <a:ext uri="{63B3BB69-23CF-44E3-9099-C40C66FF867C}">
                  <a14:compatExt spid="_x0000_s20555"/>
                </a:ext>
                <a:ext uri="{FF2B5EF4-FFF2-40B4-BE49-F238E27FC236}">
                  <a16:creationId xmlns:a16="http://schemas.microsoft.com/office/drawing/2014/main" id="{00000000-0008-0000-0500-00004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6</xdr:row>
          <xdr:rowOff>76200</xdr:rowOff>
        </xdr:from>
        <xdr:to>
          <xdr:col>16</xdr:col>
          <xdr:colOff>933450</xdr:colOff>
          <xdr:row>6</xdr:row>
          <xdr:rowOff>342900</xdr:rowOff>
        </xdr:to>
        <xdr:sp macro="" textlink="">
          <xdr:nvSpPr>
            <xdr:cNvPr id="20556" name="Drop Down 76" hidden="1">
              <a:extLst>
                <a:ext uri="{63B3BB69-23CF-44E3-9099-C40C66FF867C}">
                  <a14:compatExt spid="_x0000_s20556"/>
                </a:ext>
                <a:ext uri="{FF2B5EF4-FFF2-40B4-BE49-F238E27FC236}">
                  <a16:creationId xmlns:a16="http://schemas.microsoft.com/office/drawing/2014/main" id="{00000000-0008-0000-0500-00004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7</xdr:row>
          <xdr:rowOff>76200</xdr:rowOff>
        </xdr:from>
        <xdr:to>
          <xdr:col>16</xdr:col>
          <xdr:colOff>933450</xdr:colOff>
          <xdr:row>7</xdr:row>
          <xdr:rowOff>342900</xdr:rowOff>
        </xdr:to>
        <xdr:sp macro="" textlink="">
          <xdr:nvSpPr>
            <xdr:cNvPr id="20557" name="Drop Down 77" hidden="1">
              <a:extLst>
                <a:ext uri="{63B3BB69-23CF-44E3-9099-C40C66FF867C}">
                  <a14:compatExt spid="_x0000_s20557"/>
                </a:ext>
                <a:ext uri="{FF2B5EF4-FFF2-40B4-BE49-F238E27FC236}">
                  <a16:creationId xmlns:a16="http://schemas.microsoft.com/office/drawing/2014/main" id="{00000000-0008-0000-0500-00004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8</xdr:row>
          <xdr:rowOff>76200</xdr:rowOff>
        </xdr:from>
        <xdr:to>
          <xdr:col>16</xdr:col>
          <xdr:colOff>933450</xdr:colOff>
          <xdr:row>8</xdr:row>
          <xdr:rowOff>342900</xdr:rowOff>
        </xdr:to>
        <xdr:sp macro="" textlink="">
          <xdr:nvSpPr>
            <xdr:cNvPr id="20558" name="Drop Down 78" hidden="1">
              <a:extLst>
                <a:ext uri="{63B3BB69-23CF-44E3-9099-C40C66FF867C}">
                  <a14:compatExt spid="_x0000_s20558"/>
                </a:ext>
                <a:ext uri="{FF2B5EF4-FFF2-40B4-BE49-F238E27FC236}">
                  <a16:creationId xmlns:a16="http://schemas.microsoft.com/office/drawing/2014/main" id="{00000000-0008-0000-0500-00004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9</xdr:row>
          <xdr:rowOff>76200</xdr:rowOff>
        </xdr:from>
        <xdr:to>
          <xdr:col>16</xdr:col>
          <xdr:colOff>933450</xdr:colOff>
          <xdr:row>9</xdr:row>
          <xdr:rowOff>342900</xdr:rowOff>
        </xdr:to>
        <xdr:sp macro="" textlink="">
          <xdr:nvSpPr>
            <xdr:cNvPr id="20559" name="Drop Down 79" hidden="1">
              <a:extLst>
                <a:ext uri="{63B3BB69-23CF-44E3-9099-C40C66FF867C}">
                  <a14:compatExt spid="_x0000_s20559"/>
                </a:ext>
                <a:ext uri="{FF2B5EF4-FFF2-40B4-BE49-F238E27FC236}">
                  <a16:creationId xmlns:a16="http://schemas.microsoft.com/office/drawing/2014/main" id="{00000000-0008-0000-0500-00004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10</xdr:row>
          <xdr:rowOff>76200</xdr:rowOff>
        </xdr:from>
        <xdr:to>
          <xdr:col>16</xdr:col>
          <xdr:colOff>933450</xdr:colOff>
          <xdr:row>10</xdr:row>
          <xdr:rowOff>342900</xdr:rowOff>
        </xdr:to>
        <xdr:sp macro="" textlink="">
          <xdr:nvSpPr>
            <xdr:cNvPr id="20560" name="Drop Down 80" hidden="1">
              <a:extLst>
                <a:ext uri="{63B3BB69-23CF-44E3-9099-C40C66FF867C}">
                  <a14:compatExt spid="_x0000_s20560"/>
                </a:ext>
                <a:ext uri="{FF2B5EF4-FFF2-40B4-BE49-F238E27FC236}">
                  <a16:creationId xmlns:a16="http://schemas.microsoft.com/office/drawing/2014/main" id="{00000000-0008-0000-0500-00005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11</xdr:row>
          <xdr:rowOff>76200</xdr:rowOff>
        </xdr:from>
        <xdr:to>
          <xdr:col>16</xdr:col>
          <xdr:colOff>933450</xdr:colOff>
          <xdr:row>11</xdr:row>
          <xdr:rowOff>342900</xdr:rowOff>
        </xdr:to>
        <xdr:sp macro="" textlink="">
          <xdr:nvSpPr>
            <xdr:cNvPr id="20561" name="Drop Down 81" hidden="1">
              <a:extLst>
                <a:ext uri="{63B3BB69-23CF-44E3-9099-C40C66FF867C}">
                  <a14:compatExt spid="_x0000_s20561"/>
                </a:ext>
                <a:ext uri="{FF2B5EF4-FFF2-40B4-BE49-F238E27FC236}">
                  <a16:creationId xmlns:a16="http://schemas.microsoft.com/office/drawing/2014/main" id="{00000000-0008-0000-0500-00005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12</xdr:row>
          <xdr:rowOff>76200</xdr:rowOff>
        </xdr:from>
        <xdr:to>
          <xdr:col>16</xdr:col>
          <xdr:colOff>933450</xdr:colOff>
          <xdr:row>12</xdr:row>
          <xdr:rowOff>342900</xdr:rowOff>
        </xdr:to>
        <xdr:sp macro="" textlink="">
          <xdr:nvSpPr>
            <xdr:cNvPr id="20562" name="Drop Down 82" hidden="1">
              <a:extLst>
                <a:ext uri="{63B3BB69-23CF-44E3-9099-C40C66FF867C}">
                  <a14:compatExt spid="_x0000_s20562"/>
                </a:ext>
                <a:ext uri="{FF2B5EF4-FFF2-40B4-BE49-F238E27FC236}">
                  <a16:creationId xmlns:a16="http://schemas.microsoft.com/office/drawing/2014/main" id="{00000000-0008-0000-0500-00005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13</xdr:row>
          <xdr:rowOff>76200</xdr:rowOff>
        </xdr:from>
        <xdr:to>
          <xdr:col>16</xdr:col>
          <xdr:colOff>933450</xdr:colOff>
          <xdr:row>13</xdr:row>
          <xdr:rowOff>342900</xdr:rowOff>
        </xdr:to>
        <xdr:sp macro="" textlink="">
          <xdr:nvSpPr>
            <xdr:cNvPr id="20563" name="Drop Down 83" hidden="1">
              <a:extLst>
                <a:ext uri="{63B3BB69-23CF-44E3-9099-C40C66FF867C}">
                  <a14:compatExt spid="_x0000_s20563"/>
                </a:ext>
                <a:ext uri="{FF2B5EF4-FFF2-40B4-BE49-F238E27FC236}">
                  <a16:creationId xmlns:a16="http://schemas.microsoft.com/office/drawing/2014/main" id="{00000000-0008-0000-0500-00005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14</xdr:row>
          <xdr:rowOff>76200</xdr:rowOff>
        </xdr:from>
        <xdr:to>
          <xdr:col>16</xdr:col>
          <xdr:colOff>933450</xdr:colOff>
          <xdr:row>14</xdr:row>
          <xdr:rowOff>342900</xdr:rowOff>
        </xdr:to>
        <xdr:sp macro="" textlink="">
          <xdr:nvSpPr>
            <xdr:cNvPr id="20564" name="Drop Down 84" hidden="1">
              <a:extLst>
                <a:ext uri="{63B3BB69-23CF-44E3-9099-C40C66FF867C}">
                  <a14:compatExt spid="_x0000_s20564"/>
                </a:ext>
                <a:ext uri="{FF2B5EF4-FFF2-40B4-BE49-F238E27FC236}">
                  <a16:creationId xmlns:a16="http://schemas.microsoft.com/office/drawing/2014/main" id="{00000000-0008-0000-0500-00005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xdr:row>
          <xdr:rowOff>88900</xdr:rowOff>
        </xdr:from>
        <xdr:to>
          <xdr:col>19</xdr:col>
          <xdr:colOff>2413000</xdr:colOff>
          <xdr:row>5</xdr:row>
          <xdr:rowOff>342900</xdr:rowOff>
        </xdr:to>
        <xdr:sp macro="" textlink="">
          <xdr:nvSpPr>
            <xdr:cNvPr id="20565" name="Drop Down 85" hidden="1">
              <a:extLst>
                <a:ext uri="{63B3BB69-23CF-44E3-9099-C40C66FF867C}">
                  <a14:compatExt spid="_x0000_s20565"/>
                </a:ext>
                <a:ext uri="{FF2B5EF4-FFF2-40B4-BE49-F238E27FC236}">
                  <a16:creationId xmlns:a16="http://schemas.microsoft.com/office/drawing/2014/main" id="{00000000-0008-0000-0500-00005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xdr:row>
          <xdr:rowOff>88900</xdr:rowOff>
        </xdr:from>
        <xdr:to>
          <xdr:col>19</xdr:col>
          <xdr:colOff>2413000</xdr:colOff>
          <xdr:row>6</xdr:row>
          <xdr:rowOff>342900</xdr:rowOff>
        </xdr:to>
        <xdr:sp macro="" textlink="">
          <xdr:nvSpPr>
            <xdr:cNvPr id="20566" name="Drop Down 86" hidden="1">
              <a:extLst>
                <a:ext uri="{63B3BB69-23CF-44E3-9099-C40C66FF867C}">
                  <a14:compatExt spid="_x0000_s20566"/>
                </a:ext>
                <a:ext uri="{FF2B5EF4-FFF2-40B4-BE49-F238E27FC236}">
                  <a16:creationId xmlns:a16="http://schemas.microsoft.com/office/drawing/2014/main" id="{00000000-0008-0000-0500-00005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xdr:row>
          <xdr:rowOff>88900</xdr:rowOff>
        </xdr:from>
        <xdr:to>
          <xdr:col>19</xdr:col>
          <xdr:colOff>2413000</xdr:colOff>
          <xdr:row>7</xdr:row>
          <xdr:rowOff>342900</xdr:rowOff>
        </xdr:to>
        <xdr:sp macro="" textlink="">
          <xdr:nvSpPr>
            <xdr:cNvPr id="20567" name="Drop Down 87" hidden="1">
              <a:extLst>
                <a:ext uri="{63B3BB69-23CF-44E3-9099-C40C66FF867C}">
                  <a14:compatExt spid="_x0000_s20567"/>
                </a:ext>
                <a:ext uri="{FF2B5EF4-FFF2-40B4-BE49-F238E27FC236}">
                  <a16:creationId xmlns:a16="http://schemas.microsoft.com/office/drawing/2014/main" id="{00000000-0008-0000-0500-00005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xdr:row>
          <xdr:rowOff>88900</xdr:rowOff>
        </xdr:from>
        <xdr:to>
          <xdr:col>19</xdr:col>
          <xdr:colOff>2413000</xdr:colOff>
          <xdr:row>8</xdr:row>
          <xdr:rowOff>342900</xdr:rowOff>
        </xdr:to>
        <xdr:sp macro="" textlink="">
          <xdr:nvSpPr>
            <xdr:cNvPr id="20568" name="Drop Down 88" hidden="1">
              <a:extLst>
                <a:ext uri="{63B3BB69-23CF-44E3-9099-C40C66FF867C}">
                  <a14:compatExt spid="_x0000_s20568"/>
                </a:ext>
                <a:ext uri="{FF2B5EF4-FFF2-40B4-BE49-F238E27FC236}">
                  <a16:creationId xmlns:a16="http://schemas.microsoft.com/office/drawing/2014/main" id="{00000000-0008-0000-0500-00005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xdr:row>
          <xdr:rowOff>88900</xdr:rowOff>
        </xdr:from>
        <xdr:to>
          <xdr:col>19</xdr:col>
          <xdr:colOff>2413000</xdr:colOff>
          <xdr:row>9</xdr:row>
          <xdr:rowOff>342900</xdr:rowOff>
        </xdr:to>
        <xdr:sp macro="" textlink="">
          <xdr:nvSpPr>
            <xdr:cNvPr id="20569" name="Drop Down 89" hidden="1">
              <a:extLst>
                <a:ext uri="{63B3BB69-23CF-44E3-9099-C40C66FF867C}">
                  <a14:compatExt spid="_x0000_s20569"/>
                </a:ext>
                <a:ext uri="{FF2B5EF4-FFF2-40B4-BE49-F238E27FC236}">
                  <a16:creationId xmlns:a16="http://schemas.microsoft.com/office/drawing/2014/main" id="{00000000-0008-0000-0500-00005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xdr:row>
          <xdr:rowOff>88900</xdr:rowOff>
        </xdr:from>
        <xdr:to>
          <xdr:col>19</xdr:col>
          <xdr:colOff>2413000</xdr:colOff>
          <xdr:row>10</xdr:row>
          <xdr:rowOff>342900</xdr:rowOff>
        </xdr:to>
        <xdr:sp macro="" textlink="">
          <xdr:nvSpPr>
            <xdr:cNvPr id="20570" name="Drop Down 90" hidden="1">
              <a:extLst>
                <a:ext uri="{63B3BB69-23CF-44E3-9099-C40C66FF867C}">
                  <a14:compatExt spid="_x0000_s20570"/>
                </a:ext>
                <a:ext uri="{FF2B5EF4-FFF2-40B4-BE49-F238E27FC236}">
                  <a16:creationId xmlns:a16="http://schemas.microsoft.com/office/drawing/2014/main" id="{00000000-0008-0000-0500-00005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xdr:row>
          <xdr:rowOff>88900</xdr:rowOff>
        </xdr:from>
        <xdr:to>
          <xdr:col>19</xdr:col>
          <xdr:colOff>2413000</xdr:colOff>
          <xdr:row>11</xdr:row>
          <xdr:rowOff>342900</xdr:rowOff>
        </xdr:to>
        <xdr:sp macro="" textlink="">
          <xdr:nvSpPr>
            <xdr:cNvPr id="20571" name="Drop Down 91" hidden="1">
              <a:extLst>
                <a:ext uri="{63B3BB69-23CF-44E3-9099-C40C66FF867C}">
                  <a14:compatExt spid="_x0000_s20571"/>
                </a:ext>
                <a:ext uri="{FF2B5EF4-FFF2-40B4-BE49-F238E27FC236}">
                  <a16:creationId xmlns:a16="http://schemas.microsoft.com/office/drawing/2014/main" id="{00000000-0008-0000-0500-00005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xdr:row>
          <xdr:rowOff>88900</xdr:rowOff>
        </xdr:from>
        <xdr:to>
          <xdr:col>19</xdr:col>
          <xdr:colOff>2413000</xdr:colOff>
          <xdr:row>12</xdr:row>
          <xdr:rowOff>342900</xdr:rowOff>
        </xdr:to>
        <xdr:sp macro="" textlink="">
          <xdr:nvSpPr>
            <xdr:cNvPr id="20572" name="Drop Down 92" hidden="1">
              <a:extLst>
                <a:ext uri="{63B3BB69-23CF-44E3-9099-C40C66FF867C}">
                  <a14:compatExt spid="_x0000_s20572"/>
                </a:ext>
                <a:ext uri="{FF2B5EF4-FFF2-40B4-BE49-F238E27FC236}">
                  <a16:creationId xmlns:a16="http://schemas.microsoft.com/office/drawing/2014/main" id="{00000000-0008-0000-0500-00005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xdr:row>
          <xdr:rowOff>88900</xdr:rowOff>
        </xdr:from>
        <xdr:to>
          <xdr:col>19</xdr:col>
          <xdr:colOff>2413000</xdr:colOff>
          <xdr:row>13</xdr:row>
          <xdr:rowOff>342900</xdr:rowOff>
        </xdr:to>
        <xdr:sp macro="" textlink="">
          <xdr:nvSpPr>
            <xdr:cNvPr id="20573" name="Drop Down 93" hidden="1">
              <a:extLst>
                <a:ext uri="{63B3BB69-23CF-44E3-9099-C40C66FF867C}">
                  <a14:compatExt spid="_x0000_s20573"/>
                </a:ext>
                <a:ext uri="{FF2B5EF4-FFF2-40B4-BE49-F238E27FC236}">
                  <a16:creationId xmlns:a16="http://schemas.microsoft.com/office/drawing/2014/main" id="{00000000-0008-0000-0500-00005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14</xdr:row>
          <xdr:rowOff>88900</xdr:rowOff>
        </xdr:from>
        <xdr:to>
          <xdr:col>19</xdr:col>
          <xdr:colOff>2413000</xdr:colOff>
          <xdr:row>14</xdr:row>
          <xdr:rowOff>342900</xdr:rowOff>
        </xdr:to>
        <xdr:sp macro="" textlink="">
          <xdr:nvSpPr>
            <xdr:cNvPr id="20574" name="Drop Down 94" hidden="1">
              <a:extLst>
                <a:ext uri="{63B3BB69-23CF-44E3-9099-C40C66FF867C}">
                  <a14:compatExt spid="_x0000_s20574"/>
                </a:ext>
                <a:ext uri="{FF2B5EF4-FFF2-40B4-BE49-F238E27FC236}">
                  <a16:creationId xmlns:a16="http://schemas.microsoft.com/office/drawing/2014/main" id="{00000000-0008-0000-0500-00005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5</xdr:row>
          <xdr:rowOff>76200</xdr:rowOff>
        </xdr:from>
        <xdr:to>
          <xdr:col>22</xdr:col>
          <xdr:colOff>869950</xdr:colOff>
          <xdr:row>5</xdr:row>
          <xdr:rowOff>342900</xdr:rowOff>
        </xdr:to>
        <xdr:sp macro="" textlink="">
          <xdr:nvSpPr>
            <xdr:cNvPr id="20575" name="Drop Down 95" hidden="1">
              <a:extLst>
                <a:ext uri="{63B3BB69-23CF-44E3-9099-C40C66FF867C}">
                  <a14:compatExt spid="_x0000_s20575"/>
                </a:ext>
                <a:ext uri="{FF2B5EF4-FFF2-40B4-BE49-F238E27FC236}">
                  <a16:creationId xmlns:a16="http://schemas.microsoft.com/office/drawing/2014/main" id="{00000000-0008-0000-0500-00005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xdr:row>
          <xdr:rowOff>76200</xdr:rowOff>
        </xdr:from>
        <xdr:to>
          <xdr:col>22</xdr:col>
          <xdr:colOff>869950</xdr:colOff>
          <xdr:row>6</xdr:row>
          <xdr:rowOff>342900</xdr:rowOff>
        </xdr:to>
        <xdr:sp macro="" textlink="">
          <xdr:nvSpPr>
            <xdr:cNvPr id="20576" name="Drop Down 96" hidden="1">
              <a:extLst>
                <a:ext uri="{63B3BB69-23CF-44E3-9099-C40C66FF867C}">
                  <a14:compatExt spid="_x0000_s20576"/>
                </a:ext>
                <a:ext uri="{FF2B5EF4-FFF2-40B4-BE49-F238E27FC236}">
                  <a16:creationId xmlns:a16="http://schemas.microsoft.com/office/drawing/2014/main" id="{00000000-0008-0000-0500-00006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76200</xdr:rowOff>
        </xdr:from>
        <xdr:to>
          <xdr:col>22</xdr:col>
          <xdr:colOff>850900</xdr:colOff>
          <xdr:row>7</xdr:row>
          <xdr:rowOff>342900</xdr:rowOff>
        </xdr:to>
        <xdr:sp macro="" textlink="">
          <xdr:nvSpPr>
            <xdr:cNvPr id="20577" name="Drop Down 97" hidden="1">
              <a:extLst>
                <a:ext uri="{63B3BB69-23CF-44E3-9099-C40C66FF867C}">
                  <a14:compatExt spid="_x0000_s20577"/>
                </a:ext>
                <a:ext uri="{FF2B5EF4-FFF2-40B4-BE49-F238E27FC236}">
                  <a16:creationId xmlns:a16="http://schemas.microsoft.com/office/drawing/2014/main" id="{00000000-0008-0000-0500-00006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xdr:row>
          <xdr:rowOff>76200</xdr:rowOff>
        </xdr:from>
        <xdr:to>
          <xdr:col>22</xdr:col>
          <xdr:colOff>889000</xdr:colOff>
          <xdr:row>8</xdr:row>
          <xdr:rowOff>342900</xdr:rowOff>
        </xdr:to>
        <xdr:sp macro="" textlink="">
          <xdr:nvSpPr>
            <xdr:cNvPr id="20578" name="Drop Down 98" hidden="1">
              <a:extLst>
                <a:ext uri="{63B3BB69-23CF-44E3-9099-C40C66FF867C}">
                  <a14:compatExt spid="_x0000_s20578"/>
                </a:ext>
                <a:ext uri="{FF2B5EF4-FFF2-40B4-BE49-F238E27FC236}">
                  <a16:creationId xmlns:a16="http://schemas.microsoft.com/office/drawing/2014/main" id="{00000000-0008-0000-0500-00006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9</xdr:row>
          <xdr:rowOff>76200</xdr:rowOff>
        </xdr:from>
        <xdr:to>
          <xdr:col>22</xdr:col>
          <xdr:colOff>889000</xdr:colOff>
          <xdr:row>9</xdr:row>
          <xdr:rowOff>342900</xdr:rowOff>
        </xdr:to>
        <xdr:sp macro="" textlink="">
          <xdr:nvSpPr>
            <xdr:cNvPr id="20579" name="Drop Down 99" hidden="1">
              <a:extLst>
                <a:ext uri="{63B3BB69-23CF-44E3-9099-C40C66FF867C}">
                  <a14:compatExt spid="_x0000_s20579"/>
                </a:ext>
                <a:ext uri="{FF2B5EF4-FFF2-40B4-BE49-F238E27FC236}">
                  <a16:creationId xmlns:a16="http://schemas.microsoft.com/office/drawing/2014/main" id="{00000000-0008-0000-0500-00006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10</xdr:row>
          <xdr:rowOff>76200</xdr:rowOff>
        </xdr:from>
        <xdr:to>
          <xdr:col>22</xdr:col>
          <xdr:colOff>889000</xdr:colOff>
          <xdr:row>10</xdr:row>
          <xdr:rowOff>342900</xdr:rowOff>
        </xdr:to>
        <xdr:sp macro="" textlink="">
          <xdr:nvSpPr>
            <xdr:cNvPr id="20580" name="Drop Down 100" hidden="1">
              <a:extLst>
                <a:ext uri="{63B3BB69-23CF-44E3-9099-C40C66FF867C}">
                  <a14:compatExt spid="_x0000_s20580"/>
                </a:ext>
                <a:ext uri="{FF2B5EF4-FFF2-40B4-BE49-F238E27FC236}">
                  <a16:creationId xmlns:a16="http://schemas.microsoft.com/office/drawing/2014/main" id="{00000000-0008-0000-0500-00006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11</xdr:row>
          <xdr:rowOff>88900</xdr:rowOff>
        </xdr:from>
        <xdr:to>
          <xdr:col>22</xdr:col>
          <xdr:colOff>889000</xdr:colOff>
          <xdr:row>11</xdr:row>
          <xdr:rowOff>342900</xdr:rowOff>
        </xdr:to>
        <xdr:sp macro="" textlink="">
          <xdr:nvSpPr>
            <xdr:cNvPr id="20581" name="Drop Down 101" hidden="1">
              <a:extLst>
                <a:ext uri="{63B3BB69-23CF-44E3-9099-C40C66FF867C}">
                  <a14:compatExt spid="_x0000_s20581"/>
                </a:ext>
                <a:ext uri="{FF2B5EF4-FFF2-40B4-BE49-F238E27FC236}">
                  <a16:creationId xmlns:a16="http://schemas.microsoft.com/office/drawing/2014/main" id="{00000000-0008-0000-0500-00006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12</xdr:row>
          <xdr:rowOff>76200</xdr:rowOff>
        </xdr:from>
        <xdr:to>
          <xdr:col>22</xdr:col>
          <xdr:colOff>889000</xdr:colOff>
          <xdr:row>12</xdr:row>
          <xdr:rowOff>342900</xdr:rowOff>
        </xdr:to>
        <xdr:sp macro="" textlink="">
          <xdr:nvSpPr>
            <xdr:cNvPr id="20582" name="Drop Down 102" hidden="1">
              <a:extLst>
                <a:ext uri="{63B3BB69-23CF-44E3-9099-C40C66FF867C}">
                  <a14:compatExt spid="_x0000_s20582"/>
                </a:ext>
                <a:ext uri="{FF2B5EF4-FFF2-40B4-BE49-F238E27FC236}">
                  <a16:creationId xmlns:a16="http://schemas.microsoft.com/office/drawing/2014/main" id="{00000000-0008-0000-0500-00006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13</xdr:row>
          <xdr:rowOff>76200</xdr:rowOff>
        </xdr:from>
        <xdr:to>
          <xdr:col>22</xdr:col>
          <xdr:colOff>889000</xdr:colOff>
          <xdr:row>13</xdr:row>
          <xdr:rowOff>342900</xdr:rowOff>
        </xdr:to>
        <xdr:sp macro="" textlink="">
          <xdr:nvSpPr>
            <xdr:cNvPr id="20583" name="Drop Down 103" hidden="1">
              <a:extLst>
                <a:ext uri="{63B3BB69-23CF-44E3-9099-C40C66FF867C}">
                  <a14:compatExt spid="_x0000_s20583"/>
                </a:ext>
                <a:ext uri="{FF2B5EF4-FFF2-40B4-BE49-F238E27FC236}">
                  <a16:creationId xmlns:a16="http://schemas.microsoft.com/office/drawing/2014/main" id="{00000000-0008-0000-0500-00006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14</xdr:row>
          <xdr:rowOff>76200</xdr:rowOff>
        </xdr:from>
        <xdr:to>
          <xdr:col>22</xdr:col>
          <xdr:colOff>889000</xdr:colOff>
          <xdr:row>14</xdr:row>
          <xdr:rowOff>342900</xdr:rowOff>
        </xdr:to>
        <xdr:sp macro="" textlink="">
          <xdr:nvSpPr>
            <xdr:cNvPr id="20584" name="Drop Down 104" hidden="1">
              <a:extLst>
                <a:ext uri="{63B3BB69-23CF-44E3-9099-C40C66FF867C}">
                  <a14:compatExt spid="_x0000_s20584"/>
                </a:ext>
                <a:ext uri="{FF2B5EF4-FFF2-40B4-BE49-F238E27FC236}">
                  <a16:creationId xmlns:a16="http://schemas.microsoft.com/office/drawing/2014/main" id="{00000000-0008-0000-0500-00006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xdr:row>
          <xdr:rowOff>76200</xdr:rowOff>
        </xdr:from>
        <xdr:to>
          <xdr:col>25</xdr:col>
          <xdr:colOff>2374900</xdr:colOff>
          <xdr:row>5</xdr:row>
          <xdr:rowOff>342900</xdr:rowOff>
        </xdr:to>
        <xdr:sp macro="" textlink="">
          <xdr:nvSpPr>
            <xdr:cNvPr id="20585" name="Drop Down 105" hidden="1">
              <a:extLst>
                <a:ext uri="{63B3BB69-23CF-44E3-9099-C40C66FF867C}">
                  <a14:compatExt spid="_x0000_s20585"/>
                </a:ext>
                <a:ext uri="{FF2B5EF4-FFF2-40B4-BE49-F238E27FC236}">
                  <a16:creationId xmlns:a16="http://schemas.microsoft.com/office/drawing/2014/main" id="{00000000-0008-0000-0500-00006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xdr:row>
          <xdr:rowOff>76200</xdr:rowOff>
        </xdr:from>
        <xdr:to>
          <xdr:col>25</xdr:col>
          <xdr:colOff>2374900</xdr:colOff>
          <xdr:row>6</xdr:row>
          <xdr:rowOff>342900</xdr:rowOff>
        </xdr:to>
        <xdr:sp macro="" textlink="">
          <xdr:nvSpPr>
            <xdr:cNvPr id="20586" name="Drop Down 106" hidden="1">
              <a:extLst>
                <a:ext uri="{63B3BB69-23CF-44E3-9099-C40C66FF867C}">
                  <a14:compatExt spid="_x0000_s20586"/>
                </a:ext>
                <a:ext uri="{FF2B5EF4-FFF2-40B4-BE49-F238E27FC236}">
                  <a16:creationId xmlns:a16="http://schemas.microsoft.com/office/drawing/2014/main" id="{00000000-0008-0000-0500-00006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xdr:row>
          <xdr:rowOff>76200</xdr:rowOff>
        </xdr:from>
        <xdr:to>
          <xdr:col>25</xdr:col>
          <xdr:colOff>2374900</xdr:colOff>
          <xdr:row>7</xdr:row>
          <xdr:rowOff>342900</xdr:rowOff>
        </xdr:to>
        <xdr:sp macro="" textlink="">
          <xdr:nvSpPr>
            <xdr:cNvPr id="20587" name="Drop Down 107" hidden="1">
              <a:extLst>
                <a:ext uri="{63B3BB69-23CF-44E3-9099-C40C66FF867C}">
                  <a14:compatExt spid="_x0000_s20587"/>
                </a:ext>
                <a:ext uri="{FF2B5EF4-FFF2-40B4-BE49-F238E27FC236}">
                  <a16:creationId xmlns:a16="http://schemas.microsoft.com/office/drawing/2014/main" id="{00000000-0008-0000-0500-00006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xdr:row>
          <xdr:rowOff>76200</xdr:rowOff>
        </xdr:from>
        <xdr:to>
          <xdr:col>25</xdr:col>
          <xdr:colOff>2374900</xdr:colOff>
          <xdr:row>8</xdr:row>
          <xdr:rowOff>342900</xdr:rowOff>
        </xdr:to>
        <xdr:sp macro="" textlink="">
          <xdr:nvSpPr>
            <xdr:cNvPr id="20588" name="Drop Down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xdr:row>
          <xdr:rowOff>76200</xdr:rowOff>
        </xdr:from>
        <xdr:to>
          <xdr:col>25</xdr:col>
          <xdr:colOff>2374900</xdr:colOff>
          <xdr:row>9</xdr:row>
          <xdr:rowOff>342900</xdr:rowOff>
        </xdr:to>
        <xdr:sp macro="" textlink="">
          <xdr:nvSpPr>
            <xdr:cNvPr id="20589" name="Drop Down 109" hidden="1">
              <a:extLst>
                <a:ext uri="{63B3BB69-23CF-44E3-9099-C40C66FF867C}">
                  <a14:compatExt spid="_x0000_s20589"/>
                </a:ext>
                <a:ext uri="{FF2B5EF4-FFF2-40B4-BE49-F238E27FC236}">
                  <a16:creationId xmlns:a16="http://schemas.microsoft.com/office/drawing/2014/main" id="{00000000-0008-0000-0500-00006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xdr:row>
          <xdr:rowOff>76200</xdr:rowOff>
        </xdr:from>
        <xdr:to>
          <xdr:col>25</xdr:col>
          <xdr:colOff>2374900</xdr:colOff>
          <xdr:row>10</xdr:row>
          <xdr:rowOff>342900</xdr:rowOff>
        </xdr:to>
        <xdr:sp macro="" textlink="">
          <xdr:nvSpPr>
            <xdr:cNvPr id="20590" name="Drop Down 110" hidden="1">
              <a:extLst>
                <a:ext uri="{63B3BB69-23CF-44E3-9099-C40C66FF867C}">
                  <a14:compatExt spid="_x0000_s20590"/>
                </a:ext>
                <a:ext uri="{FF2B5EF4-FFF2-40B4-BE49-F238E27FC236}">
                  <a16:creationId xmlns:a16="http://schemas.microsoft.com/office/drawing/2014/main" id="{00000000-0008-0000-0500-00006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xdr:row>
          <xdr:rowOff>76200</xdr:rowOff>
        </xdr:from>
        <xdr:to>
          <xdr:col>25</xdr:col>
          <xdr:colOff>2374900</xdr:colOff>
          <xdr:row>11</xdr:row>
          <xdr:rowOff>342900</xdr:rowOff>
        </xdr:to>
        <xdr:sp macro="" textlink="">
          <xdr:nvSpPr>
            <xdr:cNvPr id="20591" name="Drop Down 111" hidden="1">
              <a:extLst>
                <a:ext uri="{63B3BB69-23CF-44E3-9099-C40C66FF867C}">
                  <a14:compatExt spid="_x0000_s20591"/>
                </a:ext>
                <a:ext uri="{FF2B5EF4-FFF2-40B4-BE49-F238E27FC236}">
                  <a16:creationId xmlns:a16="http://schemas.microsoft.com/office/drawing/2014/main" id="{00000000-0008-0000-0500-00006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12</xdr:row>
          <xdr:rowOff>76200</xdr:rowOff>
        </xdr:from>
        <xdr:to>
          <xdr:col>25</xdr:col>
          <xdr:colOff>2374900</xdr:colOff>
          <xdr:row>12</xdr:row>
          <xdr:rowOff>342900</xdr:rowOff>
        </xdr:to>
        <xdr:sp macro="" textlink="">
          <xdr:nvSpPr>
            <xdr:cNvPr id="20592" name="Drop Down 112" hidden="1">
              <a:extLst>
                <a:ext uri="{63B3BB69-23CF-44E3-9099-C40C66FF867C}">
                  <a14:compatExt spid="_x0000_s20592"/>
                </a:ext>
                <a:ext uri="{FF2B5EF4-FFF2-40B4-BE49-F238E27FC236}">
                  <a16:creationId xmlns:a16="http://schemas.microsoft.com/office/drawing/2014/main" id="{00000000-0008-0000-0500-00007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76200</xdr:rowOff>
        </xdr:from>
        <xdr:to>
          <xdr:col>25</xdr:col>
          <xdr:colOff>2374900</xdr:colOff>
          <xdr:row>13</xdr:row>
          <xdr:rowOff>342900</xdr:rowOff>
        </xdr:to>
        <xdr:sp macro="" textlink="">
          <xdr:nvSpPr>
            <xdr:cNvPr id="20593" name="Drop Down 113" hidden="1">
              <a:extLst>
                <a:ext uri="{63B3BB69-23CF-44E3-9099-C40C66FF867C}">
                  <a14:compatExt spid="_x0000_s20593"/>
                </a:ext>
                <a:ext uri="{FF2B5EF4-FFF2-40B4-BE49-F238E27FC236}">
                  <a16:creationId xmlns:a16="http://schemas.microsoft.com/office/drawing/2014/main" id="{00000000-0008-0000-0500-00007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76200</xdr:rowOff>
        </xdr:from>
        <xdr:to>
          <xdr:col>25</xdr:col>
          <xdr:colOff>2374900</xdr:colOff>
          <xdr:row>14</xdr:row>
          <xdr:rowOff>342900</xdr:rowOff>
        </xdr:to>
        <xdr:sp macro="" textlink="">
          <xdr:nvSpPr>
            <xdr:cNvPr id="20594" name="Drop Down 114" hidden="1">
              <a:extLst>
                <a:ext uri="{63B3BB69-23CF-44E3-9099-C40C66FF867C}">
                  <a14:compatExt spid="_x0000_s20594"/>
                </a:ext>
                <a:ext uri="{FF2B5EF4-FFF2-40B4-BE49-F238E27FC236}">
                  <a16:creationId xmlns:a16="http://schemas.microsoft.com/office/drawing/2014/main" id="{00000000-0008-0000-0500-00007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5</xdr:row>
          <xdr:rowOff>76200</xdr:rowOff>
        </xdr:from>
        <xdr:to>
          <xdr:col>28</xdr:col>
          <xdr:colOff>876300</xdr:colOff>
          <xdr:row>5</xdr:row>
          <xdr:rowOff>342900</xdr:rowOff>
        </xdr:to>
        <xdr:sp macro="" textlink="">
          <xdr:nvSpPr>
            <xdr:cNvPr id="20595" name="Drop Down 115" hidden="1">
              <a:extLst>
                <a:ext uri="{63B3BB69-23CF-44E3-9099-C40C66FF867C}">
                  <a14:compatExt spid="_x0000_s20595"/>
                </a:ext>
                <a:ext uri="{FF2B5EF4-FFF2-40B4-BE49-F238E27FC236}">
                  <a16:creationId xmlns:a16="http://schemas.microsoft.com/office/drawing/2014/main" id="{00000000-0008-0000-0500-00007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6</xdr:row>
          <xdr:rowOff>76200</xdr:rowOff>
        </xdr:from>
        <xdr:to>
          <xdr:col>28</xdr:col>
          <xdr:colOff>876300</xdr:colOff>
          <xdr:row>6</xdr:row>
          <xdr:rowOff>342900</xdr:rowOff>
        </xdr:to>
        <xdr:sp macro="" textlink="">
          <xdr:nvSpPr>
            <xdr:cNvPr id="20596" name="Drop Down 116" hidden="1">
              <a:extLst>
                <a:ext uri="{63B3BB69-23CF-44E3-9099-C40C66FF867C}">
                  <a14:compatExt spid="_x0000_s20596"/>
                </a:ext>
                <a:ext uri="{FF2B5EF4-FFF2-40B4-BE49-F238E27FC236}">
                  <a16:creationId xmlns:a16="http://schemas.microsoft.com/office/drawing/2014/main" id="{00000000-0008-0000-0500-00007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7</xdr:row>
          <xdr:rowOff>76200</xdr:rowOff>
        </xdr:from>
        <xdr:to>
          <xdr:col>28</xdr:col>
          <xdr:colOff>876300</xdr:colOff>
          <xdr:row>7</xdr:row>
          <xdr:rowOff>342900</xdr:rowOff>
        </xdr:to>
        <xdr:sp macro="" textlink="">
          <xdr:nvSpPr>
            <xdr:cNvPr id="20597" name="Drop Down 117" hidden="1">
              <a:extLst>
                <a:ext uri="{63B3BB69-23CF-44E3-9099-C40C66FF867C}">
                  <a14:compatExt spid="_x0000_s20597"/>
                </a:ext>
                <a:ext uri="{FF2B5EF4-FFF2-40B4-BE49-F238E27FC236}">
                  <a16:creationId xmlns:a16="http://schemas.microsoft.com/office/drawing/2014/main" id="{00000000-0008-0000-0500-00007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76200</xdr:rowOff>
        </xdr:from>
        <xdr:to>
          <xdr:col>28</xdr:col>
          <xdr:colOff>876300</xdr:colOff>
          <xdr:row>8</xdr:row>
          <xdr:rowOff>342900</xdr:rowOff>
        </xdr:to>
        <xdr:sp macro="" textlink="">
          <xdr:nvSpPr>
            <xdr:cNvPr id="20598" name="Drop Down 118" hidden="1">
              <a:extLst>
                <a:ext uri="{63B3BB69-23CF-44E3-9099-C40C66FF867C}">
                  <a14:compatExt spid="_x0000_s20598"/>
                </a:ext>
                <a:ext uri="{FF2B5EF4-FFF2-40B4-BE49-F238E27FC236}">
                  <a16:creationId xmlns:a16="http://schemas.microsoft.com/office/drawing/2014/main" id="{00000000-0008-0000-0500-00007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9</xdr:row>
          <xdr:rowOff>76200</xdr:rowOff>
        </xdr:from>
        <xdr:to>
          <xdr:col>28</xdr:col>
          <xdr:colOff>876300</xdr:colOff>
          <xdr:row>9</xdr:row>
          <xdr:rowOff>342900</xdr:rowOff>
        </xdr:to>
        <xdr:sp macro="" textlink="">
          <xdr:nvSpPr>
            <xdr:cNvPr id="20599" name="Drop Down 119" hidden="1">
              <a:extLst>
                <a:ext uri="{63B3BB69-23CF-44E3-9099-C40C66FF867C}">
                  <a14:compatExt spid="_x0000_s20599"/>
                </a:ext>
                <a:ext uri="{FF2B5EF4-FFF2-40B4-BE49-F238E27FC236}">
                  <a16:creationId xmlns:a16="http://schemas.microsoft.com/office/drawing/2014/main" id="{00000000-0008-0000-0500-00007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xdr:row>
          <xdr:rowOff>76200</xdr:rowOff>
        </xdr:from>
        <xdr:to>
          <xdr:col>28</xdr:col>
          <xdr:colOff>876300</xdr:colOff>
          <xdr:row>10</xdr:row>
          <xdr:rowOff>342900</xdr:rowOff>
        </xdr:to>
        <xdr:sp macro="" textlink="">
          <xdr:nvSpPr>
            <xdr:cNvPr id="20600" name="Drop Down 120" hidden="1">
              <a:extLst>
                <a:ext uri="{63B3BB69-23CF-44E3-9099-C40C66FF867C}">
                  <a14:compatExt spid="_x0000_s20600"/>
                </a:ext>
                <a:ext uri="{FF2B5EF4-FFF2-40B4-BE49-F238E27FC236}">
                  <a16:creationId xmlns:a16="http://schemas.microsoft.com/office/drawing/2014/main" id="{00000000-0008-0000-0500-00007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11</xdr:row>
          <xdr:rowOff>76200</xdr:rowOff>
        </xdr:from>
        <xdr:to>
          <xdr:col>28</xdr:col>
          <xdr:colOff>876300</xdr:colOff>
          <xdr:row>11</xdr:row>
          <xdr:rowOff>342900</xdr:rowOff>
        </xdr:to>
        <xdr:sp macro="" textlink="">
          <xdr:nvSpPr>
            <xdr:cNvPr id="20601" name="Drop Down 121" hidden="1">
              <a:extLst>
                <a:ext uri="{63B3BB69-23CF-44E3-9099-C40C66FF867C}">
                  <a14:compatExt spid="_x0000_s20601"/>
                </a:ext>
                <a:ext uri="{FF2B5EF4-FFF2-40B4-BE49-F238E27FC236}">
                  <a16:creationId xmlns:a16="http://schemas.microsoft.com/office/drawing/2014/main" id="{00000000-0008-0000-0500-00007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12</xdr:row>
          <xdr:rowOff>88900</xdr:rowOff>
        </xdr:from>
        <xdr:to>
          <xdr:col>28</xdr:col>
          <xdr:colOff>876300</xdr:colOff>
          <xdr:row>12</xdr:row>
          <xdr:rowOff>342900</xdr:rowOff>
        </xdr:to>
        <xdr:sp macro="" textlink="">
          <xdr:nvSpPr>
            <xdr:cNvPr id="20602" name="Drop Down 122" hidden="1">
              <a:extLst>
                <a:ext uri="{63B3BB69-23CF-44E3-9099-C40C66FF867C}">
                  <a14:compatExt spid="_x0000_s20602"/>
                </a:ext>
                <a:ext uri="{FF2B5EF4-FFF2-40B4-BE49-F238E27FC236}">
                  <a16:creationId xmlns:a16="http://schemas.microsoft.com/office/drawing/2014/main" id="{00000000-0008-0000-0500-00007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13</xdr:row>
          <xdr:rowOff>76200</xdr:rowOff>
        </xdr:from>
        <xdr:to>
          <xdr:col>28</xdr:col>
          <xdr:colOff>876300</xdr:colOff>
          <xdr:row>13</xdr:row>
          <xdr:rowOff>342900</xdr:rowOff>
        </xdr:to>
        <xdr:sp macro="" textlink="">
          <xdr:nvSpPr>
            <xdr:cNvPr id="20603" name="Drop Down 123" hidden="1">
              <a:extLst>
                <a:ext uri="{63B3BB69-23CF-44E3-9099-C40C66FF867C}">
                  <a14:compatExt spid="_x0000_s20603"/>
                </a:ext>
                <a:ext uri="{FF2B5EF4-FFF2-40B4-BE49-F238E27FC236}">
                  <a16:creationId xmlns:a16="http://schemas.microsoft.com/office/drawing/2014/main" id="{00000000-0008-0000-0500-00007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14</xdr:row>
          <xdr:rowOff>76200</xdr:rowOff>
        </xdr:from>
        <xdr:to>
          <xdr:col>28</xdr:col>
          <xdr:colOff>876300</xdr:colOff>
          <xdr:row>14</xdr:row>
          <xdr:rowOff>342900</xdr:rowOff>
        </xdr:to>
        <xdr:sp macro="" textlink="">
          <xdr:nvSpPr>
            <xdr:cNvPr id="20604" name="Drop Down 124" hidden="1">
              <a:extLst>
                <a:ext uri="{63B3BB69-23CF-44E3-9099-C40C66FF867C}">
                  <a14:compatExt spid="_x0000_s20604"/>
                </a:ext>
                <a:ext uri="{FF2B5EF4-FFF2-40B4-BE49-F238E27FC236}">
                  <a16:creationId xmlns:a16="http://schemas.microsoft.com/office/drawing/2014/main" id="{00000000-0008-0000-0500-00007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76200</xdr:rowOff>
        </xdr:from>
        <xdr:to>
          <xdr:col>1</xdr:col>
          <xdr:colOff>2476500</xdr:colOff>
          <xdr:row>13</xdr:row>
          <xdr:rowOff>342900</xdr:rowOff>
        </xdr:to>
        <xdr:sp macro="" textlink="">
          <xdr:nvSpPr>
            <xdr:cNvPr id="20605" name="Drop Down 125" hidden="1">
              <a:extLst>
                <a:ext uri="{63B3BB69-23CF-44E3-9099-C40C66FF867C}">
                  <a14:compatExt spid="_x0000_s20605"/>
                </a:ext>
                <a:ext uri="{FF2B5EF4-FFF2-40B4-BE49-F238E27FC236}">
                  <a16:creationId xmlns:a16="http://schemas.microsoft.com/office/drawing/2014/main" id="{00000000-0008-0000-0500-00007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241300</xdr:colOff>
          <xdr:row>5</xdr:row>
          <xdr:rowOff>88900</xdr:rowOff>
        </xdr:from>
        <xdr:to>
          <xdr:col>35</xdr:col>
          <xdr:colOff>1041400</xdr:colOff>
          <xdr:row>5</xdr:row>
          <xdr:rowOff>355600</xdr:rowOff>
        </xdr:to>
        <xdr:sp macro="" textlink="">
          <xdr:nvSpPr>
            <xdr:cNvPr id="20616" name="Drop Down 136" hidden="1">
              <a:extLst>
                <a:ext uri="{63B3BB69-23CF-44E3-9099-C40C66FF867C}">
                  <a14:compatExt spid="_x0000_s20616"/>
                </a:ext>
                <a:ext uri="{FF2B5EF4-FFF2-40B4-BE49-F238E27FC236}">
                  <a16:creationId xmlns:a16="http://schemas.microsoft.com/office/drawing/2014/main" id="{00000000-0008-0000-0500-00008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228600</xdr:colOff>
          <xdr:row>6</xdr:row>
          <xdr:rowOff>114300</xdr:rowOff>
        </xdr:from>
        <xdr:to>
          <xdr:col>35</xdr:col>
          <xdr:colOff>1028700</xdr:colOff>
          <xdr:row>6</xdr:row>
          <xdr:rowOff>381000</xdr:rowOff>
        </xdr:to>
        <xdr:sp macro="" textlink="">
          <xdr:nvSpPr>
            <xdr:cNvPr id="20617" name="Drop Down 137" hidden="1">
              <a:extLst>
                <a:ext uri="{63B3BB69-23CF-44E3-9099-C40C66FF867C}">
                  <a14:compatExt spid="_x0000_s20617"/>
                </a:ext>
                <a:ext uri="{FF2B5EF4-FFF2-40B4-BE49-F238E27FC236}">
                  <a16:creationId xmlns:a16="http://schemas.microsoft.com/office/drawing/2014/main" id="{00000000-0008-0000-0500-00008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260350</xdr:colOff>
          <xdr:row>7</xdr:row>
          <xdr:rowOff>107950</xdr:rowOff>
        </xdr:from>
        <xdr:to>
          <xdr:col>35</xdr:col>
          <xdr:colOff>1060450</xdr:colOff>
          <xdr:row>7</xdr:row>
          <xdr:rowOff>374650</xdr:rowOff>
        </xdr:to>
        <xdr:sp macro="" textlink="">
          <xdr:nvSpPr>
            <xdr:cNvPr id="20618" name="Drop Down 138" hidden="1">
              <a:extLst>
                <a:ext uri="{63B3BB69-23CF-44E3-9099-C40C66FF867C}">
                  <a14:compatExt spid="_x0000_s20618"/>
                </a:ext>
                <a:ext uri="{FF2B5EF4-FFF2-40B4-BE49-F238E27FC236}">
                  <a16:creationId xmlns:a16="http://schemas.microsoft.com/office/drawing/2014/main" id="{00000000-0008-0000-0500-00008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241300</xdr:colOff>
          <xdr:row>9</xdr:row>
          <xdr:rowOff>69850</xdr:rowOff>
        </xdr:from>
        <xdr:to>
          <xdr:col>35</xdr:col>
          <xdr:colOff>1041400</xdr:colOff>
          <xdr:row>9</xdr:row>
          <xdr:rowOff>342900</xdr:rowOff>
        </xdr:to>
        <xdr:sp macro="" textlink="">
          <xdr:nvSpPr>
            <xdr:cNvPr id="20619" name="Drop Down 139" hidden="1">
              <a:extLst>
                <a:ext uri="{63B3BB69-23CF-44E3-9099-C40C66FF867C}">
                  <a14:compatExt spid="_x0000_s20619"/>
                </a:ext>
                <a:ext uri="{FF2B5EF4-FFF2-40B4-BE49-F238E27FC236}">
                  <a16:creationId xmlns:a16="http://schemas.microsoft.com/office/drawing/2014/main" id="{00000000-0008-0000-0500-00008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260350</xdr:colOff>
          <xdr:row>8</xdr:row>
          <xdr:rowOff>69850</xdr:rowOff>
        </xdr:from>
        <xdr:to>
          <xdr:col>35</xdr:col>
          <xdr:colOff>1060450</xdr:colOff>
          <xdr:row>8</xdr:row>
          <xdr:rowOff>342900</xdr:rowOff>
        </xdr:to>
        <xdr:sp macro="" textlink="">
          <xdr:nvSpPr>
            <xdr:cNvPr id="20620" name="Drop Down 140" hidden="1">
              <a:extLst>
                <a:ext uri="{63B3BB69-23CF-44E3-9099-C40C66FF867C}">
                  <a14:compatExt spid="_x0000_s20620"/>
                </a:ext>
                <a:ext uri="{FF2B5EF4-FFF2-40B4-BE49-F238E27FC236}">
                  <a16:creationId xmlns:a16="http://schemas.microsoft.com/office/drawing/2014/main" id="{00000000-0008-0000-0500-00008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6</xdr:row>
          <xdr:rowOff>107950</xdr:rowOff>
        </xdr:from>
        <xdr:to>
          <xdr:col>3</xdr:col>
          <xdr:colOff>3060700</xdr:colOff>
          <xdr:row>6</xdr:row>
          <xdr:rowOff>381000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7</xdr:row>
          <xdr:rowOff>107950</xdr:rowOff>
        </xdr:from>
        <xdr:to>
          <xdr:col>3</xdr:col>
          <xdr:colOff>3060700</xdr:colOff>
          <xdr:row>7</xdr:row>
          <xdr:rowOff>381000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8</xdr:row>
          <xdr:rowOff>107950</xdr:rowOff>
        </xdr:from>
        <xdr:to>
          <xdr:col>3</xdr:col>
          <xdr:colOff>3060700</xdr:colOff>
          <xdr:row>8</xdr:row>
          <xdr:rowOff>381000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9</xdr:row>
          <xdr:rowOff>107950</xdr:rowOff>
        </xdr:from>
        <xdr:to>
          <xdr:col>3</xdr:col>
          <xdr:colOff>3060700</xdr:colOff>
          <xdr:row>9</xdr:row>
          <xdr:rowOff>381000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107950</xdr:rowOff>
        </xdr:from>
        <xdr:to>
          <xdr:col>3</xdr:col>
          <xdr:colOff>3060700</xdr:colOff>
          <xdr:row>10</xdr:row>
          <xdr:rowOff>381000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107950</xdr:rowOff>
        </xdr:from>
        <xdr:to>
          <xdr:col>3</xdr:col>
          <xdr:colOff>3060700</xdr:colOff>
          <xdr:row>11</xdr:row>
          <xdr:rowOff>381000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6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12</xdr:row>
          <xdr:rowOff>107950</xdr:rowOff>
        </xdr:from>
        <xdr:to>
          <xdr:col>3</xdr:col>
          <xdr:colOff>3060700</xdr:colOff>
          <xdr:row>12</xdr:row>
          <xdr:rowOff>381000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6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107950</xdr:rowOff>
        </xdr:from>
        <xdr:to>
          <xdr:col>3</xdr:col>
          <xdr:colOff>3060700</xdr:colOff>
          <xdr:row>13</xdr:row>
          <xdr:rowOff>381000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14</xdr:row>
          <xdr:rowOff>107950</xdr:rowOff>
        </xdr:from>
        <xdr:to>
          <xdr:col>3</xdr:col>
          <xdr:colOff>3060700</xdr:colOff>
          <xdr:row>14</xdr:row>
          <xdr:rowOff>381000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15</xdr:row>
          <xdr:rowOff>88900</xdr:rowOff>
        </xdr:from>
        <xdr:to>
          <xdr:col>3</xdr:col>
          <xdr:colOff>3060700</xdr:colOff>
          <xdr:row>15</xdr:row>
          <xdr:rowOff>361950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16</xdr:row>
          <xdr:rowOff>107950</xdr:rowOff>
        </xdr:from>
        <xdr:to>
          <xdr:col>3</xdr:col>
          <xdr:colOff>3060700</xdr:colOff>
          <xdr:row>16</xdr:row>
          <xdr:rowOff>381000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17</xdr:row>
          <xdr:rowOff>107950</xdr:rowOff>
        </xdr:from>
        <xdr:to>
          <xdr:col>3</xdr:col>
          <xdr:colOff>3060700</xdr:colOff>
          <xdr:row>17</xdr:row>
          <xdr:rowOff>381000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107950</xdr:rowOff>
        </xdr:from>
        <xdr:to>
          <xdr:col>3</xdr:col>
          <xdr:colOff>3060700</xdr:colOff>
          <xdr:row>18</xdr:row>
          <xdr:rowOff>381000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6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19</xdr:row>
          <xdr:rowOff>107950</xdr:rowOff>
        </xdr:from>
        <xdr:to>
          <xdr:col>3</xdr:col>
          <xdr:colOff>3060700</xdr:colOff>
          <xdr:row>19</xdr:row>
          <xdr:rowOff>381000</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20</xdr:row>
          <xdr:rowOff>107950</xdr:rowOff>
        </xdr:from>
        <xdr:to>
          <xdr:col>3</xdr:col>
          <xdr:colOff>3060700</xdr:colOff>
          <xdr:row>20</xdr:row>
          <xdr:rowOff>381000</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21</xdr:row>
          <xdr:rowOff>107950</xdr:rowOff>
        </xdr:from>
        <xdr:to>
          <xdr:col>3</xdr:col>
          <xdr:colOff>3060700</xdr:colOff>
          <xdr:row>21</xdr:row>
          <xdr:rowOff>381000</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22</xdr:row>
          <xdr:rowOff>107950</xdr:rowOff>
        </xdr:from>
        <xdr:to>
          <xdr:col>3</xdr:col>
          <xdr:colOff>3060700</xdr:colOff>
          <xdr:row>22</xdr:row>
          <xdr:rowOff>381000</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23</xdr:row>
          <xdr:rowOff>107950</xdr:rowOff>
        </xdr:from>
        <xdr:to>
          <xdr:col>3</xdr:col>
          <xdr:colOff>3060700</xdr:colOff>
          <xdr:row>23</xdr:row>
          <xdr:rowOff>381000</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6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24</xdr:row>
          <xdr:rowOff>107950</xdr:rowOff>
        </xdr:from>
        <xdr:to>
          <xdr:col>3</xdr:col>
          <xdr:colOff>3060700</xdr:colOff>
          <xdr:row>24</xdr:row>
          <xdr:rowOff>381000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6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25</xdr:row>
          <xdr:rowOff>107950</xdr:rowOff>
        </xdr:from>
        <xdr:to>
          <xdr:col>3</xdr:col>
          <xdr:colOff>3060700</xdr:colOff>
          <xdr:row>25</xdr:row>
          <xdr:rowOff>381000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6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4</xdr:row>
          <xdr:rowOff>146050</xdr:rowOff>
        </xdr:from>
        <xdr:to>
          <xdr:col>24</xdr:col>
          <xdr:colOff>508000</xdr:colOff>
          <xdr:row>4</xdr:row>
          <xdr:rowOff>374650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6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xdr:row>
          <xdr:rowOff>152400</xdr:rowOff>
        </xdr:from>
        <xdr:to>
          <xdr:col>24</xdr:col>
          <xdr:colOff>508000</xdr:colOff>
          <xdr:row>5</xdr:row>
          <xdr:rowOff>374650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6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127000</xdr:rowOff>
        </xdr:from>
        <xdr:to>
          <xdr:col>24</xdr:col>
          <xdr:colOff>508000</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6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7</xdr:row>
          <xdr:rowOff>127000</xdr:rowOff>
        </xdr:from>
        <xdr:to>
          <xdr:col>24</xdr:col>
          <xdr:colOff>488950</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6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8</xdr:row>
          <xdr:rowOff>88900</xdr:rowOff>
        </xdr:from>
        <xdr:to>
          <xdr:col>24</xdr:col>
          <xdr:colOff>488950</xdr:colOff>
          <xdr:row>8</xdr:row>
          <xdr:rowOff>317500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6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9</xdr:row>
          <xdr:rowOff>76200</xdr:rowOff>
        </xdr:from>
        <xdr:to>
          <xdr:col>27</xdr:col>
          <xdr:colOff>2489200</xdr:colOff>
          <xdr:row>9</xdr:row>
          <xdr:rowOff>342900</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6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10</xdr:row>
          <xdr:rowOff>88900</xdr:rowOff>
        </xdr:from>
        <xdr:to>
          <xdr:col>27</xdr:col>
          <xdr:colOff>2489200</xdr:colOff>
          <xdr:row>10</xdr:row>
          <xdr:rowOff>381000</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6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11</xdr:row>
          <xdr:rowOff>88900</xdr:rowOff>
        </xdr:from>
        <xdr:to>
          <xdr:col>27</xdr:col>
          <xdr:colOff>2489200</xdr:colOff>
          <xdr:row>11</xdr:row>
          <xdr:rowOff>381000</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6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12</xdr:row>
          <xdr:rowOff>76200</xdr:rowOff>
        </xdr:from>
        <xdr:to>
          <xdr:col>27</xdr:col>
          <xdr:colOff>2495550</xdr:colOff>
          <xdr:row>12</xdr:row>
          <xdr:rowOff>342900</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6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13</xdr:row>
          <xdr:rowOff>76200</xdr:rowOff>
        </xdr:from>
        <xdr:to>
          <xdr:col>27</xdr:col>
          <xdr:colOff>2489200</xdr:colOff>
          <xdr:row>13</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6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14</xdr:row>
          <xdr:rowOff>76200</xdr:rowOff>
        </xdr:from>
        <xdr:to>
          <xdr:col>27</xdr:col>
          <xdr:colOff>2489200</xdr:colOff>
          <xdr:row>14</xdr:row>
          <xdr:rowOff>342900</xdr:rowOff>
        </xdr:to>
        <xdr:sp macro="" textlink="">
          <xdr:nvSpPr>
            <xdr:cNvPr id="2111" name="Drop Down 63" hidden="1">
              <a:extLst>
                <a:ext uri="{63B3BB69-23CF-44E3-9099-C40C66FF867C}">
                  <a14:compatExt spid="_x0000_s2111"/>
                </a:ext>
                <a:ext uri="{FF2B5EF4-FFF2-40B4-BE49-F238E27FC236}">
                  <a16:creationId xmlns:a16="http://schemas.microsoft.com/office/drawing/2014/main" id="{00000000-0008-0000-06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15</xdr:row>
          <xdr:rowOff>76200</xdr:rowOff>
        </xdr:from>
        <xdr:to>
          <xdr:col>27</xdr:col>
          <xdr:colOff>2489200</xdr:colOff>
          <xdr:row>15</xdr:row>
          <xdr:rowOff>342900</xdr:rowOff>
        </xdr:to>
        <xdr:sp macro="" textlink="">
          <xdr:nvSpPr>
            <xdr:cNvPr id="2112" name="Drop Down 64" hidden="1">
              <a:extLst>
                <a:ext uri="{63B3BB69-23CF-44E3-9099-C40C66FF867C}">
                  <a14:compatExt spid="_x0000_s2112"/>
                </a:ext>
                <a:ext uri="{FF2B5EF4-FFF2-40B4-BE49-F238E27FC236}">
                  <a16:creationId xmlns:a16="http://schemas.microsoft.com/office/drawing/2014/main" id="{00000000-0008-0000-06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16</xdr:row>
          <xdr:rowOff>76200</xdr:rowOff>
        </xdr:from>
        <xdr:to>
          <xdr:col>27</xdr:col>
          <xdr:colOff>2489200</xdr:colOff>
          <xdr:row>16</xdr:row>
          <xdr:rowOff>342900</xdr:rowOff>
        </xdr:to>
        <xdr:sp macro="" textlink="">
          <xdr:nvSpPr>
            <xdr:cNvPr id="2113" name="Drop Down 65" hidden="1">
              <a:extLst>
                <a:ext uri="{63B3BB69-23CF-44E3-9099-C40C66FF867C}">
                  <a14:compatExt spid="_x0000_s2113"/>
                </a:ext>
                <a:ext uri="{FF2B5EF4-FFF2-40B4-BE49-F238E27FC236}">
                  <a16:creationId xmlns:a16="http://schemas.microsoft.com/office/drawing/2014/main" id="{00000000-0008-0000-06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18</xdr:row>
          <xdr:rowOff>76200</xdr:rowOff>
        </xdr:from>
        <xdr:to>
          <xdr:col>27</xdr:col>
          <xdr:colOff>2489200</xdr:colOff>
          <xdr:row>18</xdr:row>
          <xdr:rowOff>342900</xdr:rowOff>
        </xdr:to>
        <xdr:sp macro="" textlink="">
          <xdr:nvSpPr>
            <xdr:cNvPr id="2115" name="Drop Down 67" hidden="1">
              <a:extLst>
                <a:ext uri="{63B3BB69-23CF-44E3-9099-C40C66FF867C}">
                  <a14:compatExt spid="_x0000_s2115"/>
                </a:ext>
                <a:ext uri="{FF2B5EF4-FFF2-40B4-BE49-F238E27FC236}">
                  <a16:creationId xmlns:a16="http://schemas.microsoft.com/office/drawing/2014/main" id="{00000000-0008-0000-06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9</xdr:row>
          <xdr:rowOff>76200</xdr:rowOff>
        </xdr:from>
        <xdr:to>
          <xdr:col>30</xdr:col>
          <xdr:colOff>946150</xdr:colOff>
          <xdr:row>9</xdr:row>
          <xdr:rowOff>342900</xdr:rowOff>
        </xdr:to>
        <xdr:sp macro="" textlink="">
          <xdr:nvSpPr>
            <xdr:cNvPr id="2121" name="Drop Down 73" hidden="1">
              <a:extLst>
                <a:ext uri="{63B3BB69-23CF-44E3-9099-C40C66FF867C}">
                  <a14:compatExt spid="_x0000_s2121"/>
                </a:ext>
                <a:ext uri="{FF2B5EF4-FFF2-40B4-BE49-F238E27FC236}">
                  <a16:creationId xmlns:a16="http://schemas.microsoft.com/office/drawing/2014/main" id="{00000000-0008-0000-06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10</xdr:row>
          <xdr:rowOff>76200</xdr:rowOff>
        </xdr:from>
        <xdr:to>
          <xdr:col>30</xdr:col>
          <xdr:colOff>946150</xdr:colOff>
          <xdr:row>10</xdr:row>
          <xdr:rowOff>342900</xdr:rowOff>
        </xdr:to>
        <xdr:sp macro="" textlink="">
          <xdr:nvSpPr>
            <xdr:cNvPr id="2122" name="Drop Down 74" hidden="1">
              <a:extLst>
                <a:ext uri="{63B3BB69-23CF-44E3-9099-C40C66FF867C}">
                  <a14:compatExt spid="_x0000_s2122"/>
                </a:ext>
                <a:ext uri="{FF2B5EF4-FFF2-40B4-BE49-F238E27FC236}">
                  <a16:creationId xmlns:a16="http://schemas.microsoft.com/office/drawing/2014/main" id="{00000000-0008-0000-06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11</xdr:row>
          <xdr:rowOff>76200</xdr:rowOff>
        </xdr:from>
        <xdr:to>
          <xdr:col>30</xdr:col>
          <xdr:colOff>946150</xdr:colOff>
          <xdr:row>11</xdr:row>
          <xdr:rowOff>342900</xdr:rowOff>
        </xdr:to>
        <xdr:sp macro="" textlink="">
          <xdr:nvSpPr>
            <xdr:cNvPr id="2123" name="Drop Down 75" hidden="1">
              <a:extLst>
                <a:ext uri="{63B3BB69-23CF-44E3-9099-C40C66FF867C}">
                  <a14:compatExt spid="_x0000_s2123"/>
                </a:ext>
                <a:ext uri="{FF2B5EF4-FFF2-40B4-BE49-F238E27FC236}">
                  <a16:creationId xmlns:a16="http://schemas.microsoft.com/office/drawing/2014/main" id="{00000000-0008-0000-06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12</xdr:row>
          <xdr:rowOff>76200</xdr:rowOff>
        </xdr:from>
        <xdr:to>
          <xdr:col>30</xdr:col>
          <xdr:colOff>946150</xdr:colOff>
          <xdr:row>12</xdr:row>
          <xdr:rowOff>342900</xdr:rowOff>
        </xdr:to>
        <xdr:sp macro="" textlink="">
          <xdr:nvSpPr>
            <xdr:cNvPr id="2124" name="Drop Down 76" hidden="1">
              <a:extLst>
                <a:ext uri="{63B3BB69-23CF-44E3-9099-C40C66FF867C}">
                  <a14:compatExt spid="_x0000_s2124"/>
                </a:ext>
                <a:ext uri="{FF2B5EF4-FFF2-40B4-BE49-F238E27FC236}">
                  <a16:creationId xmlns:a16="http://schemas.microsoft.com/office/drawing/2014/main" id="{00000000-0008-0000-06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13</xdr:row>
          <xdr:rowOff>76200</xdr:rowOff>
        </xdr:from>
        <xdr:to>
          <xdr:col>30</xdr:col>
          <xdr:colOff>946150</xdr:colOff>
          <xdr:row>13</xdr:row>
          <xdr:rowOff>342900</xdr:rowOff>
        </xdr:to>
        <xdr:sp macro="" textlink="">
          <xdr:nvSpPr>
            <xdr:cNvPr id="2125" name="Drop Down 77" hidden="1">
              <a:extLst>
                <a:ext uri="{63B3BB69-23CF-44E3-9099-C40C66FF867C}">
                  <a14:compatExt spid="_x0000_s2125"/>
                </a:ext>
                <a:ext uri="{FF2B5EF4-FFF2-40B4-BE49-F238E27FC236}">
                  <a16:creationId xmlns:a16="http://schemas.microsoft.com/office/drawing/2014/main" id="{00000000-0008-0000-06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14</xdr:row>
          <xdr:rowOff>76200</xdr:rowOff>
        </xdr:from>
        <xdr:to>
          <xdr:col>30</xdr:col>
          <xdr:colOff>946150</xdr:colOff>
          <xdr:row>14</xdr:row>
          <xdr:rowOff>342900</xdr:rowOff>
        </xdr:to>
        <xdr:sp macro="" textlink="">
          <xdr:nvSpPr>
            <xdr:cNvPr id="2126" name="Drop Down 78" hidden="1">
              <a:extLst>
                <a:ext uri="{63B3BB69-23CF-44E3-9099-C40C66FF867C}">
                  <a14:compatExt spid="_x0000_s2126"/>
                </a:ext>
                <a:ext uri="{FF2B5EF4-FFF2-40B4-BE49-F238E27FC236}">
                  <a16:creationId xmlns:a16="http://schemas.microsoft.com/office/drawing/2014/main" id="{00000000-0008-0000-06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15</xdr:row>
          <xdr:rowOff>76200</xdr:rowOff>
        </xdr:from>
        <xdr:to>
          <xdr:col>30</xdr:col>
          <xdr:colOff>946150</xdr:colOff>
          <xdr:row>15</xdr:row>
          <xdr:rowOff>342900</xdr:rowOff>
        </xdr:to>
        <xdr:sp macro="" textlink="">
          <xdr:nvSpPr>
            <xdr:cNvPr id="2127" name="Drop Down 79" hidden="1">
              <a:extLst>
                <a:ext uri="{63B3BB69-23CF-44E3-9099-C40C66FF867C}">
                  <a14:compatExt spid="_x0000_s2127"/>
                </a:ext>
                <a:ext uri="{FF2B5EF4-FFF2-40B4-BE49-F238E27FC236}">
                  <a16:creationId xmlns:a16="http://schemas.microsoft.com/office/drawing/2014/main" id="{00000000-0008-0000-06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16</xdr:row>
          <xdr:rowOff>76200</xdr:rowOff>
        </xdr:from>
        <xdr:to>
          <xdr:col>30</xdr:col>
          <xdr:colOff>946150</xdr:colOff>
          <xdr:row>16</xdr:row>
          <xdr:rowOff>342900</xdr:rowOff>
        </xdr:to>
        <xdr:sp macro="" textlink="">
          <xdr:nvSpPr>
            <xdr:cNvPr id="2128" name="Drop Down 80" hidden="1">
              <a:extLst>
                <a:ext uri="{63B3BB69-23CF-44E3-9099-C40C66FF867C}">
                  <a14:compatExt spid="_x0000_s2128"/>
                </a:ext>
                <a:ext uri="{FF2B5EF4-FFF2-40B4-BE49-F238E27FC236}">
                  <a16:creationId xmlns:a16="http://schemas.microsoft.com/office/drawing/2014/main" id="{00000000-0008-0000-06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17</xdr:row>
          <xdr:rowOff>76200</xdr:rowOff>
        </xdr:from>
        <xdr:to>
          <xdr:col>30</xdr:col>
          <xdr:colOff>946150</xdr:colOff>
          <xdr:row>17</xdr:row>
          <xdr:rowOff>342900</xdr:rowOff>
        </xdr:to>
        <xdr:sp macro="" textlink="">
          <xdr:nvSpPr>
            <xdr:cNvPr id="2129" name="Drop Down 81" hidden="1">
              <a:extLst>
                <a:ext uri="{63B3BB69-23CF-44E3-9099-C40C66FF867C}">
                  <a14:compatExt spid="_x0000_s2129"/>
                </a:ext>
                <a:ext uri="{FF2B5EF4-FFF2-40B4-BE49-F238E27FC236}">
                  <a16:creationId xmlns:a16="http://schemas.microsoft.com/office/drawing/2014/main" id="{00000000-0008-0000-06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18</xdr:row>
          <xdr:rowOff>76200</xdr:rowOff>
        </xdr:from>
        <xdr:to>
          <xdr:col>30</xdr:col>
          <xdr:colOff>946150</xdr:colOff>
          <xdr:row>18</xdr:row>
          <xdr:rowOff>342900</xdr:rowOff>
        </xdr:to>
        <xdr:sp macro="" textlink="">
          <xdr:nvSpPr>
            <xdr:cNvPr id="2130" name="Drop Down 82" hidden="1">
              <a:extLst>
                <a:ext uri="{63B3BB69-23CF-44E3-9099-C40C66FF867C}">
                  <a14:compatExt spid="_x0000_s2130"/>
                </a:ext>
                <a:ext uri="{FF2B5EF4-FFF2-40B4-BE49-F238E27FC236}">
                  <a16:creationId xmlns:a16="http://schemas.microsoft.com/office/drawing/2014/main" id="{00000000-0008-0000-06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9</xdr:row>
          <xdr:rowOff>76200</xdr:rowOff>
        </xdr:from>
        <xdr:to>
          <xdr:col>33</xdr:col>
          <xdr:colOff>2476500</xdr:colOff>
          <xdr:row>9</xdr:row>
          <xdr:rowOff>342900</xdr:rowOff>
        </xdr:to>
        <xdr:sp macro="" textlink="">
          <xdr:nvSpPr>
            <xdr:cNvPr id="2131" name="Drop Down 83" hidden="1">
              <a:extLst>
                <a:ext uri="{63B3BB69-23CF-44E3-9099-C40C66FF867C}">
                  <a14:compatExt spid="_x0000_s2131"/>
                </a:ext>
                <a:ext uri="{FF2B5EF4-FFF2-40B4-BE49-F238E27FC236}">
                  <a16:creationId xmlns:a16="http://schemas.microsoft.com/office/drawing/2014/main" id="{00000000-0008-0000-06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10</xdr:row>
          <xdr:rowOff>76200</xdr:rowOff>
        </xdr:from>
        <xdr:to>
          <xdr:col>33</xdr:col>
          <xdr:colOff>2476500</xdr:colOff>
          <xdr:row>10</xdr:row>
          <xdr:rowOff>342900</xdr:rowOff>
        </xdr:to>
        <xdr:sp macro="" textlink="">
          <xdr:nvSpPr>
            <xdr:cNvPr id="2141" name="Drop Down 93" hidden="1">
              <a:extLst>
                <a:ext uri="{63B3BB69-23CF-44E3-9099-C40C66FF867C}">
                  <a14:compatExt spid="_x0000_s2141"/>
                </a:ext>
                <a:ext uri="{FF2B5EF4-FFF2-40B4-BE49-F238E27FC236}">
                  <a16:creationId xmlns:a16="http://schemas.microsoft.com/office/drawing/2014/main" id="{00000000-0008-0000-0600-00005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11</xdr:row>
          <xdr:rowOff>76200</xdr:rowOff>
        </xdr:from>
        <xdr:to>
          <xdr:col>33</xdr:col>
          <xdr:colOff>2476500</xdr:colOff>
          <xdr:row>11</xdr:row>
          <xdr:rowOff>342900</xdr:rowOff>
        </xdr:to>
        <xdr:sp macro="" textlink="">
          <xdr:nvSpPr>
            <xdr:cNvPr id="2142" name="Drop Down 94" hidden="1">
              <a:extLst>
                <a:ext uri="{63B3BB69-23CF-44E3-9099-C40C66FF867C}">
                  <a14:compatExt spid="_x0000_s2142"/>
                </a:ext>
                <a:ext uri="{FF2B5EF4-FFF2-40B4-BE49-F238E27FC236}">
                  <a16:creationId xmlns:a16="http://schemas.microsoft.com/office/drawing/2014/main" id="{00000000-0008-0000-0600-00005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12</xdr:row>
          <xdr:rowOff>76200</xdr:rowOff>
        </xdr:from>
        <xdr:to>
          <xdr:col>33</xdr:col>
          <xdr:colOff>2476500</xdr:colOff>
          <xdr:row>12</xdr:row>
          <xdr:rowOff>342900</xdr:rowOff>
        </xdr:to>
        <xdr:sp macro="" textlink="">
          <xdr:nvSpPr>
            <xdr:cNvPr id="2143" name="Drop Down 95" hidden="1">
              <a:extLst>
                <a:ext uri="{63B3BB69-23CF-44E3-9099-C40C66FF867C}">
                  <a14:compatExt spid="_x0000_s2143"/>
                </a:ext>
                <a:ext uri="{FF2B5EF4-FFF2-40B4-BE49-F238E27FC236}">
                  <a16:creationId xmlns:a16="http://schemas.microsoft.com/office/drawing/2014/main" id="{00000000-0008-0000-06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13</xdr:row>
          <xdr:rowOff>76200</xdr:rowOff>
        </xdr:from>
        <xdr:to>
          <xdr:col>33</xdr:col>
          <xdr:colOff>2476500</xdr:colOff>
          <xdr:row>13</xdr:row>
          <xdr:rowOff>342900</xdr:rowOff>
        </xdr:to>
        <xdr:sp macro="" textlink="">
          <xdr:nvSpPr>
            <xdr:cNvPr id="2144" name="Drop Down 96" hidden="1">
              <a:extLst>
                <a:ext uri="{63B3BB69-23CF-44E3-9099-C40C66FF867C}">
                  <a14:compatExt spid="_x0000_s2144"/>
                </a:ext>
                <a:ext uri="{FF2B5EF4-FFF2-40B4-BE49-F238E27FC236}">
                  <a16:creationId xmlns:a16="http://schemas.microsoft.com/office/drawing/2014/main" id="{00000000-0008-0000-06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14</xdr:row>
          <xdr:rowOff>76200</xdr:rowOff>
        </xdr:from>
        <xdr:to>
          <xdr:col>33</xdr:col>
          <xdr:colOff>2476500</xdr:colOff>
          <xdr:row>14</xdr:row>
          <xdr:rowOff>342900</xdr:rowOff>
        </xdr:to>
        <xdr:sp macro="" textlink="">
          <xdr:nvSpPr>
            <xdr:cNvPr id="2145" name="Drop Down 97" hidden="1">
              <a:extLst>
                <a:ext uri="{63B3BB69-23CF-44E3-9099-C40C66FF867C}">
                  <a14:compatExt spid="_x0000_s2145"/>
                </a:ext>
                <a:ext uri="{FF2B5EF4-FFF2-40B4-BE49-F238E27FC236}">
                  <a16:creationId xmlns:a16="http://schemas.microsoft.com/office/drawing/2014/main" id="{00000000-0008-0000-06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15</xdr:row>
          <xdr:rowOff>76200</xdr:rowOff>
        </xdr:from>
        <xdr:to>
          <xdr:col>33</xdr:col>
          <xdr:colOff>2476500</xdr:colOff>
          <xdr:row>15</xdr:row>
          <xdr:rowOff>342900</xdr:rowOff>
        </xdr:to>
        <xdr:sp macro="" textlink="">
          <xdr:nvSpPr>
            <xdr:cNvPr id="2146" name="Drop Down 98" hidden="1">
              <a:extLst>
                <a:ext uri="{63B3BB69-23CF-44E3-9099-C40C66FF867C}">
                  <a14:compatExt spid="_x0000_s2146"/>
                </a:ext>
                <a:ext uri="{FF2B5EF4-FFF2-40B4-BE49-F238E27FC236}">
                  <a16:creationId xmlns:a16="http://schemas.microsoft.com/office/drawing/2014/main" id="{00000000-0008-0000-06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16</xdr:row>
          <xdr:rowOff>76200</xdr:rowOff>
        </xdr:from>
        <xdr:to>
          <xdr:col>33</xdr:col>
          <xdr:colOff>2476500</xdr:colOff>
          <xdr:row>16</xdr:row>
          <xdr:rowOff>342900</xdr:rowOff>
        </xdr:to>
        <xdr:sp macro="" textlink="">
          <xdr:nvSpPr>
            <xdr:cNvPr id="2147" name="Drop Down 99" hidden="1">
              <a:extLst>
                <a:ext uri="{63B3BB69-23CF-44E3-9099-C40C66FF867C}">
                  <a14:compatExt spid="_x0000_s2147"/>
                </a:ext>
                <a:ext uri="{FF2B5EF4-FFF2-40B4-BE49-F238E27FC236}">
                  <a16:creationId xmlns:a16="http://schemas.microsoft.com/office/drawing/2014/main" id="{00000000-0008-0000-06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17</xdr:row>
          <xdr:rowOff>76200</xdr:rowOff>
        </xdr:from>
        <xdr:to>
          <xdr:col>33</xdr:col>
          <xdr:colOff>2476500</xdr:colOff>
          <xdr:row>17</xdr:row>
          <xdr:rowOff>342900</xdr:rowOff>
        </xdr:to>
        <xdr:sp macro="" textlink="">
          <xdr:nvSpPr>
            <xdr:cNvPr id="2148" name="Drop Down 100" hidden="1">
              <a:extLst>
                <a:ext uri="{63B3BB69-23CF-44E3-9099-C40C66FF867C}">
                  <a14:compatExt spid="_x0000_s2148"/>
                </a:ext>
                <a:ext uri="{FF2B5EF4-FFF2-40B4-BE49-F238E27FC236}">
                  <a16:creationId xmlns:a16="http://schemas.microsoft.com/office/drawing/2014/main" id="{00000000-0008-0000-06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18</xdr:row>
          <xdr:rowOff>76200</xdr:rowOff>
        </xdr:from>
        <xdr:to>
          <xdr:col>33</xdr:col>
          <xdr:colOff>2476500</xdr:colOff>
          <xdr:row>18</xdr:row>
          <xdr:rowOff>342900</xdr:rowOff>
        </xdr:to>
        <xdr:sp macro="" textlink="">
          <xdr:nvSpPr>
            <xdr:cNvPr id="2149" name="Drop Down 101" hidden="1">
              <a:extLst>
                <a:ext uri="{63B3BB69-23CF-44E3-9099-C40C66FF867C}">
                  <a14:compatExt spid="_x0000_s2149"/>
                </a:ext>
                <a:ext uri="{FF2B5EF4-FFF2-40B4-BE49-F238E27FC236}">
                  <a16:creationId xmlns:a16="http://schemas.microsoft.com/office/drawing/2014/main" id="{00000000-0008-0000-06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9</xdr:row>
          <xdr:rowOff>76200</xdr:rowOff>
        </xdr:from>
        <xdr:to>
          <xdr:col>36</xdr:col>
          <xdr:colOff>946150</xdr:colOff>
          <xdr:row>9</xdr:row>
          <xdr:rowOff>342900</xdr:rowOff>
        </xdr:to>
        <xdr:sp macro="" textlink="">
          <xdr:nvSpPr>
            <xdr:cNvPr id="2150" name="Drop Down 102" hidden="1">
              <a:extLst>
                <a:ext uri="{63B3BB69-23CF-44E3-9099-C40C66FF867C}">
                  <a14:compatExt spid="_x0000_s2150"/>
                </a:ext>
                <a:ext uri="{FF2B5EF4-FFF2-40B4-BE49-F238E27FC236}">
                  <a16:creationId xmlns:a16="http://schemas.microsoft.com/office/drawing/2014/main" id="{00000000-0008-0000-06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10</xdr:row>
          <xdr:rowOff>76200</xdr:rowOff>
        </xdr:from>
        <xdr:to>
          <xdr:col>36</xdr:col>
          <xdr:colOff>946150</xdr:colOff>
          <xdr:row>10</xdr:row>
          <xdr:rowOff>342900</xdr:rowOff>
        </xdr:to>
        <xdr:sp macro="" textlink="">
          <xdr:nvSpPr>
            <xdr:cNvPr id="2151" name="Drop Down 103" hidden="1">
              <a:extLst>
                <a:ext uri="{63B3BB69-23CF-44E3-9099-C40C66FF867C}">
                  <a14:compatExt spid="_x0000_s2151"/>
                </a:ext>
                <a:ext uri="{FF2B5EF4-FFF2-40B4-BE49-F238E27FC236}">
                  <a16:creationId xmlns:a16="http://schemas.microsoft.com/office/drawing/2014/main" id="{00000000-0008-0000-06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11</xdr:row>
          <xdr:rowOff>76200</xdr:rowOff>
        </xdr:from>
        <xdr:to>
          <xdr:col>36</xdr:col>
          <xdr:colOff>946150</xdr:colOff>
          <xdr:row>11</xdr:row>
          <xdr:rowOff>342900</xdr:rowOff>
        </xdr:to>
        <xdr:sp macro="" textlink="">
          <xdr:nvSpPr>
            <xdr:cNvPr id="2152" name="Drop Down 104" hidden="1">
              <a:extLst>
                <a:ext uri="{63B3BB69-23CF-44E3-9099-C40C66FF867C}">
                  <a14:compatExt spid="_x0000_s2152"/>
                </a:ext>
                <a:ext uri="{FF2B5EF4-FFF2-40B4-BE49-F238E27FC236}">
                  <a16:creationId xmlns:a16="http://schemas.microsoft.com/office/drawing/2014/main" id="{00000000-0008-0000-06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12</xdr:row>
          <xdr:rowOff>76200</xdr:rowOff>
        </xdr:from>
        <xdr:to>
          <xdr:col>36</xdr:col>
          <xdr:colOff>946150</xdr:colOff>
          <xdr:row>12</xdr:row>
          <xdr:rowOff>342900</xdr:rowOff>
        </xdr:to>
        <xdr:sp macro="" textlink="">
          <xdr:nvSpPr>
            <xdr:cNvPr id="2153" name="Drop Down 105" hidden="1">
              <a:extLst>
                <a:ext uri="{63B3BB69-23CF-44E3-9099-C40C66FF867C}">
                  <a14:compatExt spid="_x0000_s2153"/>
                </a:ext>
                <a:ext uri="{FF2B5EF4-FFF2-40B4-BE49-F238E27FC236}">
                  <a16:creationId xmlns:a16="http://schemas.microsoft.com/office/drawing/2014/main" id="{00000000-0008-0000-0600-00006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13</xdr:row>
          <xdr:rowOff>76200</xdr:rowOff>
        </xdr:from>
        <xdr:to>
          <xdr:col>36</xdr:col>
          <xdr:colOff>946150</xdr:colOff>
          <xdr:row>13</xdr:row>
          <xdr:rowOff>342900</xdr:rowOff>
        </xdr:to>
        <xdr:sp macro="" textlink="">
          <xdr:nvSpPr>
            <xdr:cNvPr id="2154" name="Drop Down 106" hidden="1">
              <a:extLst>
                <a:ext uri="{63B3BB69-23CF-44E3-9099-C40C66FF867C}">
                  <a14:compatExt spid="_x0000_s2154"/>
                </a:ext>
                <a:ext uri="{FF2B5EF4-FFF2-40B4-BE49-F238E27FC236}">
                  <a16:creationId xmlns:a16="http://schemas.microsoft.com/office/drawing/2014/main" id="{00000000-0008-0000-0600-00006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14</xdr:row>
          <xdr:rowOff>76200</xdr:rowOff>
        </xdr:from>
        <xdr:to>
          <xdr:col>36</xdr:col>
          <xdr:colOff>946150</xdr:colOff>
          <xdr:row>14</xdr:row>
          <xdr:rowOff>342900</xdr:rowOff>
        </xdr:to>
        <xdr:sp macro="" textlink="">
          <xdr:nvSpPr>
            <xdr:cNvPr id="2155" name="Drop Down 107" hidden="1">
              <a:extLst>
                <a:ext uri="{63B3BB69-23CF-44E3-9099-C40C66FF867C}">
                  <a14:compatExt spid="_x0000_s2155"/>
                </a:ext>
                <a:ext uri="{FF2B5EF4-FFF2-40B4-BE49-F238E27FC236}">
                  <a16:creationId xmlns:a16="http://schemas.microsoft.com/office/drawing/2014/main" id="{00000000-0008-0000-0600-00006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15</xdr:row>
          <xdr:rowOff>76200</xdr:rowOff>
        </xdr:from>
        <xdr:to>
          <xdr:col>36</xdr:col>
          <xdr:colOff>946150</xdr:colOff>
          <xdr:row>15</xdr:row>
          <xdr:rowOff>342900</xdr:rowOff>
        </xdr:to>
        <xdr:sp macro="" textlink="">
          <xdr:nvSpPr>
            <xdr:cNvPr id="2156" name="Drop Down 108" hidden="1">
              <a:extLst>
                <a:ext uri="{63B3BB69-23CF-44E3-9099-C40C66FF867C}">
                  <a14:compatExt spid="_x0000_s2156"/>
                </a:ext>
                <a:ext uri="{FF2B5EF4-FFF2-40B4-BE49-F238E27FC236}">
                  <a16:creationId xmlns:a16="http://schemas.microsoft.com/office/drawing/2014/main" id="{00000000-0008-0000-06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16</xdr:row>
          <xdr:rowOff>76200</xdr:rowOff>
        </xdr:from>
        <xdr:to>
          <xdr:col>36</xdr:col>
          <xdr:colOff>946150</xdr:colOff>
          <xdr:row>16</xdr:row>
          <xdr:rowOff>342900</xdr:rowOff>
        </xdr:to>
        <xdr:sp macro="" textlink="">
          <xdr:nvSpPr>
            <xdr:cNvPr id="2157" name="Drop Down 109" hidden="1">
              <a:extLst>
                <a:ext uri="{63B3BB69-23CF-44E3-9099-C40C66FF867C}">
                  <a14:compatExt spid="_x0000_s2157"/>
                </a:ext>
                <a:ext uri="{FF2B5EF4-FFF2-40B4-BE49-F238E27FC236}">
                  <a16:creationId xmlns:a16="http://schemas.microsoft.com/office/drawing/2014/main" id="{00000000-0008-0000-06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17</xdr:row>
          <xdr:rowOff>76200</xdr:rowOff>
        </xdr:from>
        <xdr:to>
          <xdr:col>36</xdr:col>
          <xdr:colOff>946150</xdr:colOff>
          <xdr:row>17</xdr:row>
          <xdr:rowOff>342900</xdr:rowOff>
        </xdr:to>
        <xdr:sp macro="" textlink="">
          <xdr:nvSpPr>
            <xdr:cNvPr id="2158" name="Drop Down 110" hidden="1">
              <a:extLst>
                <a:ext uri="{63B3BB69-23CF-44E3-9099-C40C66FF867C}">
                  <a14:compatExt spid="_x0000_s2158"/>
                </a:ext>
                <a:ext uri="{FF2B5EF4-FFF2-40B4-BE49-F238E27FC236}">
                  <a16:creationId xmlns:a16="http://schemas.microsoft.com/office/drawing/2014/main" id="{00000000-0008-0000-0600-00006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18</xdr:row>
          <xdr:rowOff>76200</xdr:rowOff>
        </xdr:from>
        <xdr:to>
          <xdr:col>36</xdr:col>
          <xdr:colOff>946150</xdr:colOff>
          <xdr:row>18</xdr:row>
          <xdr:rowOff>342900</xdr:rowOff>
        </xdr:to>
        <xdr:sp macro="" textlink="">
          <xdr:nvSpPr>
            <xdr:cNvPr id="2159" name="Drop Down 111" hidden="1">
              <a:extLst>
                <a:ext uri="{63B3BB69-23CF-44E3-9099-C40C66FF867C}">
                  <a14:compatExt spid="_x0000_s2159"/>
                </a:ext>
                <a:ext uri="{FF2B5EF4-FFF2-40B4-BE49-F238E27FC236}">
                  <a16:creationId xmlns:a16="http://schemas.microsoft.com/office/drawing/2014/main" id="{00000000-0008-0000-06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88900</xdr:rowOff>
        </xdr:from>
        <xdr:to>
          <xdr:col>39</xdr:col>
          <xdr:colOff>2432050</xdr:colOff>
          <xdr:row>9</xdr:row>
          <xdr:rowOff>342900</xdr:rowOff>
        </xdr:to>
        <xdr:sp macro="" textlink="">
          <xdr:nvSpPr>
            <xdr:cNvPr id="2160" name="Drop Down 112" hidden="1">
              <a:extLst>
                <a:ext uri="{63B3BB69-23CF-44E3-9099-C40C66FF867C}">
                  <a14:compatExt spid="_x0000_s2160"/>
                </a:ext>
                <a:ext uri="{FF2B5EF4-FFF2-40B4-BE49-F238E27FC236}">
                  <a16:creationId xmlns:a16="http://schemas.microsoft.com/office/drawing/2014/main" id="{00000000-0008-0000-0600-00007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88900</xdr:rowOff>
        </xdr:from>
        <xdr:to>
          <xdr:col>39</xdr:col>
          <xdr:colOff>2432050</xdr:colOff>
          <xdr:row>10</xdr:row>
          <xdr:rowOff>342900</xdr:rowOff>
        </xdr:to>
        <xdr:sp macro="" textlink="">
          <xdr:nvSpPr>
            <xdr:cNvPr id="2161" name="Drop Down 113" hidden="1">
              <a:extLst>
                <a:ext uri="{63B3BB69-23CF-44E3-9099-C40C66FF867C}">
                  <a14:compatExt spid="_x0000_s2161"/>
                </a:ext>
                <a:ext uri="{FF2B5EF4-FFF2-40B4-BE49-F238E27FC236}">
                  <a16:creationId xmlns:a16="http://schemas.microsoft.com/office/drawing/2014/main" id="{00000000-0008-0000-06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88900</xdr:rowOff>
        </xdr:from>
        <xdr:to>
          <xdr:col>39</xdr:col>
          <xdr:colOff>2432050</xdr:colOff>
          <xdr:row>11</xdr:row>
          <xdr:rowOff>342900</xdr:rowOff>
        </xdr:to>
        <xdr:sp macro="" textlink="">
          <xdr:nvSpPr>
            <xdr:cNvPr id="2162" name="Drop Down 114" hidden="1">
              <a:extLst>
                <a:ext uri="{63B3BB69-23CF-44E3-9099-C40C66FF867C}">
                  <a14:compatExt spid="_x0000_s2162"/>
                </a:ext>
                <a:ext uri="{FF2B5EF4-FFF2-40B4-BE49-F238E27FC236}">
                  <a16:creationId xmlns:a16="http://schemas.microsoft.com/office/drawing/2014/main" id="{00000000-0008-0000-06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88900</xdr:rowOff>
        </xdr:from>
        <xdr:to>
          <xdr:col>39</xdr:col>
          <xdr:colOff>2432050</xdr:colOff>
          <xdr:row>12</xdr:row>
          <xdr:rowOff>342900</xdr:rowOff>
        </xdr:to>
        <xdr:sp macro="" textlink="">
          <xdr:nvSpPr>
            <xdr:cNvPr id="2163" name="Drop Down 115" hidden="1">
              <a:extLst>
                <a:ext uri="{63B3BB69-23CF-44E3-9099-C40C66FF867C}">
                  <a14:compatExt spid="_x0000_s2163"/>
                </a:ext>
                <a:ext uri="{FF2B5EF4-FFF2-40B4-BE49-F238E27FC236}">
                  <a16:creationId xmlns:a16="http://schemas.microsoft.com/office/drawing/2014/main" id="{00000000-0008-0000-06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88900</xdr:rowOff>
        </xdr:from>
        <xdr:to>
          <xdr:col>39</xdr:col>
          <xdr:colOff>2432050</xdr:colOff>
          <xdr:row>13</xdr:row>
          <xdr:rowOff>342900</xdr:rowOff>
        </xdr:to>
        <xdr:sp macro="" textlink="">
          <xdr:nvSpPr>
            <xdr:cNvPr id="2164" name="Drop Down 116" hidden="1">
              <a:extLst>
                <a:ext uri="{63B3BB69-23CF-44E3-9099-C40C66FF867C}">
                  <a14:compatExt spid="_x0000_s2164"/>
                </a:ext>
                <a:ext uri="{FF2B5EF4-FFF2-40B4-BE49-F238E27FC236}">
                  <a16:creationId xmlns:a16="http://schemas.microsoft.com/office/drawing/2014/main" id="{00000000-0008-0000-06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88900</xdr:rowOff>
        </xdr:from>
        <xdr:to>
          <xdr:col>39</xdr:col>
          <xdr:colOff>2432050</xdr:colOff>
          <xdr:row>14</xdr:row>
          <xdr:rowOff>342900</xdr:rowOff>
        </xdr:to>
        <xdr:sp macro="" textlink="">
          <xdr:nvSpPr>
            <xdr:cNvPr id="2165" name="Drop Down 117" hidden="1">
              <a:extLst>
                <a:ext uri="{63B3BB69-23CF-44E3-9099-C40C66FF867C}">
                  <a14:compatExt spid="_x0000_s2165"/>
                </a:ext>
                <a:ext uri="{FF2B5EF4-FFF2-40B4-BE49-F238E27FC236}">
                  <a16:creationId xmlns:a16="http://schemas.microsoft.com/office/drawing/2014/main" id="{00000000-0008-0000-06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88900</xdr:rowOff>
        </xdr:from>
        <xdr:to>
          <xdr:col>39</xdr:col>
          <xdr:colOff>2432050</xdr:colOff>
          <xdr:row>15</xdr:row>
          <xdr:rowOff>342900</xdr:rowOff>
        </xdr:to>
        <xdr:sp macro="" textlink="">
          <xdr:nvSpPr>
            <xdr:cNvPr id="2166" name="Drop Down 118" hidden="1">
              <a:extLst>
                <a:ext uri="{63B3BB69-23CF-44E3-9099-C40C66FF867C}">
                  <a14:compatExt spid="_x0000_s2166"/>
                </a:ext>
                <a:ext uri="{FF2B5EF4-FFF2-40B4-BE49-F238E27FC236}">
                  <a16:creationId xmlns:a16="http://schemas.microsoft.com/office/drawing/2014/main" id="{00000000-0008-0000-06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88900</xdr:rowOff>
        </xdr:from>
        <xdr:to>
          <xdr:col>39</xdr:col>
          <xdr:colOff>2432050</xdr:colOff>
          <xdr:row>16</xdr:row>
          <xdr:rowOff>342900</xdr:rowOff>
        </xdr:to>
        <xdr:sp macro="" textlink="">
          <xdr:nvSpPr>
            <xdr:cNvPr id="2167" name="Drop Down 119" hidden="1">
              <a:extLst>
                <a:ext uri="{63B3BB69-23CF-44E3-9099-C40C66FF867C}">
                  <a14:compatExt spid="_x0000_s2167"/>
                </a:ext>
                <a:ext uri="{FF2B5EF4-FFF2-40B4-BE49-F238E27FC236}">
                  <a16:creationId xmlns:a16="http://schemas.microsoft.com/office/drawing/2014/main" id="{00000000-0008-0000-06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88900</xdr:rowOff>
        </xdr:from>
        <xdr:to>
          <xdr:col>39</xdr:col>
          <xdr:colOff>2432050</xdr:colOff>
          <xdr:row>17</xdr:row>
          <xdr:rowOff>342900</xdr:rowOff>
        </xdr:to>
        <xdr:sp macro="" textlink="">
          <xdr:nvSpPr>
            <xdr:cNvPr id="2168" name="Drop Down 120" hidden="1">
              <a:extLst>
                <a:ext uri="{63B3BB69-23CF-44E3-9099-C40C66FF867C}">
                  <a14:compatExt spid="_x0000_s2168"/>
                </a:ext>
                <a:ext uri="{FF2B5EF4-FFF2-40B4-BE49-F238E27FC236}">
                  <a16:creationId xmlns:a16="http://schemas.microsoft.com/office/drawing/2014/main" id="{00000000-0008-0000-06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88900</xdr:rowOff>
        </xdr:from>
        <xdr:to>
          <xdr:col>39</xdr:col>
          <xdr:colOff>2432050</xdr:colOff>
          <xdr:row>18</xdr:row>
          <xdr:rowOff>342900</xdr:rowOff>
        </xdr:to>
        <xdr:sp macro="" textlink="">
          <xdr:nvSpPr>
            <xdr:cNvPr id="2169" name="Drop Down 121" hidden="1">
              <a:extLst>
                <a:ext uri="{63B3BB69-23CF-44E3-9099-C40C66FF867C}">
                  <a14:compatExt spid="_x0000_s2169"/>
                </a:ext>
                <a:ext uri="{FF2B5EF4-FFF2-40B4-BE49-F238E27FC236}">
                  <a16:creationId xmlns:a16="http://schemas.microsoft.com/office/drawing/2014/main" id="{00000000-0008-0000-06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9</xdr:row>
          <xdr:rowOff>76200</xdr:rowOff>
        </xdr:from>
        <xdr:to>
          <xdr:col>42</xdr:col>
          <xdr:colOff>933450</xdr:colOff>
          <xdr:row>9</xdr:row>
          <xdr:rowOff>342900</xdr:rowOff>
        </xdr:to>
        <xdr:sp macro="" textlink="">
          <xdr:nvSpPr>
            <xdr:cNvPr id="2170" name="Drop Down 122" hidden="1">
              <a:extLst>
                <a:ext uri="{63B3BB69-23CF-44E3-9099-C40C66FF867C}">
                  <a14:compatExt spid="_x0000_s2170"/>
                </a:ext>
                <a:ext uri="{FF2B5EF4-FFF2-40B4-BE49-F238E27FC236}">
                  <a16:creationId xmlns:a16="http://schemas.microsoft.com/office/drawing/2014/main" id="{00000000-0008-0000-06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10</xdr:row>
          <xdr:rowOff>76200</xdr:rowOff>
        </xdr:from>
        <xdr:to>
          <xdr:col>42</xdr:col>
          <xdr:colOff>933450</xdr:colOff>
          <xdr:row>10</xdr:row>
          <xdr:rowOff>342900</xdr:rowOff>
        </xdr:to>
        <xdr:sp macro="" textlink="">
          <xdr:nvSpPr>
            <xdr:cNvPr id="2171" name="Drop Down 123" hidden="1">
              <a:extLst>
                <a:ext uri="{63B3BB69-23CF-44E3-9099-C40C66FF867C}">
                  <a14:compatExt spid="_x0000_s2171"/>
                </a:ext>
                <a:ext uri="{FF2B5EF4-FFF2-40B4-BE49-F238E27FC236}">
                  <a16:creationId xmlns:a16="http://schemas.microsoft.com/office/drawing/2014/main" id="{00000000-0008-0000-06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11</xdr:row>
          <xdr:rowOff>76200</xdr:rowOff>
        </xdr:from>
        <xdr:to>
          <xdr:col>42</xdr:col>
          <xdr:colOff>933450</xdr:colOff>
          <xdr:row>11</xdr:row>
          <xdr:rowOff>342900</xdr:rowOff>
        </xdr:to>
        <xdr:sp macro="" textlink="">
          <xdr:nvSpPr>
            <xdr:cNvPr id="2172" name="Drop Down 124" hidden="1">
              <a:extLst>
                <a:ext uri="{63B3BB69-23CF-44E3-9099-C40C66FF867C}">
                  <a14:compatExt spid="_x0000_s2172"/>
                </a:ext>
                <a:ext uri="{FF2B5EF4-FFF2-40B4-BE49-F238E27FC236}">
                  <a16:creationId xmlns:a16="http://schemas.microsoft.com/office/drawing/2014/main" id="{00000000-0008-0000-06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12</xdr:row>
          <xdr:rowOff>76200</xdr:rowOff>
        </xdr:from>
        <xdr:to>
          <xdr:col>42</xdr:col>
          <xdr:colOff>933450</xdr:colOff>
          <xdr:row>12</xdr:row>
          <xdr:rowOff>342900</xdr:rowOff>
        </xdr:to>
        <xdr:sp macro="" textlink="">
          <xdr:nvSpPr>
            <xdr:cNvPr id="2173" name="Drop Down 125" hidden="1">
              <a:extLst>
                <a:ext uri="{63B3BB69-23CF-44E3-9099-C40C66FF867C}">
                  <a14:compatExt spid="_x0000_s2173"/>
                </a:ext>
                <a:ext uri="{FF2B5EF4-FFF2-40B4-BE49-F238E27FC236}">
                  <a16:creationId xmlns:a16="http://schemas.microsoft.com/office/drawing/2014/main" id="{00000000-0008-0000-0600-00007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13</xdr:row>
          <xdr:rowOff>76200</xdr:rowOff>
        </xdr:from>
        <xdr:to>
          <xdr:col>42</xdr:col>
          <xdr:colOff>933450</xdr:colOff>
          <xdr:row>13</xdr:row>
          <xdr:rowOff>342900</xdr:rowOff>
        </xdr:to>
        <xdr:sp macro="" textlink="">
          <xdr:nvSpPr>
            <xdr:cNvPr id="2174" name="Drop Down 126" hidden="1">
              <a:extLst>
                <a:ext uri="{63B3BB69-23CF-44E3-9099-C40C66FF867C}">
                  <a14:compatExt spid="_x0000_s2174"/>
                </a:ext>
                <a:ext uri="{FF2B5EF4-FFF2-40B4-BE49-F238E27FC236}">
                  <a16:creationId xmlns:a16="http://schemas.microsoft.com/office/drawing/2014/main" id="{00000000-0008-0000-0600-00007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14</xdr:row>
          <xdr:rowOff>76200</xdr:rowOff>
        </xdr:from>
        <xdr:to>
          <xdr:col>42</xdr:col>
          <xdr:colOff>933450</xdr:colOff>
          <xdr:row>14</xdr:row>
          <xdr:rowOff>342900</xdr:rowOff>
        </xdr:to>
        <xdr:sp macro="" textlink="">
          <xdr:nvSpPr>
            <xdr:cNvPr id="2175" name="Drop Down 127" hidden="1">
              <a:extLst>
                <a:ext uri="{63B3BB69-23CF-44E3-9099-C40C66FF867C}">
                  <a14:compatExt spid="_x0000_s2175"/>
                </a:ext>
                <a:ext uri="{FF2B5EF4-FFF2-40B4-BE49-F238E27FC236}">
                  <a16:creationId xmlns:a16="http://schemas.microsoft.com/office/drawing/2014/main" id="{00000000-0008-0000-06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15</xdr:row>
          <xdr:rowOff>76200</xdr:rowOff>
        </xdr:from>
        <xdr:to>
          <xdr:col>42</xdr:col>
          <xdr:colOff>933450</xdr:colOff>
          <xdr:row>15</xdr:row>
          <xdr:rowOff>342900</xdr:rowOff>
        </xdr:to>
        <xdr:sp macro="" textlink="">
          <xdr:nvSpPr>
            <xdr:cNvPr id="2176" name="Drop Down 128" hidden="1">
              <a:extLst>
                <a:ext uri="{63B3BB69-23CF-44E3-9099-C40C66FF867C}">
                  <a14:compatExt spid="_x0000_s2176"/>
                </a:ext>
                <a:ext uri="{FF2B5EF4-FFF2-40B4-BE49-F238E27FC236}">
                  <a16:creationId xmlns:a16="http://schemas.microsoft.com/office/drawing/2014/main" id="{00000000-0008-0000-06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16</xdr:row>
          <xdr:rowOff>76200</xdr:rowOff>
        </xdr:from>
        <xdr:to>
          <xdr:col>42</xdr:col>
          <xdr:colOff>933450</xdr:colOff>
          <xdr:row>16</xdr:row>
          <xdr:rowOff>342900</xdr:rowOff>
        </xdr:to>
        <xdr:sp macro="" textlink="">
          <xdr:nvSpPr>
            <xdr:cNvPr id="2177" name="Drop Down 129" hidden="1">
              <a:extLst>
                <a:ext uri="{63B3BB69-23CF-44E3-9099-C40C66FF867C}">
                  <a14:compatExt spid="_x0000_s2177"/>
                </a:ext>
                <a:ext uri="{FF2B5EF4-FFF2-40B4-BE49-F238E27FC236}">
                  <a16:creationId xmlns:a16="http://schemas.microsoft.com/office/drawing/2014/main" id="{00000000-0008-0000-06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17</xdr:row>
          <xdr:rowOff>76200</xdr:rowOff>
        </xdr:from>
        <xdr:to>
          <xdr:col>42</xdr:col>
          <xdr:colOff>933450</xdr:colOff>
          <xdr:row>17</xdr:row>
          <xdr:rowOff>342900</xdr:rowOff>
        </xdr:to>
        <xdr:sp macro="" textlink="">
          <xdr:nvSpPr>
            <xdr:cNvPr id="2178" name="Drop Down 130" hidden="1">
              <a:extLst>
                <a:ext uri="{63B3BB69-23CF-44E3-9099-C40C66FF867C}">
                  <a14:compatExt spid="_x0000_s2178"/>
                </a:ext>
                <a:ext uri="{FF2B5EF4-FFF2-40B4-BE49-F238E27FC236}">
                  <a16:creationId xmlns:a16="http://schemas.microsoft.com/office/drawing/2014/main" id="{00000000-0008-0000-0600-00008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18</xdr:row>
          <xdr:rowOff>76200</xdr:rowOff>
        </xdr:from>
        <xdr:to>
          <xdr:col>42</xdr:col>
          <xdr:colOff>933450</xdr:colOff>
          <xdr:row>18</xdr:row>
          <xdr:rowOff>342900</xdr:rowOff>
        </xdr:to>
        <xdr:sp macro="" textlink="">
          <xdr:nvSpPr>
            <xdr:cNvPr id="2179" name="Drop Down 131" hidden="1">
              <a:extLst>
                <a:ext uri="{63B3BB69-23CF-44E3-9099-C40C66FF867C}">
                  <a14:compatExt spid="_x0000_s2179"/>
                </a:ext>
                <a:ext uri="{FF2B5EF4-FFF2-40B4-BE49-F238E27FC236}">
                  <a16:creationId xmlns:a16="http://schemas.microsoft.com/office/drawing/2014/main" id="{00000000-0008-0000-06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88900</xdr:rowOff>
        </xdr:from>
        <xdr:to>
          <xdr:col>45</xdr:col>
          <xdr:colOff>2432050</xdr:colOff>
          <xdr:row>9</xdr:row>
          <xdr:rowOff>342900</xdr:rowOff>
        </xdr:to>
        <xdr:sp macro="" textlink="">
          <xdr:nvSpPr>
            <xdr:cNvPr id="2180" name="Drop Down 132" hidden="1">
              <a:extLst>
                <a:ext uri="{63B3BB69-23CF-44E3-9099-C40C66FF867C}">
                  <a14:compatExt spid="_x0000_s2180"/>
                </a:ext>
                <a:ext uri="{FF2B5EF4-FFF2-40B4-BE49-F238E27FC236}">
                  <a16:creationId xmlns:a16="http://schemas.microsoft.com/office/drawing/2014/main" id="{00000000-0008-0000-06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88900</xdr:rowOff>
        </xdr:from>
        <xdr:to>
          <xdr:col>45</xdr:col>
          <xdr:colOff>2432050</xdr:colOff>
          <xdr:row>10</xdr:row>
          <xdr:rowOff>342900</xdr:rowOff>
        </xdr:to>
        <xdr:sp macro="" textlink="">
          <xdr:nvSpPr>
            <xdr:cNvPr id="2181" name="Drop Down 133" hidden="1">
              <a:extLst>
                <a:ext uri="{63B3BB69-23CF-44E3-9099-C40C66FF867C}">
                  <a14:compatExt spid="_x0000_s2181"/>
                </a:ext>
                <a:ext uri="{FF2B5EF4-FFF2-40B4-BE49-F238E27FC236}">
                  <a16:creationId xmlns:a16="http://schemas.microsoft.com/office/drawing/2014/main" id="{00000000-0008-0000-06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88900</xdr:rowOff>
        </xdr:from>
        <xdr:to>
          <xdr:col>45</xdr:col>
          <xdr:colOff>2432050</xdr:colOff>
          <xdr:row>11</xdr:row>
          <xdr:rowOff>342900</xdr:rowOff>
        </xdr:to>
        <xdr:sp macro="" textlink="">
          <xdr:nvSpPr>
            <xdr:cNvPr id="2182" name="Drop Down 134" hidden="1">
              <a:extLst>
                <a:ext uri="{63B3BB69-23CF-44E3-9099-C40C66FF867C}">
                  <a14:compatExt spid="_x0000_s2182"/>
                </a:ext>
                <a:ext uri="{FF2B5EF4-FFF2-40B4-BE49-F238E27FC236}">
                  <a16:creationId xmlns:a16="http://schemas.microsoft.com/office/drawing/2014/main" id="{00000000-0008-0000-06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88900</xdr:rowOff>
        </xdr:from>
        <xdr:to>
          <xdr:col>45</xdr:col>
          <xdr:colOff>2432050</xdr:colOff>
          <xdr:row>12</xdr:row>
          <xdr:rowOff>342900</xdr:rowOff>
        </xdr:to>
        <xdr:sp macro="" textlink="">
          <xdr:nvSpPr>
            <xdr:cNvPr id="2183" name="Drop Down 135" hidden="1">
              <a:extLst>
                <a:ext uri="{63B3BB69-23CF-44E3-9099-C40C66FF867C}">
                  <a14:compatExt spid="_x0000_s2183"/>
                </a:ext>
                <a:ext uri="{FF2B5EF4-FFF2-40B4-BE49-F238E27FC236}">
                  <a16:creationId xmlns:a16="http://schemas.microsoft.com/office/drawing/2014/main" id="{00000000-0008-0000-0600-00008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88900</xdr:rowOff>
        </xdr:from>
        <xdr:to>
          <xdr:col>45</xdr:col>
          <xdr:colOff>2432050</xdr:colOff>
          <xdr:row>13</xdr:row>
          <xdr:rowOff>342900</xdr:rowOff>
        </xdr:to>
        <xdr:sp macro="" textlink="">
          <xdr:nvSpPr>
            <xdr:cNvPr id="2184" name="Drop Down 136" hidden="1">
              <a:extLst>
                <a:ext uri="{63B3BB69-23CF-44E3-9099-C40C66FF867C}">
                  <a14:compatExt spid="_x0000_s2184"/>
                </a:ext>
                <a:ext uri="{FF2B5EF4-FFF2-40B4-BE49-F238E27FC236}">
                  <a16:creationId xmlns:a16="http://schemas.microsoft.com/office/drawing/2014/main" id="{00000000-0008-0000-06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88900</xdr:rowOff>
        </xdr:from>
        <xdr:to>
          <xdr:col>45</xdr:col>
          <xdr:colOff>2432050</xdr:colOff>
          <xdr:row>14</xdr:row>
          <xdr:rowOff>342900</xdr:rowOff>
        </xdr:to>
        <xdr:sp macro="" textlink="">
          <xdr:nvSpPr>
            <xdr:cNvPr id="2185" name="Drop Down 137" hidden="1">
              <a:extLst>
                <a:ext uri="{63B3BB69-23CF-44E3-9099-C40C66FF867C}">
                  <a14:compatExt spid="_x0000_s2185"/>
                </a:ext>
                <a:ext uri="{FF2B5EF4-FFF2-40B4-BE49-F238E27FC236}">
                  <a16:creationId xmlns:a16="http://schemas.microsoft.com/office/drawing/2014/main" id="{00000000-0008-0000-06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88900</xdr:rowOff>
        </xdr:from>
        <xdr:to>
          <xdr:col>45</xdr:col>
          <xdr:colOff>2432050</xdr:colOff>
          <xdr:row>15</xdr:row>
          <xdr:rowOff>342900</xdr:rowOff>
        </xdr:to>
        <xdr:sp macro="" textlink="">
          <xdr:nvSpPr>
            <xdr:cNvPr id="2186" name="Drop Down 138" hidden="1">
              <a:extLst>
                <a:ext uri="{63B3BB69-23CF-44E3-9099-C40C66FF867C}">
                  <a14:compatExt spid="_x0000_s2186"/>
                </a:ext>
                <a:ext uri="{FF2B5EF4-FFF2-40B4-BE49-F238E27FC236}">
                  <a16:creationId xmlns:a16="http://schemas.microsoft.com/office/drawing/2014/main" id="{00000000-0008-0000-06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88900</xdr:rowOff>
        </xdr:from>
        <xdr:to>
          <xdr:col>45</xdr:col>
          <xdr:colOff>2432050</xdr:colOff>
          <xdr:row>16</xdr:row>
          <xdr:rowOff>342900</xdr:rowOff>
        </xdr:to>
        <xdr:sp macro="" textlink="">
          <xdr:nvSpPr>
            <xdr:cNvPr id="2187" name="Drop Down 139" hidden="1">
              <a:extLst>
                <a:ext uri="{63B3BB69-23CF-44E3-9099-C40C66FF867C}">
                  <a14:compatExt spid="_x0000_s2187"/>
                </a:ext>
                <a:ext uri="{FF2B5EF4-FFF2-40B4-BE49-F238E27FC236}">
                  <a16:creationId xmlns:a16="http://schemas.microsoft.com/office/drawing/2014/main" id="{00000000-0008-0000-06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88900</xdr:rowOff>
        </xdr:from>
        <xdr:to>
          <xdr:col>45</xdr:col>
          <xdr:colOff>2432050</xdr:colOff>
          <xdr:row>17</xdr:row>
          <xdr:rowOff>342900</xdr:rowOff>
        </xdr:to>
        <xdr:sp macro="" textlink="">
          <xdr:nvSpPr>
            <xdr:cNvPr id="2188" name="Drop Down 140" hidden="1">
              <a:extLst>
                <a:ext uri="{63B3BB69-23CF-44E3-9099-C40C66FF867C}">
                  <a14:compatExt spid="_x0000_s2188"/>
                </a:ext>
                <a:ext uri="{FF2B5EF4-FFF2-40B4-BE49-F238E27FC236}">
                  <a16:creationId xmlns:a16="http://schemas.microsoft.com/office/drawing/2014/main" id="{00000000-0008-0000-06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88900</xdr:rowOff>
        </xdr:from>
        <xdr:to>
          <xdr:col>45</xdr:col>
          <xdr:colOff>2432050</xdr:colOff>
          <xdr:row>18</xdr:row>
          <xdr:rowOff>342900</xdr:rowOff>
        </xdr:to>
        <xdr:sp macro="" textlink="">
          <xdr:nvSpPr>
            <xdr:cNvPr id="2189" name="Drop Down 141" hidden="1">
              <a:extLst>
                <a:ext uri="{63B3BB69-23CF-44E3-9099-C40C66FF867C}">
                  <a14:compatExt spid="_x0000_s2189"/>
                </a:ext>
                <a:ext uri="{FF2B5EF4-FFF2-40B4-BE49-F238E27FC236}">
                  <a16:creationId xmlns:a16="http://schemas.microsoft.com/office/drawing/2014/main" id="{00000000-0008-0000-06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876300</xdr:colOff>
          <xdr:row>9</xdr:row>
          <xdr:rowOff>342900</xdr:rowOff>
        </xdr:to>
        <xdr:sp macro="" textlink="">
          <xdr:nvSpPr>
            <xdr:cNvPr id="2190" name="Drop Down 142" hidden="1">
              <a:extLst>
                <a:ext uri="{63B3BB69-23CF-44E3-9099-C40C66FF867C}">
                  <a14:compatExt spid="_x0000_s2190"/>
                </a:ext>
                <a:ext uri="{FF2B5EF4-FFF2-40B4-BE49-F238E27FC236}">
                  <a16:creationId xmlns:a16="http://schemas.microsoft.com/office/drawing/2014/main" id="{00000000-0008-0000-06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876300</xdr:colOff>
          <xdr:row>10</xdr:row>
          <xdr:rowOff>342900</xdr:rowOff>
        </xdr:to>
        <xdr:sp macro="" textlink="">
          <xdr:nvSpPr>
            <xdr:cNvPr id="2191" name="Drop Down 143" hidden="1">
              <a:extLst>
                <a:ext uri="{63B3BB69-23CF-44E3-9099-C40C66FF867C}">
                  <a14:compatExt spid="_x0000_s2191"/>
                </a:ext>
                <a:ext uri="{FF2B5EF4-FFF2-40B4-BE49-F238E27FC236}">
                  <a16:creationId xmlns:a16="http://schemas.microsoft.com/office/drawing/2014/main" id="{00000000-0008-0000-06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857250</xdr:colOff>
          <xdr:row>11</xdr:row>
          <xdr:rowOff>342900</xdr:rowOff>
        </xdr:to>
        <xdr:sp macro="" textlink="">
          <xdr:nvSpPr>
            <xdr:cNvPr id="2192" name="Drop Down 144" hidden="1">
              <a:extLst>
                <a:ext uri="{63B3BB69-23CF-44E3-9099-C40C66FF867C}">
                  <a14:compatExt spid="_x0000_s2192"/>
                </a:ext>
                <a:ext uri="{FF2B5EF4-FFF2-40B4-BE49-F238E27FC236}">
                  <a16:creationId xmlns:a16="http://schemas.microsoft.com/office/drawing/2014/main" id="{00000000-0008-0000-06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895350</xdr:colOff>
          <xdr:row>12</xdr:row>
          <xdr:rowOff>342900</xdr:rowOff>
        </xdr:to>
        <xdr:sp macro="" textlink="">
          <xdr:nvSpPr>
            <xdr:cNvPr id="2193" name="Drop Down 145" hidden="1">
              <a:extLst>
                <a:ext uri="{63B3BB69-23CF-44E3-9099-C40C66FF867C}">
                  <a14:compatExt spid="_x0000_s2193"/>
                </a:ext>
                <a:ext uri="{FF2B5EF4-FFF2-40B4-BE49-F238E27FC236}">
                  <a16:creationId xmlns:a16="http://schemas.microsoft.com/office/drawing/2014/main" id="{00000000-0008-0000-06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895350</xdr:colOff>
          <xdr:row>13</xdr:row>
          <xdr:rowOff>342900</xdr:rowOff>
        </xdr:to>
        <xdr:sp macro="" textlink="">
          <xdr:nvSpPr>
            <xdr:cNvPr id="2194" name="Drop Down 146" hidden="1">
              <a:extLst>
                <a:ext uri="{63B3BB69-23CF-44E3-9099-C40C66FF867C}">
                  <a14:compatExt spid="_x0000_s2194"/>
                </a:ext>
                <a:ext uri="{FF2B5EF4-FFF2-40B4-BE49-F238E27FC236}">
                  <a16:creationId xmlns:a16="http://schemas.microsoft.com/office/drawing/2014/main" id="{00000000-0008-0000-06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895350</xdr:colOff>
          <xdr:row>14</xdr:row>
          <xdr:rowOff>342900</xdr:rowOff>
        </xdr:to>
        <xdr:sp macro="" textlink="">
          <xdr:nvSpPr>
            <xdr:cNvPr id="2195" name="Drop Down 147" hidden="1">
              <a:extLst>
                <a:ext uri="{63B3BB69-23CF-44E3-9099-C40C66FF867C}">
                  <a14:compatExt spid="_x0000_s2195"/>
                </a:ext>
                <a:ext uri="{FF2B5EF4-FFF2-40B4-BE49-F238E27FC236}">
                  <a16:creationId xmlns:a16="http://schemas.microsoft.com/office/drawing/2014/main" id="{00000000-0008-0000-06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88900</xdr:rowOff>
        </xdr:from>
        <xdr:to>
          <xdr:col>48</xdr:col>
          <xdr:colOff>895350</xdr:colOff>
          <xdr:row>15</xdr:row>
          <xdr:rowOff>342900</xdr:rowOff>
        </xdr:to>
        <xdr:sp macro="" textlink="">
          <xdr:nvSpPr>
            <xdr:cNvPr id="2196" name="Drop Down 148" hidden="1">
              <a:extLst>
                <a:ext uri="{63B3BB69-23CF-44E3-9099-C40C66FF867C}">
                  <a14:compatExt spid="_x0000_s2196"/>
                </a:ext>
                <a:ext uri="{FF2B5EF4-FFF2-40B4-BE49-F238E27FC236}">
                  <a16:creationId xmlns:a16="http://schemas.microsoft.com/office/drawing/2014/main" id="{00000000-0008-0000-06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895350</xdr:colOff>
          <xdr:row>16</xdr:row>
          <xdr:rowOff>342900</xdr:rowOff>
        </xdr:to>
        <xdr:sp macro="" textlink="">
          <xdr:nvSpPr>
            <xdr:cNvPr id="2197" name="Drop Down 149" hidden="1">
              <a:extLst>
                <a:ext uri="{63B3BB69-23CF-44E3-9099-C40C66FF867C}">
                  <a14:compatExt spid="_x0000_s2197"/>
                </a:ext>
                <a:ext uri="{FF2B5EF4-FFF2-40B4-BE49-F238E27FC236}">
                  <a16:creationId xmlns:a16="http://schemas.microsoft.com/office/drawing/2014/main" id="{00000000-0008-0000-06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895350</xdr:colOff>
          <xdr:row>17</xdr:row>
          <xdr:rowOff>342900</xdr:rowOff>
        </xdr:to>
        <xdr:sp macro="" textlink="">
          <xdr:nvSpPr>
            <xdr:cNvPr id="2198" name="Drop Down 150" hidden="1">
              <a:extLst>
                <a:ext uri="{63B3BB69-23CF-44E3-9099-C40C66FF867C}">
                  <a14:compatExt spid="_x0000_s2198"/>
                </a:ext>
                <a:ext uri="{FF2B5EF4-FFF2-40B4-BE49-F238E27FC236}">
                  <a16:creationId xmlns:a16="http://schemas.microsoft.com/office/drawing/2014/main" id="{00000000-0008-0000-06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895350</xdr:colOff>
          <xdr:row>18</xdr:row>
          <xdr:rowOff>342900</xdr:rowOff>
        </xdr:to>
        <xdr:sp macro="" textlink="">
          <xdr:nvSpPr>
            <xdr:cNvPr id="2199" name="Drop Down 151" hidden="1">
              <a:extLst>
                <a:ext uri="{63B3BB69-23CF-44E3-9099-C40C66FF867C}">
                  <a14:compatExt spid="_x0000_s2199"/>
                </a:ext>
                <a:ext uri="{FF2B5EF4-FFF2-40B4-BE49-F238E27FC236}">
                  <a16:creationId xmlns:a16="http://schemas.microsoft.com/office/drawing/2014/main" id="{00000000-0008-0000-06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2374900</xdr:colOff>
          <xdr:row>9</xdr:row>
          <xdr:rowOff>342900</xdr:rowOff>
        </xdr:to>
        <xdr:sp macro="" textlink="">
          <xdr:nvSpPr>
            <xdr:cNvPr id="2200" name="Drop Down 152" hidden="1">
              <a:extLst>
                <a:ext uri="{63B3BB69-23CF-44E3-9099-C40C66FF867C}">
                  <a14:compatExt spid="_x0000_s2200"/>
                </a:ext>
                <a:ext uri="{FF2B5EF4-FFF2-40B4-BE49-F238E27FC236}">
                  <a16:creationId xmlns:a16="http://schemas.microsoft.com/office/drawing/2014/main" id="{00000000-0008-0000-06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2374900</xdr:colOff>
          <xdr:row>10</xdr:row>
          <xdr:rowOff>342900</xdr:rowOff>
        </xdr:to>
        <xdr:sp macro="" textlink="">
          <xdr:nvSpPr>
            <xdr:cNvPr id="2201" name="Drop Down 153" hidden="1">
              <a:extLst>
                <a:ext uri="{63B3BB69-23CF-44E3-9099-C40C66FF867C}">
                  <a14:compatExt spid="_x0000_s2201"/>
                </a:ext>
                <a:ext uri="{FF2B5EF4-FFF2-40B4-BE49-F238E27FC236}">
                  <a16:creationId xmlns:a16="http://schemas.microsoft.com/office/drawing/2014/main" id="{00000000-0008-0000-06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2374900</xdr:colOff>
          <xdr:row>11</xdr:row>
          <xdr:rowOff>342900</xdr:rowOff>
        </xdr:to>
        <xdr:sp macro="" textlink="">
          <xdr:nvSpPr>
            <xdr:cNvPr id="2202" name="Drop Down 154" hidden="1">
              <a:extLst>
                <a:ext uri="{63B3BB69-23CF-44E3-9099-C40C66FF867C}">
                  <a14:compatExt spid="_x0000_s2202"/>
                </a:ext>
                <a:ext uri="{FF2B5EF4-FFF2-40B4-BE49-F238E27FC236}">
                  <a16:creationId xmlns:a16="http://schemas.microsoft.com/office/drawing/2014/main" id="{00000000-0008-0000-06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2374900</xdr:colOff>
          <xdr:row>12</xdr:row>
          <xdr:rowOff>342900</xdr:rowOff>
        </xdr:to>
        <xdr:sp macro="" textlink="">
          <xdr:nvSpPr>
            <xdr:cNvPr id="2203" name="Drop Down 155" hidden="1">
              <a:extLst>
                <a:ext uri="{63B3BB69-23CF-44E3-9099-C40C66FF867C}">
                  <a14:compatExt spid="_x0000_s2203"/>
                </a:ext>
                <a:ext uri="{FF2B5EF4-FFF2-40B4-BE49-F238E27FC236}">
                  <a16:creationId xmlns:a16="http://schemas.microsoft.com/office/drawing/2014/main" id="{00000000-0008-0000-06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2374900</xdr:colOff>
          <xdr:row>13</xdr:row>
          <xdr:rowOff>342900</xdr:rowOff>
        </xdr:to>
        <xdr:sp macro="" textlink="">
          <xdr:nvSpPr>
            <xdr:cNvPr id="2204" name="Drop Down 156" hidden="1">
              <a:extLst>
                <a:ext uri="{63B3BB69-23CF-44E3-9099-C40C66FF867C}">
                  <a14:compatExt spid="_x0000_s2204"/>
                </a:ext>
                <a:ext uri="{FF2B5EF4-FFF2-40B4-BE49-F238E27FC236}">
                  <a16:creationId xmlns:a16="http://schemas.microsoft.com/office/drawing/2014/main" id="{00000000-0008-0000-06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2374900</xdr:colOff>
          <xdr:row>14</xdr:row>
          <xdr:rowOff>342900</xdr:rowOff>
        </xdr:to>
        <xdr:sp macro="" textlink="">
          <xdr:nvSpPr>
            <xdr:cNvPr id="2205" name="Drop Down 157" hidden="1">
              <a:extLst>
                <a:ext uri="{63B3BB69-23CF-44E3-9099-C40C66FF867C}">
                  <a14:compatExt spid="_x0000_s2205"/>
                </a:ext>
                <a:ext uri="{FF2B5EF4-FFF2-40B4-BE49-F238E27FC236}">
                  <a16:creationId xmlns:a16="http://schemas.microsoft.com/office/drawing/2014/main" id="{00000000-0008-0000-06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2374900</xdr:colOff>
          <xdr:row>15</xdr:row>
          <xdr:rowOff>342900</xdr:rowOff>
        </xdr:to>
        <xdr:sp macro="" textlink="">
          <xdr:nvSpPr>
            <xdr:cNvPr id="2206" name="Drop Down 158" hidden="1">
              <a:extLst>
                <a:ext uri="{63B3BB69-23CF-44E3-9099-C40C66FF867C}">
                  <a14:compatExt spid="_x0000_s2206"/>
                </a:ext>
                <a:ext uri="{FF2B5EF4-FFF2-40B4-BE49-F238E27FC236}">
                  <a16:creationId xmlns:a16="http://schemas.microsoft.com/office/drawing/2014/main" id="{00000000-0008-0000-06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2374900</xdr:colOff>
          <xdr:row>16</xdr:row>
          <xdr:rowOff>342900</xdr:rowOff>
        </xdr:to>
        <xdr:sp macro="" textlink="">
          <xdr:nvSpPr>
            <xdr:cNvPr id="2207" name="Drop Down 159" hidden="1">
              <a:extLst>
                <a:ext uri="{63B3BB69-23CF-44E3-9099-C40C66FF867C}">
                  <a14:compatExt spid="_x0000_s2207"/>
                </a:ext>
                <a:ext uri="{FF2B5EF4-FFF2-40B4-BE49-F238E27FC236}">
                  <a16:creationId xmlns:a16="http://schemas.microsoft.com/office/drawing/2014/main" id="{00000000-0008-0000-06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2374900</xdr:colOff>
          <xdr:row>17</xdr:row>
          <xdr:rowOff>342900</xdr:rowOff>
        </xdr:to>
        <xdr:sp macro="" textlink="">
          <xdr:nvSpPr>
            <xdr:cNvPr id="2208" name="Drop Down 160" hidden="1">
              <a:extLst>
                <a:ext uri="{63B3BB69-23CF-44E3-9099-C40C66FF867C}">
                  <a14:compatExt spid="_x0000_s2208"/>
                </a:ext>
                <a:ext uri="{FF2B5EF4-FFF2-40B4-BE49-F238E27FC236}">
                  <a16:creationId xmlns:a16="http://schemas.microsoft.com/office/drawing/2014/main" id="{00000000-0008-0000-06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2374900</xdr:colOff>
          <xdr:row>18</xdr:row>
          <xdr:rowOff>342900</xdr:rowOff>
        </xdr:to>
        <xdr:sp macro="" textlink="">
          <xdr:nvSpPr>
            <xdr:cNvPr id="2209" name="Drop Down 161" hidden="1">
              <a:extLst>
                <a:ext uri="{63B3BB69-23CF-44E3-9099-C40C66FF867C}">
                  <a14:compatExt spid="_x0000_s2209"/>
                </a:ext>
                <a:ext uri="{FF2B5EF4-FFF2-40B4-BE49-F238E27FC236}">
                  <a16:creationId xmlns:a16="http://schemas.microsoft.com/office/drawing/2014/main" id="{00000000-0008-0000-06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210" name="Drop Down 162" hidden="1">
              <a:extLst>
                <a:ext uri="{63B3BB69-23CF-44E3-9099-C40C66FF867C}">
                  <a14:compatExt spid="_x0000_s2210"/>
                </a:ext>
                <a:ext uri="{FF2B5EF4-FFF2-40B4-BE49-F238E27FC236}">
                  <a16:creationId xmlns:a16="http://schemas.microsoft.com/office/drawing/2014/main" id="{00000000-0008-0000-06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211" name="Drop Down 163" hidden="1">
              <a:extLst>
                <a:ext uri="{63B3BB69-23CF-44E3-9099-C40C66FF867C}">
                  <a14:compatExt spid="_x0000_s2211"/>
                </a:ext>
                <a:ext uri="{FF2B5EF4-FFF2-40B4-BE49-F238E27FC236}">
                  <a16:creationId xmlns:a16="http://schemas.microsoft.com/office/drawing/2014/main" id="{00000000-0008-0000-06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212" name="Drop Down 164" hidden="1">
              <a:extLst>
                <a:ext uri="{63B3BB69-23CF-44E3-9099-C40C66FF867C}">
                  <a14:compatExt spid="_x0000_s2212"/>
                </a:ext>
                <a:ext uri="{FF2B5EF4-FFF2-40B4-BE49-F238E27FC236}">
                  <a16:creationId xmlns:a16="http://schemas.microsoft.com/office/drawing/2014/main" id="{00000000-0008-0000-06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213" name="Drop Down 165" hidden="1">
              <a:extLst>
                <a:ext uri="{63B3BB69-23CF-44E3-9099-C40C66FF867C}">
                  <a14:compatExt spid="_x0000_s2213"/>
                </a:ext>
                <a:ext uri="{FF2B5EF4-FFF2-40B4-BE49-F238E27FC236}">
                  <a16:creationId xmlns:a16="http://schemas.microsoft.com/office/drawing/2014/main" id="{00000000-0008-0000-06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214" name="Drop Down 166" hidden="1">
              <a:extLst>
                <a:ext uri="{63B3BB69-23CF-44E3-9099-C40C66FF867C}">
                  <a14:compatExt spid="_x0000_s2214"/>
                </a:ext>
                <a:ext uri="{FF2B5EF4-FFF2-40B4-BE49-F238E27FC236}">
                  <a16:creationId xmlns:a16="http://schemas.microsoft.com/office/drawing/2014/main" id="{00000000-0008-0000-06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215" name="Drop Down 167" hidden="1">
              <a:extLst>
                <a:ext uri="{63B3BB69-23CF-44E3-9099-C40C66FF867C}">
                  <a14:compatExt spid="_x0000_s2215"/>
                </a:ext>
                <a:ext uri="{FF2B5EF4-FFF2-40B4-BE49-F238E27FC236}">
                  <a16:creationId xmlns:a16="http://schemas.microsoft.com/office/drawing/2014/main" id="{00000000-0008-0000-06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216" name="Drop Down 168" hidden="1">
              <a:extLst>
                <a:ext uri="{63B3BB69-23CF-44E3-9099-C40C66FF867C}">
                  <a14:compatExt spid="_x0000_s2216"/>
                </a:ext>
                <a:ext uri="{FF2B5EF4-FFF2-40B4-BE49-F238E27FC236}">
                  <a16:creationId xmlns:a16="http://schemas.microsoft.com/office/drawing/2014/main" id="{00000000-0008-0000-06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88900</xdr:rowOff>
        </xdr:from>
        <xdr:to>
          <xdr:col>54</xdr:col>
          <xdr:colOff>876300</xdr:colOff>
          <xdr:row>16</xdr:row>
          <xdr:rowOff>342900</xdr:rowOff>
        </xdr:to>
        <xdr:sp macro="" textlink="">
          <xdr:nvSpPr>
            <xdr:cNvPr id="2217" name="Drop Down 169" hidden="1">
              <a:extLst>
                <a:ext uri="{63B3BB69-23CF-44E3-9099-C40C66FF867C}">
                  <a14:compatExt spid="_x0000_s2217"/>
                </a:ext>
                <a:ext uri="{FF2B5EF4-FFF2-40B4-BE49-F238E27FC236}">
                  <a16:creationId xmlns:a16="http://schemas.microsoft.com/office/drawing/2014/main" id="{00000000-0008-0000-06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218" name="Drop Down 170" hidden="1">
              <a:extLst>
                <a:ext uri="{63B3BB69-23CF-44E3-9099-C40C66FF867C}">
                  <a14:compatExt spid="_x0000_s2218"/>
                </a:ext>
                <a:ext uri="{FF2B5EF4-FFF2-40B4-BE49-F238E27FC236}">
                  <a16:creationId xmlns:a16="http://schemas.microsoft.com/office/drawing/2014/main" id="{00000000-0008-0000-06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219" name="Drop Down 171" hidden="1">
              <a:extLst>
                <a:ext uri="{63B3BB69-23CF-44E3-9099-C40C66FF867C}">
                  <a14:compatExt spid="_x0000_s2219"/>
                </a:ext>
                <a:ext uri="{FF2B5EF4-FFF2-40B4-BE49-F238E27FC236}">
                  <a16:creationId xmlns:a16="http://schemas.microsoft.com/office/drawing/2014/main" id="{00000000-0008-0000-06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17</xdr:row>
          <xdr:rowOff>76200</xdr:rowOff>
        </xdr:from>
        <xdr:to>
          <xdr:col>27</xdr:col>
          <xdr:colOff>2489200</xdr:colOff>
          <xdr:row>17</xdr:row>
          <xdr:rowOff>342900</xdr:rowOff>
        </xdr:to>
        <xdr:sp macro="" textlink="">
          <xdr:nvSpPr>
            <xdr:cNvPr id="2220" name="Drop Down 172" hidden="1">
              <a:extLst>
                <a:ext uri="{63B3BB69-23CF-44E3-9099-C40C66FF867C}">
                  <a14:compatExt spid="_x0000_s2220"/>
                </a:ext>
                <a:ext uri="{FF2B5EF4-FFF2-40B4-BE49-F238E27FC236}">
                  <a16:creationId xmlns:a16="http://schemas.microsoft.com/office/drawing/2014/main" id="{00000000-0008-0000-06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15</xdr:row>
          <xdr:rowOff>88900</xdr:rowOff>
        </xdr:from>
        <xdr:to>
          <xdr:col>25</xdr:col>
          <xdr:colOff>381000</xdr:colOff>
          <xdr:row>15</xdr:row>
          <xdr:rowOff>374650</xdr:rowOff>
        </xdr:to>
        <xdr:sp macro="" textlink="">
          <xdr:nvSpPr>
            <xdr:cNvPr id="2226" name="Drop Down 178" hidden="1">
              <a:extLst>
                <a:ext uri="{63B3BB69-23CF-44E3-9099-C40C66FF867C}">
                  <a14:compatExt spid="_x0000_s2226"/>
                </a:ext>
                <a:ext uri="{FF2B5EF4-FFF2-40B4-BE49-F238E27FC236}">
                  <a16:creationId xmlns:a16="http://schemas.microsoft.com/office/drawing/2014/main" id="{00000000-0008-0000-0600-0000B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14</xdr:row>
          <xdr:rowOff>76200</xdr:rowOff>
        </xdr:from>
        <xdr:to>
          <xdr:col>25</xdr:col>
          <xdr:colOff>374650</xdr:colOff>
          <xdr:row>14</xdr:row>
          <xdr:rowOff>342900</xdr:rowOff>
        </xdr:to>
        <xdr:sp macro="" textlink="">
          <xdr:nvSpPr>
            <xdr:cNvPr id="2231" name="Drop Down 183" hidden="1">
              <a:extLst>
                <a:ext uri="{63B3BB69-23CF-44E3-9099-C40C66FF867C}">
                  <a14:compatExt spid="_x0000_s2231"/>
                </a:ext>
                <a:ext uri="{FF2B5EF4-FFF2-40B4-BE49-F238E27FC236}">
                  <a16:creationId xmlns:a16="http://schemas.microsoft.com/office/drawing/2014/main" id="{00000000-0008-0000-06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12</xdr:row>
          <xdr:rowOff>88900</xdr:rowOff>
        </xdr:from>
        <xdr:to>
          <xdr:col>25</xdr:col>
          <xdr:colOff>381000</xdr:colOff>
          <xdr:row>12</xdr:row>
          <xdr:rowOff>342900</xdr:rowOff>
        </xdr:to>
        <xdr:sp macro="" textlink="">
          <xdr:nvSpPr>
            <xdr:cNvPr id="2232" name="Drop Down 184" hidden="1">
              <a:extLst>
                <a:ext uri="{63B3BB69-23CF-44E3-9099-C40C66FF867C}">
                  <a14:compatExt spid="_x0000_s2232"/>
                </a:ext>
                <a:ext uri="{FF2B5EF4-FFF2-40B4-BE49-F238E27FC236}">
                  <a16:creationId xmlns:a16="http://schemas.microsoft.com/office/drawing/2014/main" id="{00000000-0008-0000-06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13</xdr:row>
          <xdr:rowOff>76200</xdr:rowOff>
        </xdr:from>
        <xdr:to>
          <xdr:col>25</xdr:col>
          <xdr:colOff>381000</xdr:colOff>
          <xdr:row>13</xdr:row>
          <xdr:rowOff>342900</xdr:rowOff>
        </xdr:to>
        <xdr:sp macro="" textlink="">
          <xdr:nvSpPr>
            <xdr:cNvPr id="2233" name="Drop Down 185" hidden="1">
              <a:extLst>
                <a:ext uri="{63B3BB69-23CF-44E3-9099-C40C66FF867C}">
                  <a14:compatExt spid="_x0000_s2233"/>
                </a:ext>
                <a:ext uri="{FF2B5EF4-FFF2-40B4-BE49-F238E27FC236}">
                  <a16:creationId xmlns:a16="http://schemas.microsoft.com/office/drawing/2014/main" id="{00000000-0008-0000-06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16</xdr:row>
          <xdr:rowOff>107950</xdr:rowOff>
        </xdr:from>
        <xdr:to>
          <xdr:col>25</xdr:col>
          <xdr:colOff>381000</xdr:colOff>
          <xdr:row>16</xdr:row>
          <xdr:rowOff>374650</xdr:rowOff>
        </xdr:to>
        <xdr:sp macro="" textlink="">
          <xdr:nvSpPr>
            <xdr:cNvPr id="2234" name="Drop Down 186" hidden="1">
              <a:extLst>
                <a:ext uri="{63B3BB69-23CF-44E3-9099-C40C66FF867C}">
                  <a14:compatExt spid="_x0000_s2234"/>
                </a:ext>
                <a:ext uri="{FF2B5EF4-FFF2-40B4-BE49-F238E27FC236}">
                  <a16:creationId xmlns:a16="http://schemas.microsoft.com/office/drawing/2014/main" id="{00000000-0008-0000-06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355600</xdr:rowOff>
        </xdr:from>
        <xdr:to>
          <xdr:col>30</xdr:col>
          <xdr:colOff>869950</xdr:colOff>
          <xdr:row>7</xdr:row>
          <xdr:rowOff>190500</xdr:rowOff>
        </xdr:to>
        <xdr:sp macro="" textlink="">
          <xdr:nvSpPr>
            <xdr:cNvPr id="2235" name="Drop Down 187" hidden="1">
              <a:extLst>
                <a:ext uri="{63B3BB69-23CF-44E3-9099-C40C66FF867C}">
                  <a14:compatExt spid="_x0000_s2235"/>
                </a:ext>
                <a:ext uri="{FF2B5EF4-FFF2-40B4-BE49-F238E27FC236}">
                  <a16:creationId xmlns:a16="http://schemas.microsoft.com/office/drawing/2014/main" id="{00000000-0008-0000-06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908050</xdr:colOff>
          <xdr:row>7</xdr:row>
          <xdr:rowOff>222250</xdr:rowOff>
        </xdr:to>
        <xdr:sp macro="" textlink="">
          <xdr:nvSpPr>
            <xdr:cNvPr id="2236" name="Drop Down 188" hidden="1">
              <a:extLst>
                <a:ext uri="{63B3BB69-23CF-44E3-9099-C40C66FF867C}">
                  <a14:compatExt spid="_x0000_s2236"/>
                </a:ext>
                <a:ext uri="{FF2B5EF4-FFF2-40B4-BE49-F238E27FC236}">
                  <a16:creationId xmlns:a16="http://schemas.microsoft.com/office/drawing/2014/main" id="{00000000-0008-0000-06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222250</xdr:rowOff>
        </xdr:to>
        <xdr:sp macro="" textlink="">
          <xdr:nvSpPr>
            <xdr:cNvPr id="2237" name="Drop Down 189" hidden="1">
              <a:extLst>
                <a:ext uri="{63B3BB69-23CF-44E3-9099-C40C66FF867C}">
                  <a14:compatExt spid="_x0000_s2237"/>
                </a:ext>
                <a:ext uri="{FF2B5EF4-FFF2-40B4-BE49-F238E27FC236}">
                  <a16:creationId xmlns:a16="http://schemas.microsoft.com/office/drawing/2014/main" id="{00000000-0008-0000-06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107950</xdr:colOff>
          <xdr:row>6</xdr:row>
          <xdr:rowOff>381000</xdr:rowOff>
        </xdr:from>
        <xdr:to>
          <xdr:col>48</xdr:col>
          <xdr:colOff>914400</xdr:colOff>
          <xdr:row>7</xdr:row>
          <xdr:rowOff>222250</xdr:rowOff>
        </xdr:to>
        <xdr:sp macro="" textlink="">
          <xdr:nvSpPr>
            <xdr:cNvPr id="2238" name="Drop Down 190" hidden="1">
              <a:extLst>
                <a:ext uri="{63B3BB69-23CF-44E3-9099-C40C66FF867C}">
                  <a14:compatExt spid="_x0000_s2238"/>
                </a:ext>
                <a:ext uri="{FF2B5EF4-FFF2-40B4-BE49-F238E27FC236}">
                  <a16:creationId xmlns:a16="http://schemas.microsoft.com/office/drawing/2014/main" id="{00000000-0008-0000-06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412750</xdr:rowOff>
        </xdr:from>
        <xdr:to>
          <xdr:col>54</xdr:col>
          <xdr:colOff>908050</xdr:colOff>
          <xdr:row>7</xdr:row>
          <xdr:rowOff>260350</xdr:rowOff>
        </xdr:to>
        <xdr:sp macro="" textlink="">
          <xdr:nvSpPr>
            <xdr:cNvPr id="2239" name="Drop Down 191" hidden="1">
              <a:extLst>
                <a:ext uri="{63B3BB69-23CF-44E3-9099-C40C66FF867C}">
                  <a14:compatExt spid="_x0000_s2239"/>
                </a:ext>
                <a:ext uri="{FF2B5EF4-FFF2-40B4-BE49-F238E27FC236}">
                  <a16:creationId xmlns:a16="http://schemas.microsoft.com/office/drawing/2014/main" id="{00000000-0008-0000-0600-0000B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107950</xdr:colOff>
          <xdr:row>2</xdr:row>
          <xdr:rowOff>31750</xdr:rowOff>
        </xdr:from>
        <xdr:to>
          <xdr:col>42</xdr:col>
          <xdr:colOff>412750</xdr:colOff>
          <xdr:row>2</xdr:row>
          <xdr:rowOff>285750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6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6</xdr:row>
          <xdr:rowOff>107950</xdr:rowOff>
        </xdr:from>
        <xdr:to>
          <xdr:col>3</xdr:col>
          <xdr:colOff>3060700</xdr:colOff>
          <xdr:row>6</xdr:row>
          <xdr:rowOff>381000</xdr:rowOff>
        </xdr:to>
        <xdr:sp macro="" textlink="">
          <xdr:nvSpPr>
            <xdr:cNvPr id="21505" name="Drop Down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7</xdr:row>
          <xdr:rowOff>107950</xdr:rowOff>
        </xdr:from>
        <xdr:to>
          <xdr:col>3</xdr:col>
          <xdr:colOff>3060700</xdr:colOff>
          <xdr:row>7</xdr:row>
          <xdr:rowOff>381000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8</xdr:row>
          <xdr:rowOff>107950</xdr:rowOff>
        </xdr:from>
        <xdr:to>
          <xdr:col>3</xdr:col>
          <xdr:colOff>3060700</xdr:colOff>
          <xdr:row>8</xdr:row>
          <xdr:rowOff>381000</xdr:rowOff>
        </xdr:to>
        <xdr:sp macro="" textlink="">
          <xdr:nvSpPr>
            <xdr:cNvPr id="21507" name="Drop Down 3" hidden="1">
              <a:extLst>
                <a:ext uri="{63B3BB69-23CF-44E3-9099-C40C66FF867C}">
                  <a14:compatExt spid="_x0000_s21507"/>
                </a:ext>
                <a:ext uri="{FF2B5EF4-FFF2-40B4-BE49-F238E27FC236}">
                  <a16:creationId xmlns:a16="http://schemas.microsoft.com/office/drawing/2014/main" id="{00000000-0008-0000-07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9</xdr:row>
          <xdr:rowOff>107950</xdr:rowOff>
        </xdr:from>
        <xdr:to>
          <xdr:col>3</xdr:col>
          <xdr:colOff>3060700</xdr:colOff>
          <xdr:row>9</xdr:row>
          <xdr:rowOff>381000</xdr:rowOff>
        </xdr:to>
        <xdr:sp macro="" textlink="">
          <xdr:nvSpPr>
            <xdr:cNvPr id="21508" name="Drop Down 4" hidden="1">
              <a:extLst>
                <a:ext uri="{63B3BB69-23CF-44E3-9099-C40C66FF867C}">
                  <a14:compatExt spid="_x0000_s21508"/>
                </a:ext>
                <a:ext uri="{FF2B5EF4-FFF2-40B4-BE49-F238E27FC236}">
                  <a16:creationId xmlns:a16="http://schemas.microsoft.com/office/drawing/2014/main" id="{00000000-0008-0000-0700-00000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107950</xdr:rowOff>
        </xdr:from>
        <xdr:to>
          <xdr:col>3</xdr:col>
          <xdr:colOff>3060700</xdr:colOff>
          <xdr:row>10</xdr:row>
          <xdr:rowOff>381000</xdr:rowOff>
        </xdr:to>
        <xdr:sp macro="" textlink="">
          <xdr:nvSpPr>
            <xdr:cNvPr id="21509" name="Drop Down 5" hidden="1">
              <a:extLst>
                <a:ext uri="{63B3BB69-23CF-44E3-9099-C40C66FF867C}">
                  <a14:compatExt spid="_x0000_s21509"/>
                </a:ext>
                <a:ext uri="{FF2B5EF4-FFF2-40B4-BE49-F238E27FC236}">
                  <a16:creationId xmlns:a16="http://schemas.microsoft.com/office/drawing/2014/main" id="{00000000-0008-0000-0700-00000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107950</xdr:rowOff>
        </xdr:from>
        <xdr:to>
          <xdr:col>3</xdr:col>
          <xdr:colOff>3060700</xdr:colOff>
          <xdr:row>11</xdr:row>
          <xdr:rowOff>381000</xdr:rowOff>
        </xdr:to>
        <xdr:sp macro="" textlink="">
          <xdr:nvSpPr>
            <xdr:cNvPr id="21510" name="Drop Down 6" hidden="1">
              <a:extLst>
                <a:ext uri="{63B3BB69-23CF-44E3-9099-C40C66FF867C}">
                  <a14:compatExt spid="_x0000_s21510"/>
                </a:ext>
                <a:ext uri="{FF2B5EF4-FFF2-40B4-BE49-F238E27FC236}">
                  <a16:creationId xmlns:a16="http://schemas.microsoft.com/office/drawing/2014/main" id="{00000000-0008-0000-0700-00000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12</xdr:row>
          <xdr:rowOff>107950</xdr:rowOff>
        </xdr:from>
        <xdr:to>
          <xdr:col>3</xdr:col>
          <xdr:colOff>3060700</xdr:colOff>
          <xdr:row>12</xdr:row>
          <xdr:rowOff>381000</xdr:rowOff>
        </xdr:to>
        <xdr:sp macro="" textlink="">
          <xdr:nvSpPr>
            <xdr:cNvPr id="21511" name="Drop Down 7" hidden="1">
              <a:extLst>
                <a:ext uri="{63B3BB69-23CF-44E3-9099-C40C66FF867C}">
                  <a14:compatExt spid="_x0000_s21511"/>
                </a:ext>
                <a:ext uri="{FF2B5EF4-FFF2-40B4-BE49-F238E27FC236}">
                  <a16:creationId xmlns:a16="http://schemas.microsoft.com/office/drawing/2014/main" id="{00000000-0008-0000-0700-00000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107950</xdr:rowOff>
        </xdr:from>
        <xdr:to>
          <xdr:col>3</xdr:col>
          <xdr:colOff>3060700</xdr:colOff>
          <xdr:row>13</xdr:row>
          <xdr:rowOff>381000</xdr:rowOff>
        </xdr:to>
        <xdr:sp macro="" textlink="">
          <xdr:nvSpPr>
            <xdr:cNvPr id="21512" name="Drop Down 8" hidden="1">
              <a:extLst>
                <a:ext uri="{63B3BB69-23CF-44E3-9099-C40C66FF867C}">
                  <a14:compatExt spid="_x0000_s21512"/>
                </a:ext>
                <a:ext uri="{FF2B5EF4-FFF2-40B4-BE49-F238E27FC236}">
                  <a16:creationId xmlns:a16="http://schemas.microsoft.com/office/drawing/2014/main" id="{00000000-0008-0000-0700-00000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14</xdr:row>
          <xdr:rowOff>107950</xdr:rowOff>
        </xdr:from>
        <xdr:to>
          <xdr:col>3</xdr:col>
          <xdr:colOff>3060700</xdr:colOff>
          <xdr:row>14</xdr:row>
          <xdr:rowOff>381000</xdr:rowOff>
        </xdr:to>
        <xdr:sp macro="" textlink="">
          <xdr:nvSpPr>
            <xdr:cNvPr id="21513" name="Drop Down 9" hidden="1">
              <a:extLst>
                <a:ext uri="{63B3BB69-23CF-44E3-9099-C40C66FF867C}">
                  <a14:compatExt spid="_x0000_s21513"/>
                </a:ext>
                <a:ext uri="{FF2B5EF4-FFF2-40B4-BE49-F238E27FC236}">
                  <a16:creationId xmlns:a16="http://schemas.microsoft.com/office/drawing/2014/main" id="{00000000-0008-0000-0700-00000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15</xdr:row>
          <xdr:rowOff>88900</xdr:rowOff>
        </xdr:from>
        <xdr:to>
          <xdr:col>3</xdr:col>
          <xdr:colOff>3060700</xdr:colOff>
          <xdr:row>15</xdr:row>
          <xdr:rowOff>361950</xdr:rowOff>
        </xdr:to>
        <xdr:sp macro="" textlink="">
          <xdr:nvSpPr>
            <xdr:cNvPr id="21514" name="Drop Down 10" hidden="1">
              <a:extLst>
                <a:ext uri="{63B3BB69-23CF-44E3-9099-C40C66FF867C}">
                  <a14:compatExt spid="_x0000_s21514"/>
                </a:ext>
                <a:ext uri="{FF2B5EF4-FFF2-40B4-BE49-F238E27FC236}">
                  <a16:creationId xmlns:a16="http://schemas.microsoft.com/office/drawing/2014/main" id="{00000000-0008-0000-0700-00000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16</xdr:row>
          <xdr:rowOff>107950</xdr:rowOff>
        </xdr:from>
        <xdr:to>
          <xdr:col>3</xdr:col>
          <xdr:colOff>3060700</xdr:colOff>
          <xdr:row>16</xdr:row>
          <xdr:rowOff>381000</xdr:rowOff>
        </xdr:to>
        <xdr:sp macro="" textlink="">
          <xdr:nvSpPr>
            <xdr:cNvPr id="21515" name="Drop Down 11" hidden="1">
              <a:extLst>
                <a:ext uri="{63B3BB69-23CF-44E3-9099-C40C66FF867C}">
                  <a14:compatExt spid="_x0000_s21515"/>
                </a:ext>
                <a:ext uri="{FF2B5EF4-FFF2-40B4-BE49-F238E27FC236}">
                  <a16:creationId xmlns:a16="http://schemas.microsoft.com/office/drawing/2014/main" id="{00000000-0008-0000-0700-00000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17</xdr:row>
          <xdr:rowOff>107950</xdr:rowOff>
        </xdr:from>
        <xdr:to>
          <xdr:col>3</xdr:col>
          <xdr:colOff>3060700</xdr:colOff>
          <xdr:row>17</xdr:row>
          <xdr:rowOff>381000</xdr:rowOff>
        </xdr:to>
        <xdr:sp macro="" textlink="">
          <xdr:nvSpPr>
            <xdr:cNvPr id="21516" name="Drop Down 12" hidden="1">
              <a:extLst>
                <a:ext uri="{63B3BB69-23CF-44E3-9099-C40C66FF867C}">
                  <a14:compatExt spid="_x0000_s21516"/>
                </a:ext>
                <a:ext uri="{FF2B5EF4-FFF2-40B4-BE49-F238E27FC236}">
                  <a16:creationId xmlns:a16="http://schemas.microsoft.com/office/drawing/2014/main" id="{00000000-0008-0000-0700-00000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107950</xdr:rowOff>
        </xdr:from>
        <xdr:to>
          <xdr:col>3</xdr:col>
          <xdr:colOff>3060700</xdr:colOff>
          <xdr:row>18</xdr:row>
          <xdr:rowOff>381000</xdr:rowOff>
        </xdr:to>
        <xdr:sp macro="" textlink="">
          <xdr:nvSpPr>
            <xdr:cNvPr id="21517" name="Drop Down 13" hidden="1">
              <a:extLst>
                <a:ext uri="{63B3BB69-23CF-44E3-9099-C40C66FF867C}">
                  <a14:compatExt spid="_x0000_s21517"/>
                </a:ext>
                <a:ext uri="{FF2B5EF4-FFF2-40B4-BE49-F238E27FC236}">
                  <a16:creationId xmlns:a16="http://schemas.microsoft.com/office/drawing/2014/main" id="{00000000-0008-0000-0700-00000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19</xdr:row>
          <xdr:rowOff>107950</xdr:rowOff>
        </xdr:from>
        <xdr:to>
          <xdr:col>3</xdr:col>
          <xdr:colOff>3060700</xdr:colOff>
          <xdr:row>19</xdr:row>
          <xdr:rowOff>381000</xdr:rowOff>
        </xdr:to>
        <xdr:sp macro="" textlink="">
          <xdr:nvSpPr>
            <xdr:cNvPr id="21518" name="Drop Down 14" hidden="1">
              <a:extLst>
                <a:ext uri="{63B3BB69-23CF-44E3-9099-C40C66FF867C}">
                  <a14:compatExt spid="_x0000_s21518"/>
                </a:ext>
                <a:ext uri="{FF2B5EF4-FFF2-40B4-BE49-F238E27FC236}">
                  <a16:creationId xmlns:a16="http://schemas.microsoft.com/office/drawing/2014/main" id="{00000000-0008-0000-0700-00000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20</xdr:row>
          <xdr:rowOff>107950</xdr:rowOff>
        </xdr:from>
        <xdr:to>
          <xdr:col>3</xdr:col>
          <xdr:colOff>3060700</xdr:colOff>
          <xdr:row>20</xdr:row>
          <xdr:rowOff>381000</xdr:rowOff>
        </xdr:to>
        <xdr:sp macro="" textlink="">
          <xdr:nvSpPr>
            <xdr:cNvPr id="21519" name="Drop Down 15" hidden="1">
              <a:extLst>
                <a:ext uri="{63B3BB69-23CF-44E3-9099-C40C66FF867C}">
                  <a14:compatExt spid="_x0000_s21519"/>
                </a:ext>
                <a:ext uri="{FF2B5EF4-FFF2-40B4-BE49-F238E27FC236}">
                  <a16:creationId xmlns:a16="http://schemas.microsoft.com/office/drawing/2014/main" id="{00000000-0008-0000-0700-00000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21</xdr:row>
          <xdr:rowOff>107950</xdr:rowOff>
        </xdr:from>
        <xdr:to>
          <xdr:col>3</xdr:col>
          <xdr:colOff>3060700</xdr:colOff>
          <xdr:row>21</xdr:row>
          <xdr:rowOff>381000</xdr:rowOff>
        </xdr:to>
        <xdr:sp macro="" textlink="">
          <xdr:nvSpPr>
            <xdr:cNvPr id="21520" name="Drop Down 16" hidden="1">
              <a:extLst>
                <a:ext uri="{63B3BB69-23CF-44E3-9099-C40C66FF867C}">
                  <a14:compatExt spid="_x0000_s21520"/>
                </a:ext>
                <a:ext uri="{FF2B5EF4-FFF2-40B4-BE49-F238E27FC236}">
                  <a16:creationId xmlns:a16="http://schemas.microsoft.com/office/drawing/2014/main" id="{00000000-0008-0000-0700-00001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22</xdr:row>
          <xdr:rowOff>107950</xdr:rowOff>
        </xdr:from>
        <xdr:to>
          <xdr:col>3</xdr:col>
          <xdr:colOff>3060700</xdr:colOff>
          <xdr:row>22</xdr:row>
          <xdr:rowOff>381000</xdr:rowOff>
        </xdr:to>
        <xdr:sp macro="" textlink="">
          <xdr:nvSpPr>
            <xdr:cNvPr id="21521" name="Drop Down 17" hidden="1">
              <a:extLst>
                <a:ext uri="{63B3BB69-23CF-44E3-9099-C40C66FF867C}">
                  <a14:compatExt spid="_x0000_s21521"/>
                </a:ext>
                <a:ext uri="{FF2B5EF4-FFF2-40B4-BE49-F238E27FC236}">
                  <a16:creationId xmlns:a16="http://schemas.microsoft.com/office/drawing/2014/main" id="{00000000-0008-0000-0700-00001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23</xdr:row>
          <xdr:rowOff>107950</xdr:rowOff>
        </xdr:from>
        <xdr:to>
          <xdr:col>3</xdr:col>
          <xdr:colOff>3060700</xdr:colOff>
          <xdr:row>23</xdr:row>
          <xdr:rowOff>381000</xdr:rowOff>
        </xdr:to>
        <xdr:sp macro="" textlink="">
          <xdr:nvSpPr>
            <xdr:cNvPr id="21522" name="Drop Down 18" hidden="1">
              <a:extLst>
                <a:ext uri="{63B3BB69-23CF-44E3-9099-C40C66FF867C}">
                  <a14:compatExt spid="_x0000_s21522"/>
                </a:ext>
                <a:ext uri="{FF2B5EF4-FFF2-40B4-BE49-F238E27FC236}">
                  <a16:creationId xmlns:a16="http://schemas.microsoft.com/office/drawing/2014/main" id="{00000000-0008-0000-0700-00001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24</xdr:row>
          <xdr:rowOff>107950</xdr:rowOff>
        </xdr:from>
        <xdr:to>
          <xdr:col>3</xdr:col>
          <xdr:colOff>3060700</xdr:colOff>
          <xdr:row>24</xdr:row>
          <xdr:rowOff>381000</xdr:rowOff>
        </xdr:to>
        <xdr:sp macro="" textlink="">
          <xdr:nvSpPr>
            <xdr:cNvPr id="21523" name="Drop Down 19" hidden="1">
              <a:extLst>
                <a:ext uri="{63B3BB69-23CF-44E3-9099-C40C66FF867C}">
                  <a14:compatExt spid="_x0000_s21523"/>
                </a:ext>
                <a:ext uri="{FF2B5EF4-FFF2-40B4-BE49-F238E27FC236}">
                  <a16:creationId xmlns:a16="http://schemas.microsoft.com/office/drawing/2014/main" id="{00000000-0008-0000-0700-00001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25</xdr:row>
          <xdr:rowOff>107950</xdr:rowOff>
        </xdr:from>
        <xdr:to>
          <xdr:col>3</xdr:col>
          <xdr:colOff>3060700</xdr:colOff>
          <xdr:row>25</xdr:row>
          <xdr:rowOff>381000</xdr:rowOff>
        </xdr:to>
        <xdr:sp macro="" textlink="">
          <xdr:nvSpPr>
            <xdr:cNvPr id="21524" name="Drop Down 20" hidden="1">
              <a:extLst>
                <a:ext uri="{63B3BB69-23CF-44E3-9099-C40C66FF867C}">
                  <a14:compatExt spid="_x0000_s21524"/>
                </a:ext>
                <a:ext uri="{FF2B5EF4-FFF2-40B4-BE49-F238E27FC236}">
                  <a16:creationId xmlns:a16="http://schemas.microsoft.com/office/drawing/2014/main" id="{00000000-0008-0000-0700-00001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4</xdr:row>
          <xdr:rowOff>146050</xdr:rowOff>
        </xdr:from>
        <xdr:to>
          <xdr:col>24</xdr:col>
          <xdr:colOff>508000</xdr:colOff>
          <xdr:row>4</xdr:row>
          <xdr:rowOff>374650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7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5</xdr:row>
          <xdr:rowOff>152400</xdr:rowOff>
        </xdr:from>
        <xdr:to>
          <xdr:col>24</xdr:col>
          <xdr:colOff>514350</xdr:colOff>
          <xdr:row>5</xdr:row>
          <xdr:rowOff>374650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7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6</xdr:row>
          <xdr:rowOff>127000</xdr:rowOff>
        </xdr:from>
        <xdr:to>
          <xdr:col>24</xdr:col>
          <xdr:colOff>514350</xdr:colOff>
          <xdr:row>6</xdr:row>
          <xdr:rowOff>342900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7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7</xdr:row>
          <xdr:rowOff>127000</xdr:rowOff>
        </xdr:from>
        <xdr:to>
          <xdr:col>24</xdr:col>
          <xdr:colOff>488950</xdr:colOff>
          <xdr:row>7</xdr:row>
          <xdr:rowOff>342900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7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8</xdr:row>
          <xdr:rowOff>88900</xdr:rowOff>
        </xdr:from>
        <xdr:to>
          <xdr:col>24</xdr:col>
          <xdr:colOff>488950</xdr:colOff>
          <xdr:row>8</xdr:row>
          <xdr:rowOff>317500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7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9</xdr:row>
          <xdr:rowOff>76200</xdr:rowOff>
        </xdr:from>
        <xdr:to>
          <xdr:col>27</xdr:col>
          <xdr:colOff>2476500</xdr:colOff>
          <xdr:row>9</xdr:row>
          <xdr:rowOff>342900</xdr:rowOff>
        </xdr:to>
        <xdr:sp macro="" textlink="">
          <xdr:nvSpPr>
            <xdr:cNvPr id="21530" name="Drop Down 26" hidden="1">
              <a:extLst>
                <a:ext uri="{63B3BB69-23CF-44E3-9099-C40C66FF867C}">
                  <a14:compatExt spid="_x0000_s21530"/>
                </a:ext>
                <a:ext uri="{FF2B5EF4-FFF2-40B4-BE49-F238E27FC236}">
                  <a16:creationId xmlns:a16="http://schemas.microsoft.com/office/drawing/2014/main" id="{00000000-0008-0000-0700-00001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10</xdr:row>
          <xdr:rowOff>88900</xdr:rowOff>
        </xdr:from>
        <xdr:to>
          <xdr:col>27</xdr:col>
          <xdr:colOff>2476500</xdr:colOff>
          <xdr:row>10</xdr:row>
          <xdr:rowOff>381000</xdr:rowOff>
        </xdr:to>
        <xdr:sp macro="" textlink="">
          <xdr:nvSpPr>
            <xdr:cNvPr id="21531" name="Drop Down 27" hidden="1">
              <a:extLst>
                <a:ext uri="{63B3BB69-23CF-44E3-9099-C40C66FF867C}">
                  <a14:compatExt spid="_x0000_s21531"/>
                </a:ext>
                <a:ext uri="{FF2B5EF4-FFF2-40B4-BE49-F238E27FC236}">
                  <a16:creationId xmlns:a16="http://schemas.microsoft.com/office/drawing/2014/main" id="{00000000-0008-0000-0700-00001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11</xdr:row>
          <xdr:rowOff>88900</xdr:rowOff>
        </xdr:from>
        <xdr:to>
          <xdr:col>27</xdr:col>
          <xdr:colOff>2476500</xdr:colOff>
          <xdr:row>11</xdr:row>
          <xdr:rowOff>381000</xdr:rowOff>
        </xdr:to>
        <xdr:sp macro="" textlink="">
          <xdr:nvSpPr>
            <xdr:cNvPr id="21532" name="Drop Down 28" hidden="1">
              <a:extLst>
                <a:ext uri="{63B3BB69-23CF-44E3-9099-C40C66FF867C}">
                  <a14:compatExt spid="_x0000_s21532"/>
                </a:ext>
                <a:ext uri="{FF2B5EF4-FFF2-40B4-BE49-F238E27FC236}">
                  <a16:creationId xmlns:a16="http://schemas.microsoft.com/office/drawing/2014/main" id="{00000000-0008-0000-0700-00001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12</xdr:row>
          <xdr:rowOff>76200</xdr:rowOff>
        </xdr:from>
        <xdr:to>
          <xdr:col>27</xdr:col>
          <xdr:colOff>2495550</xdr:colOff>
          <xdr:row>12</xdr:row>
          <xdr:rowOff>342900</xdr:rowOff>
        </xdr:to>
        <xdr:sp macro="" textlink="">
          <xdr:nvSpPr>
            <xdr:cNvPr id="21533" name="Drop Down 29" hidden="1">
              <a:extLst>
                <a:ext uri="{63B3BB69-23CF-44E3-9099-C40C66FF867C}">
                  <a14:compatExt spid="_x0000_s21533"/>
                </a:ext>
                <a:ext uri="{FF2B5EF4-FFF2-40B4-BE49-F238E27FC236}">
                  <a16:creationId xmlns:a16="http://schemas.microsoft.com/office/drawing/2014/main" id="{00000000-0008-0000-0700-00001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13</xdr:row>
          <xdr:rowOff>76200</xdr:rowOff>
        </xdr:from>
        <xdr:to>
          <xdr:col>27</xdr:col>
          <xdr:colOff>2476500</xdr:colOff>
          <xdr:row>13</xdr:row>
          <xdr:rowOff>342900</xdr:rowOff>
        </xdr:to>
        <xdr:sp macro="" textlink="">
          <xdr:nvSpPr>
            <xdr:cNvPr id="21534" name="Drop Down 30" hidden="1">
              <a:extLst>
                <a:ext uri="{63B3BB69-23CF-44E3-9099-C40C66FF867C}">
                  <a14:compatExt spid="_x0000_s21534"/>
                </a:ext>
                <a:ext uri="{FF2B5EF4-FFF2-40B4-BE49-F238E27FC236}">
                  <a16:creationId xmlns:a16="http://schemas.microsoft.com/office/drawing/2014/main" id="{00000000-0008-0000-0700-00001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14</xdr:row>
          <xdr:rowOff>76200</xdr:rowOff>
        </xdr:from>
        <xdr:to>
          <xdr:col>27</xdr:col>
          <xdr:colOff>2476500</xdr:colOff>
          <xdr:row>14</xdr:row>
          <xdr:rowOff>342900</xdr:rowOff>
        </xdr:to>
        <xdr:sp macro="" textlink="">
          <xdr:nvSpPr>
            <xdr:cNvPr id="21535" name="Drop Down 31" hidden="1">
              <a:extLst>
                <a:ext uri="{63B3BB69-23CF-44E3-9099-C40C66FF867C}">
                  <a14:compatExt spid="_x0000_s21535"/>
                </a:ext>
                <a:ext uri="{FF2B5EF4-FFF2-40B4-BE49-F238E27FC236}">
                  <a16:creationId xmlns:a16="http://schemas.microsoft.com/office/drawing/2014/main" id="{00000000-0008-0000-0700-00001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15</xdr:row>
          <xdr:rowOff>76200</xdr:rowOff>
        </xdr:from>
        <xdr:to>
          <xdr:col>27</xdr:col>
          <xdr:colOff>2476500</xdr:colOff>
          <xdr:row>15</xdr:row>
          <xdr:rowOff>342900</xdr:rowOff>
        </xdr:to>
        <xdr:sp macro="" textlink="">
          <xdr:nvSpPr>
            <xdr:cNvPr id="21536" name="Drop Down 32" hidden="1">
              <a:extLst>
                <a:ext uri="{63B3BB69-23CF-44E3-9099-C40C66FF867C}">
                  <a14:compatExt spid="_x0000_s21536"/>
                </a:ext>
                <a:ext uri="{FF2B5EF4-FFF2-40B4-BE49-F238E27FC236}">
                  <a16:creationId xmlns:a16="http://schemas.microsoft.com/office/drawing/2014/main" id="{00000000-0008-0000-0700-00002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16</xdr:row>
          <xdr:rowOff>76200</xdr:rowOff>
        </xdr:from>
        <xdr:to>
          <xdr:col>27</xdr:col>
          <xdr:colOff>2476500</xdr:colOff>
          <xdr:row>16</xdr:row>
          <xdr:rowOff>342900</xdr:rowOff>
        </xdr:to>
        <xdr:sp macro="" textlink="">
          <xdr:nvSpPr>
            <xdr:cNvPr id="21537" name="Drop Down 33" hidden="1">
              <a:extLst>
                <a:ext uri="{63B3BB69-23CF-44E3-9099-C40C66FF867C}">
                  <a14:compatExt spid="_x0000_s21537"/>
                </a:ext>
                <a:ext uri="{FF2B5EF4-FFF2-40B4-BE49-F238E27FC236}">
                  <a16:creationId xmlns:a16="http://schemas.microsoft.com/office/drawing/2014/main" id="{00000000-0008-0000-0700-00002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18</xdr:row>
          <xdr:rowOff>76200</xdr:rowOff>
        </xdr:from>
        <xdr:to>
          <xdr:col>27</xdr:col>
          <xdr:colOff>2476500</xdr:colOff>
          <xdr:row>18</xdr:row>
          <xdr:rowOff>342900</xdr:rowOff>
        </xdr:to>
        <xdr:sp macro="" textlink="">
          <xdr:nvSpPr>
            <xdr:cNvPr id="21538" name="Drop Down 34" hidden="1">
              <a:extLst>
                <a:ext uri="{63B3BB69-23CF-44E3-9099-C40C66FF867C}">
                  <a14:compatExt spid="_x0000_s21538"/>
                </a:ext>
                <a:ext uri="{FF2B5EF4-FFF2-40B4-BE49-F238E27FC236}">
                  <a16:creationId xmlns:a16="http://schemas.microsoft.com/office/drawing/2014/main" id="{00000000-0008-0000-0700-00002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9</xdr:row>
          <xdr:rowOff>76200</xdr:rowOff>
        </xdr:from>
        <xdr:to>
          <xdr:col>30</xdr:col>
          <xdr:colOff>946150</xdr:colOff>
          <xdr:row>9</xdr:row>
          <xdr:rowOff>342900</xdr:rowOff>
        </xdr:to>
        <xdr:sp macro="" textlink="">
          <xdr:nvSpPr>
            <xdr:cNvPr id="21539" name="Drop Down 35" hidden="1">
              <a:extLst>
                <a:ext uri="{63B3BB69-23CF-44E3-9099-C40C66FF867C}">
                  <a14:compatExt spid="_x0000_s21539"/>
                </a:ext>
                <a:ext uri="{FF2B5EF4-FFF2-40B4-BE49-F238E27FC236}">
                  <a16:creationId xmlns:a16="http://schemas.microsoft.com/office/drawing/2014/main" id="{00000000-0008-0000-0700-00002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10</xdr:row>
          <xdr:rowOff>76200</xdr:rowOff>
        </xdr:from>
        <xdr:to>
          <xdr:col>30</xdr:col>
          <xdr:colOff>946150</xdr:colOff>
          <xdr:row>10</xdr:row>
          <xdr:rowOff>342900</xdr:rowOff>
        </xdr:to>
        <xdr:sp macro="" textlink="">
          <xdr:nvSpPr>
            <xdr:cNvPr id="21540" name="Drop Down 36" hidden="1">
              <a:extLst>
                <a:ext uri="{63B3BB69-23CF-44E3-9099-C40C66FF867C}">
                  <a14:compatExt spid="_x0000_s21540"/>
                </a:ext>
                <a:ext uri="{FF2B5EF4-FFF2-40B4-BE49-F238E27FC236}">
                  <a16:creationId xmlns:a16="http://schemas.microsoft.com/office/drawing/2014/main" id="{00000000-0008-0000-0700-00002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11</xdr:row>
          <xdr:rowOff>76200</xdr:rowOff>
        </xdr:from>
        <xdr:to>
          <xdr:col>30</xdr:col>
          <xdr:colOff>946150</xdr:colOff>
          <xdr:row>11</xdr:row>
          <xdr:rowOff>342900</xdr:rowOff>
        </xdr:to>
        <xdr:sp macro="" textlink="">
          <xdr:nvSpPr>
            <xdr:cNvPr id="21541" name="Drop Down 37" hidden="1">
              <a:extLst>
                <a:ext uri="{63B3BB69-23CF-44E3-9099-C40C66FF867C}">
                  <a14:compatExt spid="_x0000_s21541"/>
                </a:ext>
                <a:ext uri="{FF2B5EF4-FFF2-40B4-BE49-F238E27FC236}">
                  <a16:creationId xmlns:a16="http://schemas.microsoft.com/office/drawing/2014/main" id="{00000000-0008-0000-0700-00002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12</xdr:row>
          <xdr:rowOff>76200</xdr:rowOff>
        </xdr:from>
        <xdr:to>
          <xdr:col>30</xdr:col>
          <xdr:colOff>946150</xdr:colOff>
          <xdr:row>12</xdr:row>
          <xdr:rowOff>342900</xdr:rowOff>
        </xdr:to>
        <xdr:sp macro="" textlink="">
          <xdr:nvSpPr>
            <xdr:cNvPr id="21542" name="Drop Down 38" hidden="1">
              <a:extLst>
                <a:ext uri="{63B3BB69-23CF-44E3-9099-C40C66FF867C}">
                  <a14:compatExt spid="_x0000_s21542"/>
                </a:ext>
                <a:ext uri="{FF2B5EF4-FFF2-40B4-BE49-F238E27FC236}">
                  <a16:creationId xmlns:a16="http://schemas.microsoft.com/office/drawing/2014/main" id="{00000000-0008-0000-0700-00002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13</xdr:row>
          <xdr:rowOff>76200</xdr:rowOff>
        </xdr:from>
        <xdr:to>
          <xdr:col>30</xdr:col>
          <xdr:colOff>946150</xdr:colOff>
          <xdr:row>13</xdr:row>
          <xdr:rowOff>342900</xdr:rowOff>
        </xdr:to>
        <xdr:sp macro="" textlink="">
          <xdr:nvSpPr>
            <xdr:cNvPr id="21543" name="Drop Down 39" hidden="1">
              <a:extLst>
                <a:ext uri="{63B3BB69-23CF-44E3-9099-C40C66FF867C}">
                  <a14:compatExt spid="_x0000_s21543"/>
                </a:ext>
                <a:ext uri="{FF2B5EF4-FFF2-40B4-BE49-F238E27FC236}">
                  <a16:creationId xmlns:a16="http://schemas.microsoft.com/office/drawing/2014/main" id="{00000000-0008-0000-0700-00002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14</xdr:row>
          <xdr:rowOff>76200</xdr:rowOff>
        </xdr:from>
        <xdr:to>
          <xdr:col>30</xdr:col>
          <xdr:colOff>946150</xdr:colOff>
          <xdr:row>14</xdr:row>
          <xdr:rowOff>342900</xdr:rowOff>
        </xdr:to>
        <xdr:sp macro="" textlink="">
          <xdr:nvSpPr>
            <xdr:cNvPr id="21544" name="Drop Down 40" hidden="1">
              <a:extLst>
                <a:ext uri="{63B3BB69-23CF-44E3-9099-C40C66FF867C}">
                  <a14:compatExt spid="_x0000_s21544"/>
                </a:ext>
                <a:ext uri="{FF2B5EF4-FFF2-40B4-BE49-F238E27FC236}">
                  <a16:creationId xmlns:a16="http://schemas.microsoft.com/office/drawing/2014/main" id="{00000000-0008-0000-0700-00002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15</xdr:row>
          <xdr:rowOff>76200</xdr:rowOff>
        </xdr:from>
        <xdr:to>
          <xdr:col>30</xdr:col>
          <xdr:colOff>946150</xdr:colOff>
          <xdr:row>15</xdr:row>
          <xdr:rowOff>342900</xdr:rowOff>
        </xdr:to>
        <xdr:sp macro="" textlink="">
          <xdr:nvSpPr>
            <xdr:cNvPr id="21545" name="Drop Down 41" hidden="1">
              <a:extLst>
                <a:ext uri="{63B3BB69-23CF-44E3-9099-C40C66FF867C}">
                  <a14:compatExt spid="_x0000_s21545"/>
                </a:ext>
                <a:ext uri="{FF2B5EF4-FFF2-40B4-BE49-F238E27FC236}">
                  <a16:creationId xmlns:a16="http://schemas.microsoft.com/office/drawing/2014/main" id="{00000000-0008-0000-0700-00002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16</xdr:row>
          <xdr:rowOff>76200</xdr:rowOff>
        </xdr:from>
        <xdr:to>
          <xdr:col>30</xdr:col>
          <xdr:colOff>946150</xdr:colOff>
          <xdr:row>16</xdr:row>
          <xdr:rowOff>342900</xdr:rowOff>
        </xdr:to>
        <xdr:sp macro="" textlink="">
          <xdr:nvSpPr>
            <xdr:cNvPr id="21546" name="Drop Down 42" hidden="1">
              <a:extLst>
                <a:ext uri="{63B3BB69-23CF-44E3-9099-C40C66FF867C}">
                  <a14:compatExt spid="_x0000_s21546"/>
                </a:ext>
                <a:ext uri="{FF2B5EF4-FFF2-40B4-BE49-F238E27FC236}">
                  <a16:creationId xmlns:a16="http://schemas.microsoft.com/office/drawing/2014/main" id="{00000000-0008-0000-0700-00002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17</xdr:row>
          <xdr:rowOff>76200</xdr:rowOff>
        </xdr:from>
        <xdr:to>
          <xdr:col>30</xdr:col>
          <xdr:colOff>946150</xdr:colOff>
          <xdr:row>17</xdr:row>
          <xdr:rowOff>342900</xdr:rowOff>
        </xdr:to>
        <xdr:sp macro="" textlink="">
          <xdr:nvSpPr>
            <xdr:cNvPr id="21547" name="Drop Down 43" hidden="1">
              <a:extLst>
                <a:ext uri="{63B3BB69-23CF-44E3-9099-C40C66FF867C}">
                  <a14:compatExt spid="_x0000_s21547"/>
                </a:ext>
                <a:ext uri="{FF2B5EF4-FFF2-40B4-BE49-F238E27FC236}">
                  <a16:creationId xmlns:a16="http://schemas.microsoft.com/office/drawing/2014/main" id="{00000000-0008-0000-0700-00002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18</xdr:row>
          <xdr:rowOff>76200</xdr:rowOff>
        </xdr:from>
        <xdr:to>
          <xdr:col>30</xdr:col>
          <xdr:colOff>946150</xdr:colOff>
          <xdr:row>18</xdr:row>
          <xdr:rowOff>342900</xdr:rowOff>
        </xdr:to>
        <xdr:sp macro="" textlink="">
          <xdr:nvSpPr>
            <xdr:cNvPr id="21548" name="Drop Down 44" hidden="1">
              <a:extLst>
                <a:ext uri="{63B3BB69-23CF-44E3-9099-C40C66FF867C}">
                  <a14:compatExt spid="_x0000_s21548"/>
                </a:ext>
                <a:ext uri="{FF2B5EF4-FFF2-40B4-BE49-F238E27FC236}">
                  <a16:creationId xmlns:a16="http://schemas.microsoft.com/office/drawing/2014/main" id="{00000000-0008-0000-0700-00002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9</xdr:row>
          <xdr:rowOff>76200</xdr:rowOff>
        </xdr:from>
        <xdr:to>
          <xdr:col>33</xdr:col>
          <xdr:colOff>2476500</xdr:colOff>
          <xdr:row>9</xdr:row>
          <xdr:rowOff>342900</xdr:rowOff>
        </xdr:to>
        <xdr:sp macro="" textlink="">
          <xdr:nvSpPr>
            <xdr:cNvPr id="21549" name="Drop Down 45" hidden="1">
              <a:extLst>
                <a:ext uri="{63B3BB69-23CF-44E3-9099-C40C66FF867C}">
                  <a14:compatExt spid="_x0000_s21549"/>
                </a:ext>
                <a:ext uri="{FF2B5EF4-FFF2-40B4-BE49-F238E27FC236}">
                  <a16:creationId xmlns:a16="http://schemas.microsoft.com/office/drawing/2014/main" id="{00000000-0008-0000-0700-00002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10</xdr:row>
          <xdr:rowOff>76200</xdr:rowOff>
        </xdr:from>
        <xdr:to>
          <xdr:col>33</xdr:col>
          <xdr:colOff>2476500</xdr:colOff>
          <xdr:row>10</xdr:row>
          <xdr:rowOff>342900</xdr:rowOff>
        </xdr:to>
        <xdr:sp macro="" textlink="">
          <xdr:nvSpPr>
            <xdr:cNvPr id="21550" name="Drop Down 46" hidden="1">
              <a:extLst>
                <a:ext uri="{63B3BB69-23CF-44E3-9099-C40C66FF867C}">
                  <a14:compatExt spid="_x0000_s21550"/>
                </a:ext>
                <a:ext uri="{FF2B5EF4-FFF2-40B4-BE49-F238E27FC236}">
                  <a16:creationId xmlns:a16="http://schemas.microsoft.com/office/drawing/2014/main" id="{00000000-0008-0000-0700-00002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11</xdr:row>
          <xdr:rowOff>76200</xdr:rowOff>
        </xdr:from>
        <xdr:to>
          <xdr:col>33</xdr:col>
          <xdr:colOff>2476500</xdr:colOff>
          <xdr:row>11</xdr:row>
          <xdr:rowOff>342900</xdr:rowOff>
        </xdr:to>
        <xdr:sp macro="" textlink="">
          <xdr:nvSpPr>
            <xdr:cNvPr id="21551" name="Drop Down 47" hidden="1">
              <a:extLst>
                <a:ext uri="{63B3BB69-23CF-44E3-9099-C40C66FF867C}">
                  <a14:compatExt spid="_x0000_s21551"/>
                </a:ext>
                <a:ext uri="{FF2B5EF4-FFF2-40B4-BE49-F238E27FC236}">
                  <a16:creationId xmlns:a16="http://schemas.microsoft.com/office/drawing/2014/main" id="{00000000-0008-0000-0700-00002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12</xdr:row>
          <xdr:rowOff>76200</xdr:rowOff>
        </xdr:from>
        <xdr:to>
          <xdr:col>33</xdr:col>
          <xdr:colOff>2476500</xdr:colOff>
          <xdr:row>12</xdr:row>
          <xdr:rowOff>342900</xdr:rowOff>
        </xdr:to>
        <xdr:sp macro="" textlink="">
          <xdr:nvSpPr>
            <xdr:cNvPr id="21552" name="Drop Down 48" hidden="1">
              <a:extLst>
                <a:ext uri="{63B3BB69-23CF-44E3-9099-C40C66FF867C}">
                  <a14:compatExt spid="_x0000_s21552"/>
                </a:ext>
                <a:ext uri="{FF2B5EF4-FFF2-40B4-BE49-F238E27FC236}">
                  <a16:creationId xmlns:a16="http://schemas.microsoft.com/office/drawing/2014/main" id="{00000000-0008-0000-0700-00003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13</xdr:row>
          <xdr:rowOff>76200</xdr:rowOff>
        </xdr:from>
        <xdr:to>
          <xdr:col>33</xdr:col>
          <xdr:colOff>2476500</xdr:colOff>
          <xdr:row>13</xdr:row>
          <xdr:rowOff>342900</xdr:rowOff>
        </xdr:to>
        <xdr:sp macro="" textlink="">
          <xdr:nvSpPr>
            <xdr:cNvPr id="21553" name="Drop Down 49" hidden="1">
              <a:extLst>
                <a:ext uri="{63B3BB69-23CF-44E3-9099-C40C66FF867C}">
                  <a14:compatExt spid="_x0000_s21553"/>
                </a:ext>
                <a:ext uri="{FF2B5EF4-FFF2-40B4-BE49-F238E27FC236}">
                  <a16:creationId xmlns:a16="http://schemas.microsoft.com/office/drawing/2014/main" id="{00000000-0008-0000-0700-00003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14</xdr:row>
          <xdr:rowOff>76200</xdr:rowOff>
        </xdr:from>
        <xdr:to>
          <xdr:col>33</xdr:col>
          <xdr:colOff>2476500</xdr:colOff>
          <xdr:row>14</xdr:row>
          <xdr:rowOff>342900</xdr:rowOff>
        </xdr:to>
        <xdr:sp macro="" textlink="">
          <xdr:nvSpPr>
            <xdr:cNvPr id="21554" name="Drop Down 50" hidden="1">
              <a:extLst>
                <a:ext uri="{63B3BB69-23CF-44E3-9099-C40C66FF867C}">
                  <a14:compatExt spid="_x0000_s21554"/>
                </a:ext>
                <a:ext uri="{FF2B5EF4-FFF2-40B4-BE49-F238E27FC236}">
                  <a16:creationId xmlns:a16="http://schemas.microsoft.com/office/drawing/2014/main" id="{00000000-0008-0000-0700-00003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15</xdr:row>
          <xdr:rowOff>76200</xdr:rowOff>
        </xdr:from>
        <xdr:to>
          <xdr:col>33</xdr:col>
          <xdr:colOff>2476500</xdr:colOff>
          <xdr:row>15</xdr:row>
          <xdr:rowOff>342900</xdr:rowOff>
        </xdr:to>
        <xdr:sp macro="" textlink="">
          <xdr:nvSpPr>
            <xdr:cNvPr id="21555" name="Drop Down 51" hidden="1">
              <a:extLst>
                <a:ext uri="{63B3BB69-23CF-44E3-9099-C40C66FF867C}">
                  <a14:compatExt spid="_x0000_s21555"/>
                </a:ext>
                <a:ext uri="{FF2B5EF4-FFF2-40B4-BE49-F238E27FC236}">
                  <a16:creationId xmlns:a16="http://schemas.microsoft.com/office/drawing/2014/main" id="{00000000-0008-0000-0700-00003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16</xdr:row>
          <xdr:rowOff>76200</xdr:rowOff>
        </xdr:from>
        <xdr:to>
          <xdr:col>33</xdr:col>
          <xdr:colOff>2476500</xdr:colOff>
          <xdr:row>16</xdr:row>
          <xdr:rowOff>342900</xdr:rowOff>
        </xdr:to>
        <xdr:sp macro="" textlink="">
          <xdr:nvSpPr>
            <xdr:cNvPr id="21556" name="Drop Down 52" hidden="1">
              <a:extLst>
                <a:ext uri="{63B3BB69-23CF-44E3-9099-C40C66FF867C}">
                  <a14:compatExt spid="_x0000_s21556"/>
                </a:ext>
                <a:ext uri="{FF2B5EF4-FFF2-40B4-BE49-F238E27FC236}">
                  <a16:creationId xmlns:a16="http://schemas.microsoft.com/office/drawing/2014/main" id="{00000000-0008-0000-0700-00003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17</xdr:row>
          <xdr:rowOff>76200</xdr:rowOff>
        </xdr:from>
        <xdr:to>
          <xdr:col>33</xdr:col>
          <xdr:colOff>2476500</xdr:colOff>
          <xdr:row>17</xdr:row>
          <xdr:rowOff>342900</xdr:rowOff>
        </xdr:to>
        <xdr:sp macro="" textlink="">
          <xdr:nvSpPr>
            <xdr:cNvPr id="21557" name="Drop Down 53" hidden="1">
              <a:extLst>
                <a:ext uri="{63B3BB69-23CF-44E3-9099-C40C66FF867C}">
                  <a14:compatExt spid="_x0000_s21557"/>
                </a:ext>
                <a:ext uri="{FF2B5EF4-FFF2-40B4-BE49-F238E27FC236}">
                  <a16:creationId xmlns:a16="http://schemas.microsoft.com/office/drawing/2014/main" id="{00000000-0008-0000-0700-00003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18</xdr:row>
          <xdr:rowOff>76200</xdr:rowOff>
        </xdr:from>
        <xdr:to>
          <xdr:col>33</xdr:col>
          <xdr:colOff>2476500</xdr:colOff>
          <xdr:row>18</xdr:row>
          <xdr:rowOff>342900</xdr:rowOff>
        </xdr:to>
        <xdr:sp macro="" textlink="">
          <xdr:nvSpPr>
            <xdr:cNvPr id="21558" name="Drop Down 54" hidden="1">
              <a:extLst>
                <a:ext uri="{63B3BB69-23CF-44E3-9099-C40C66FF867C}">
                  <a14:compatExt spid="_x0000_s21558"/>
                </a:ext>
                <a:ext uri="{FF2B5EF4-FFF2-40B4-BE49-F238E27FC236}">
                  <a16:creationId xmlns:a16="http://schemas.microsoft.com/office/drawing/2014/main" id="{00000000-0008-0000-0700-00003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9</xdr:row>
          <xdr:rowOff>76200</xdr:rowOff>
        </xdr:from>
        <xdr:to>
          <xdr:col>36</xdr:col>
          <xdr:colOff>946150</xdr:colOff>
          <xdr:row>9</xdr:row>
          <xdr:rowOff>342900</xdr:rowOff>
        </xdr:to>
        <xdr:sp macro="" textlink="">
          <xdr:nvSpPr>
            <xdr:cNvPr id="21559" name="Drop Down 55" hidden="1">
              <a:extLst>
                <a:ext uri="{63B3BB69-23CF-44E3-9099-C40C66FF867C}">
                  <a14:compatExt spid="_x0000_s21559"/>
                </a:ext>
                <a:ext uri="{FF2B5EF4-FFF2-40B4-BE49-F238E27FC236}">
                  <a16:creationId xmlns:a16="http://schemas.microsoft.com/office/drawing/2014/main" id="{00000000-0008-0000-0700-00003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10</xdr:row>
          <xdr:rowOff>76200</xdr:rowOff>
        </xdr:from>
        <xdr:to>
          <xdr:col>36</xdr:col>
          <xdr:colOff>946150</xdr:colOff>
          <xdr:row>10</xdr:row>
          <xdr:rowOff>342900</xdr:rowOff>
        </xdr:to>
        <xdr:sp macro="" textlink="">
          <xdr:nvSpPr>
            <xdr:cNvPr id="21560" name="Drop Down 56" hidden="1">
              <a:extLst>
                <a:ext uri="{63B3BB69-23CF-44E3-9099-C40C66FF867C}">
                  <a14:compatExt spid="_x0000_s21560"/>
                </a:ext>
                <a:ext uri="{FF2B5EF4-FFF2-40B4-BE49-F238E27FC236}">
                  <a16:creationId xmlns:a16="http://schemas.microsoft.com/office/drawing/2014/main" id="{00000000-0008-0000-0700-00003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11</xdr:row>
          <xdr:rowOff>76200</xdr:rowOff>
        </xdr:from>
        <xdr:to>
          <xdr:col>36</xdr:col>
          <xdr:colOff>946150</xdr:colOff>
          <xdr:row>11</xdr:row>
          <xdr:rowOff>342900</xdr:rowOff>
        </xdr:to>
        <xdr:sp macro="" textlink="">
          <xdr:nvSpPr>
            <xdr:cNvPr id="21561" name="Drop Down 57" hidden="1">
              <a:extLst>
                <a:ext uri="{63B3BB69-23CF-44E3-9099-C40C66FF867C}">
                  <a14:compatExt spid="_x0000_s21561"/>
                </a:ext>
                <a:ext uri="{FF2B5EF4-FFF2-40B4-BE49-F238E27FC236}">
                  <a16:creationId xmlns:a16="http://schemas.microsoft.com/office/drawing/2014/main" id="{00000000-0008-0000-0700-00003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12</xdr:row>
          <xdr:rowOff>76200</xdr:rowOff>
        </xdr:from>
        <xdr:to>
          <xdr:col>36</xdr:col>
          <xdr:colOff>946150</xdr:colOff>
          <xdr:row>12</xdr:row>
          <xdr:rowOff>342900</xdr:rowOff>
        </xdr:to>
        <xdr:sp macro="" textlink="">
          <xdr:nvSpPr>
            <xdr:cNvPr id="21562" name="Drop Down 58" hidden="1">
              <a:extLst>
                <a:ext uri="{63B3BB69-23CF-44E3-9099-C40C66FF867C}">
                  <a14:compatExt spid="_x0000_s21562"/>
                </a:ext>
                <a:ext uri="{FF2B5EF4-FFF2-40B4-BE49-F238E27FC236}">
                  <a16:creationId xmlns:a16="http://schemas.microsoft.com/office/drawing/2014/main" id="{00000000-0008-0000-0700-00003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13</xdr:row>
          <xdr:rowOff>76200</xdr:rowOff>
        </xdr:from>
        <xdr:to>
          <xdr:col>36</xdr:col>
          <xdr:colOff>946150</xdr:colOff>
          <xdr:row>13</xdr:row>
          <xdr:rowOff>342900</xdr:rowOff>
        </xdr:to>
        <xdr:sp macro="" textlink="">
          <xdr:nvSpPr>
            <xdr:cNvPr id="21563" name="Drop Down 59" hidden="1">
              <a:extLst>
                <a:ext uri="{63B3BB69-23CF-44E3-9099-C40C66FF867C}">
                  <a14:compatExt spid="_x0000_s21563"/>
                </a:ext>
                <a:ext uri="{FF2B5EF4-FFF2-40B4-BE49-F238E27FC236}">
                  <a16:creationId xmlns:a16="http://schemas.microsoft.com/office/drawing/2014/main" id="{00000000-0008-0000-0700-00003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14</xdr:row>
          <xdr:rowOff>76200</xdr:rowOff>
        </xdr:from>
        <xdr:to>
          <xdr:col>36</xdr:col>
          <xdr:colOff>946150</xdr:colOff>
          <xdr:row>14</xdr:row>
          <xdr:rowOff>342900</xdr:rowOff>
        </xdr:to>
        <xdr:sp macro="" textlink="">
          <xdr:nvSpPr>
            <xdr:cNvPr id="21564" name="Drop Down 60" hidden="1">
              <a:extLst>
                <a:ext uri="{63B3BB69-23CF-44E3-9099-C40C66FF867C}">
                  <a14:compatExt spid="_x0000_s21564"/>
                </a:ext>
                <a:ext uri="{FF2B5EF4-FFF2-40B4-BE49-F238E27FC236}">
                  <a16:creationId xmlns:a16="http://schemas.microsoft.com/office/drawing/2014/main" id="{00000000-0008-0000-0700-00003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15</xdr:row>
          <xdr:rowOff>76200</xdr:rowOff>
        </xdr:from>
        <xdr:to>
          <xdr:col>36</xdr:col>
          <xdr:colOff>946150</xdr:colOff>
          <xdr:row>15</xdr:row>
          <xdr:rowOff>342900</xdr:rowOff>
        </xdr:to>
        <xdr:sp macro="" textlink="">
          <xdr:nvSpPr>
            <xdr:cNvPr id="21565" name="Drop Down 61" hidden="1">
              <a:extLst>
                <a:ext uri="{63B3BB69-23CF-44E3-9099-C40C66FF867C}">
                  <a14:compatExt spid="_x0000_s21565"/>
                </a:ext>
                <a:ext uri="{FF2B5EF4-FFF2-40B4-BE49-F238E27FC236}">
                  <a16:creationId xmlns:a16="http://schemas.microsoft.com/office/drawing/2014/main" id="{00000000-0008-0000-0700-00003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16</xdr:row>
          <xdr:rowOff>76200</xdr:rowOff>
        </xdr:from>
        <xdr:to>
          <xdr:col>36</xdr:col>
          <xdr:colOff>946150</xdr:colOff>
          <xdr:row>16</xdr:row>
          <xdr:rowOff>342900</xdr:rowOff>
        </xdr:to>
        <xdr:sp macro="" textlink="">
          <xdr:nvSpPr>
            <xdr:cNvPr id="21566" name="Drop Down 62" hidden="1">
              <a:extLst>
                <a:ext uri="{63B3BB69-23CF-44E3-9099-C40C66FF867C}">
                  <a14:compatExt spid="_x0000_s21566"/>
                </a:ext>
                <a:ext uri="{FF2B5EF4-FFF2-40B4-BE49-F238E27FC236}">
                  <a16:creationId xmlns:a16="http://schemas.microsoft.com/office/drawing/2014/main" id="{00000000-0008-0000-0700-00003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17</xdr:row>
          <xdr:rowOff>76200</xdr:rowOff>
        </xdr:from>
        <xdr:to>
          <xdr:col>36</xdr:col>
          <xdr:colOff>946150</xdr:colOff>
          <xdr:row>17</xdr:row>
          <xdr:rowOff>342900</xdr:rowOff>
        </xdr:to>
        <xdr:sp macro="" textlink="">
          <xdr:nvSpPr>
            <xdr:cNvPr id="21567" name="Drop Down 63" hidden="1">
              <a:extLst>
                <a:ext uri="{63B3BB69-23CF-44E3-9099-C40C66FF867C}">
                  <a14:compatExt spid="_x0000_s21567"/>
                </a:ext>
                <a:ext uri="{FF2B5EF4-FFF2-40B4-BE49-F238E27FC236}">
                  <a16:creationId xmlns:a16="http://schemas.microsoft.com/office/drawing/2014/main" id="{00000000-0008-0000-0700-00003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18</xdr:row>
          <xdr:rowOff>76200</xdr:rowOff>
        </xdr:from>
        <xdr:to>
          <xdr:col>36</xdr:col>
          <xdr:colOff>946150</xdr:colOff>
          <xdr:row>18</xdr:row>
          <xdr:rowOff>342900</xdr:rowOff>
        </xdr:to>
        <xdr:sp macro="" textlink="">
          <xdr:nvSpPr>
            <xdr:cNvPr id="21568" name="Drop Down 64" hidden="1">
              <a:extLst>
                <a:ext uri="{63B3BB69-23CF-44E3-9099-C40C66FF867C}">
                  <a14:compatExt spid="_x0000_s21568"/>
                </a:ext>
                <a:ext uri="{FF2B5EF4-FFF2-40B4-BE49-F238E27FC236}">
                  <a16:creationId xmlns:a16="http://schemas.microsoft.com/office/drawing/2014/main" id="{00000000-0008-0000-0700-00004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88900</xdr:rowOff>
        </xdr:from>
        <xdr:to>
          <xdr:col>39</xdr:col>
          <xdr:colOff>2413000</xdr:colOff>
          <xdr:row>9</xdr:row>
          <xdr:rowOff>342900</xdr:rowOff>
        </xdr:to>
        <xdr:sp macro="" textlink="">
          <xdr:nvSpPr>
            <xdr:cNvPr id="21569" name="Drop Down 65" hidden="1">
              <a:extLst>
                <a:ext uri="{63B3BB69-23CF-44E3-9099-C40C66FF867C}">
                  <a14:compatExt spid="_x0000_s21569"/>
                </a:ext>
                <a:ext uri="{FF2B5EF4-FFF2-40B4-BE49-F238E27FC236}">
                  <a16:creationId xmlns:a16="http://schemas.microsoft.com/office/drawing/2014/main" id="{00000000-0008-0000-0700-00004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88900</xdr:rowOff>
        </xdr:from>
        <xdr:to>
          <xdr:col>39</xdr:col>
          <xdr:colOff>2413000</xdr:colOff>
          <xdr:row>10</xdr:row>
          <xdr:rowOff>342900</xdr:rowOff>
        </xdr:to>
        <xdr:sp macro="" textlink="">
          <xdr:nvSpPr>
            <xdr:cNvPr id="21570" name="Drop Down 66" hidden="1">
              <a:extLst>
                <a:ext uri="{63B3BB69-23CF-44E3-9099-C40C66FF867C}">
                  <a14:compatExt spid="_x0000_s21570"/>
                </a:ext>
                <a:ext uri="{FF2B5EF4-FFF2-40B4-BE49-F238E27FC236}">
                  <a16:creationId xmlns:a16="http://schemas.microsoft.com/office/drawing/2014/main" id="{00000000-0008-0000-0700-00004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88900</xdr:rowOff>
        </xdr:from>
        <xdr:to>
          <xdr:col>39</xdr:col>
          <xdr:colOff>2413000</xdr:colOff>
          <xdr:row>11</xdr:row>
          <xdr:rowOff>342900</xdr:rowOff>
        </xdr:to>
        <xdr:sp macro="" textlink="">
          <xdr:nvSpPr>
            <xdr:cNvPr id="21571" name="Drop Down 67" hidden="1">
              <a:extLst>
                <a:ext uri="{63B3BB69-23CF-44E3-9099-C40C66FF867C}">
                  <a14:compatExt spid="_x0000_s21571"/>
                </a:ext>
                <a:ext uri="{FF2B5EF4-FFF2-40B4-BE49-F238E27FC236}">
                  <a16:creationId xmlns:a16="http://schemas.microsoft.com/office/drawing/2014/main" id="{00000000-0008-0000-0700-00004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88900</xdr:rowOff>
        </xdr:from>
        <xdr:to>
          <xdr:col>39</xdr:col>
          <xdr:colOff>2413000</xdr:colOff>
          <xdr:row>12</xdr:row>
          <xdr:rowOff>342900</xdr:rowOff>
        </xdr:to>
        <xdr:sp macro="" textlink="">
          <xdr:nvSpPr>
            <xdr:cNvPr id="21572" name="Drop Down 68" hidden="1">
              <a:extLst>
                <a:ext uri="{63B3BB69-23CF-44E3-9099-C40C66FF867C}">
                  <a14:compatExt spid="_x0000_s21572"/>
                </a:ext>
                <a:ext uri="{FF2B5EF4-FFF2-40B4-BE49-F238E27FC236}">
                  <a16:creationId xmlns:a16="http://schemas.microsoft.com/office/drawing/2014/main" id="{00000000-0008-0000-0700-00004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88900</xdr:rowOff>
        </xdr:from>
        <xdr:to>
          <xdr:col>39</xdr:col>
          <xdr:colOff>2413000</xdr:colOff>
          <xdr:row>13</xdr:row>
          <xdr:rowOff>342900</xdr:rowOff>
        </xdr:to>
        <xdr:sp macro="" textlink="">
          <xdr:nvSpPr>
            <xdr:cNvPr id="21573" name="Drop Down 69" hidden="1">
              <a:extLst>
                <a:ext uri="{63B3BB69-23CF-44E3-9099-C40C66FF867C}">
                  <a14:compatExt spid="_x0000_s21573"/>
                </a:ext>
                <a:ext uri="{FF2B5EF4-FFF2-40B4-BE49-F238E27FC236}">
                  <a16:creationId xmlns:a16="http://schemas.microsoft.com/office/drawing/2014/main" id="{00000000-0008-0000-0700-00004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88900</xdr:rowOff>
        </xdr:from>
        <xdr:to>
          <xdr:col>39</xdr:col>
          <xdr:colOff>2413000</xdr:colOff>
          <xdr:row>14</xdr:row>
          <xdr:rowOff>342900</xdr:rowOff>
        </xdr:to>
        <xdr:sp macro="" textlink="">
          <xdr:nvSpPr>
            <xdr:cNvPr id="21574" name="Drop Down 70" hidden="1">
              <a:extLst>
                <a:ext uri="{63B3BB69-23CF-44E3-9099-C40C66FF867C}">
                  <a14:compatExt spid="_x0000_s21574"/>
                </a:ext>
                <a:ext uri="{FF2B5EF4-FFF2-40B4-BE49-F238E27FC236}">
                  <a16:creationId xmlns:a16="http://schemas.microsoft.com/office/drawing/2014/main" id="{00000000-0008-0000-0700-00004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88900</xdr:rowOff>
        </xdr:from>
        <xdr:to>
          <xdr:col>39</xdr:col>
          <xdr:colOff>2413000</xdr:colOff>
          <xdr:row>15</xdr:row>
          <xdr:rowOff>342900</xdr:rowOff>
        </xdr:to>
        <xdr:sp macro="" textlink="">
          <xdr:nvSpPr>
            <xdr:cNvPr id="21575" name="Drop Down 71" hidden="1">
              <a:extLst>
                <a:ext uri="{63B3BB69-23CF-44E3-9099-C40C66FF867C}">
                  <a14:compatExt spid="_x0000_s21575"/>
                </a:ext>
                <a:ext uri="{FF2B5EF4-FFF2-40B4-BE49-F238E27FC236}">
                  <a16:creationId xmlns:a16="http://schemas.microsoft.com/office/drawing/2014/main" id="{00000000-0008-0000-0700-00004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88900</xdr:rowOff>
        </xdr:from>
        <xdr:to>
          <xdr:col>39</xdr:col>
          <xdr:colOff>2413000</xdr:colOff>
          <xdr:row>16</xdr:row>
          <xdr:rowOff>342900</xdr:rowOff>
        </xdr:to>
        <xdr:sp macro="" textlink="">
          <xdr:nvSpPr>
            <xdr:cNvPr id="21576" name="Drop Down 72" hidden="1">
              <a:extLst>
                <a:ext uri="{63B3BB69-23CF-44E3-9099-C40C66FF867C}">
                  <a14:compatExt spid="_x0000_s21576"/>
                </a:ext>
                <a:ext uri="{FF2B5EF4-FFF2-40B4-BE49-F238E27FC236}">
                  <a16:creationId xmlns:a16="http://schemas.microsoft.com/office/drawing/2014/main" id="{00000000-0008-0000-0700-00004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88900</xdr:rowOff>
        </xdr:from>
        <xdr:to>
          <xdr:col>39</xdr:col>
          <xdr:colOff>2413000</xdr:colOff>
          <xdr:row>17</xdr:row>
          <xdr:rowOff>342900</xdr:rowOff>
        </xdr:to>
        <xdr:sp macro="" textlink="">
          <xdr:nvSpPr>
            <xdr:cNvPr id="21577" name="Drop Down 73" hidden="1">
              <a:extLst>
                <a:ext uri="{63B3BB69-23CF-44E3-9099-C40C66FF867C}">
                  <a14:compatExt spid="_x0000_s21577"/>
                </a:ext>
                <a:ext uri="{FF2B5EF4-FFF2-40B4-BE49-F238E27FC236}">
                  <a16:creationId xmlns:a16="http://schemas.microsoft.com/office/drawing/2014/main" id="{00000000-0008-0000-0700-00004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88900</xdr:rowOff>
        </xdr:from>
        <xdr:to>
          <xdr:col>39</xdr:col>
          <xdr:colOff>2413000</xdr:colOff>
          <xdr:row>18</xdr:row>
          <xdr:rowOff>342900</xdr:rowOff>
        </xdr:to>
        <xdr:sp macro="" textlink="">
          <xdr:nvSpPr>
            <xdr:cNvPr id="21578" name="Drop Down 74" hidden="1">
              <a:extLst>
                <a:ext uri="{63B3BB69-23CF-44E3-9099-C40C66FF867C}">
                  <a14:compatExt spid="_x0000_s21578"/>
                </a:ext>
                <a:ext uri="{FF2B5EF4-FFF2-40B4-BE49-F238E27FC236}">
                  <a16:creationId xmlns:a16="http://schemas.microsoft.com/office/drawing/2014/main" id="{00000000-0008-0000-0700-00004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9</xdr:row>
          <xdr:rowOff>76200</xdr:rowOff>
        </xdr:from>
        <xdr:to>
          <xdr:col>42</xdr:col>
          <xdr:colOff>933450</xdr:colOff>
          <xdr:row>9</xdr:row>
          <xdr:rowOff>342900</xdr:rowOff>
        </xdr:to>
        <xdr:sp macro="" textlink="">
          <xdr:nvSpPr>
            <xdr:cNvPr id="21579" name="Drop Down 75" hidden="1">
              <a:extLst>
                <a:ext uri="{63B3BB69-23CF-44E3-9099-C40C66FF867C}">
                  <a14:compatExt spid="_x0000_s21579"/>
                </a:ext>
                <a:ext uri="{FF2B5EF4-FFF2-40B4-BE49-F238E27FC236}">
                  <a16:creationId xmlns:a16="http://schemas.microsoft.com/office/drawing/2014/main" id="{00000000-0008-0000-0700-00004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10</xdr:row>
          <xdr:rowOff>76200</xdr:rowOff>
        </xdr:from>
        <xdr:to>
          <xdr:col>42</xdr:col>
          <xdr:colOff>933450</xdr:colOff>
          <xdr:row>10</xdr:row>
          <xdr:rowOff>342900</xdr:rowOff>
        </xdr:to>
        <xdr:sp macro="" textlink="">
          <xdr:nvSpPr>
            <xdr:cNvPr id="21580" name="Drop Down 76" hidden="1">
              <a:extLst>
                <a:ext uri="{63B3BB69-23CF-44E3-9099-C40C66FF867C}">
                  <a14:compatExt spid="_x0000_s21580"/>
                </a:ext>
                <a:ext uri="{FF2B5EF4-FFF2-40B4-BE49-F238E27FC236}">
                  <a16:creationId xmlns:a16="http://schemas.microsoft.com/office/drawing/2014/main" id="{00000000-0008-0000-0700-00004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11</xdr:row>
          <xdr:rowOff>76200</xdr:rowOff>
        </xdr:from>
        <xdr:to>
          <xdr:col>42</xdr:col>
          <xdr:colOff>933450</xdr:colOff>
          <xdr:row>11</xdr:row>
          <xdr:rowOff>342900</xdr:rowOff>
        </xdr:to>
        <xdr:sp macro="" textlink="">
          <xdr:nvSpPr>
            <xdr:cNvPr id="21581" name="Drop Down 77" hidden="1">
              <a:extLst>
                <a:ext uri="{63B3BB69-23CF-44E3-9099-C40C66FF867C}">
                  <a14:compatExt spid="_x0000_s21581"/>
                </a:ext>
                <a:ext uri="{FF2B5EF4-FFF2-40B4-BE49-F238E27FC236}">
                  <a16:creationId xmlns:a16="http://schemas.microsoft.com/office/drawing/2014/main" id="{00000000-0008-0000-0700-00004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12</xdr:row>
          <xdr:rowOff>76200</xdr:rowOff>
        </xdr:from>
        <xdr:to>
          <xdr:col>42</xdr:col>
          <xdr:colOff>933450</xdr:colOff>
          <xdr:row>12</xdr:row>
          <xdr:rowOff>342900</xdr:rowOff>
        </xdr:to>
        <xdr:sp macro="" textlink="">
          <xdr:nvSpPr>
            <xdr:cNvPr id="21582" name="Drop Down 78" hidden="1">
              <a:extLst>
                <a:ext uri="{63B3BB69-23CF-44E3-9099-C40C66FF867C}">
                  <a14:compatExt spid="_x0000_s21582"/>
                </a:ext>
                <a:ext uri="{FF2B5EF4-FFF2-40B4-BE49-F238E27FC236}">
                  <a16:creationId xmlns:a16="http://schemas.microsoft.com/office/drawing/2014/main" id="{00000000-0008-0000-0700-00004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13</xdr:row>
          <xdr:rowOff>76200</xdr:rowOff>
        </xdr:from>
        <xdr:to>
          <xdr:col>42</xdr:col>
          <xdr:colOff>933450</xdr:colOff>
          <xdr:row>13</xdr:row>
          <xdr:rowOff>342900</xdr:rowOff>
        </xdr:to>
        <xdr:sp macro="" textlink="">
          <xdr:nvSpPr>
            <xdr:cNvPr id="21583" name="Drop Down 79" hidden="1">
              <a:extLst>
                <a:ext uri="{63B3BB69-23CF-44E3-9099-C40C66FF867C}">
                  <a14:compatExt spid="_x0000_s21583"/>
                </a:ext>
                <a:ext uri="{FF2B5EF4-FFF2-40B4-BE49-F238E27FC236}">
                  <a16:creationId xmlns:a16="http://schemas.microsoft.com/office/drawing/2014/main" id="{00000000-0008-0000-0700-00004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14</xdr:row>
          <xdr:rowOff>76200</xdr:rowOff>
        </xdr:from>
        <xdr:to>
          <xdr:col>42</xdr:col>
          <xdr:colOff>933450</xdr:colOff>
          <xdr:row>14</xdr:row>
          <xdr:rowOff>342900</xdr:rowOff>
        </xdr:to>
        <xdr:sp macro="" textlink="">
          <xdr:nvSpPr>
            <xdr:cNvPr id="21584" name="Drop Down 80" hidden="1">
              <a:extLst>
                <a:ext uri="{63B3BB69-23CF-44E3-9099-C40C66FF867C}">
                  <a14:compatExt spid="_x0000_s21584"/>
                </a:ext>
                <a:ext uri="{FF2B5EF4-FFF2-40B4-BE49-F238E27FC236}">
                  <a16:creationId xmlns:a16="http://schemas.microsoft.com/office/drawing/2014/main" id="{00000000-0008-0000-0700-00005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15</xdr:row>
          <xdr:rowOff>76200</xdr:rowOff>
        </xdr:from>
        <xdr:to>
          <xdr:col>42</xdr:col>
          <xdr:colOff>933450</xdr:colOff>
          <xdr:row>15</xdr:row>
          <xdr:rowOff>342900</xdr:rowOff>
        </xdr:to>
        <xdr:sp macro="" textlink="">
          <xdr:nvSpPr>
            <xdr:cNvPr id="21585" name="Drop Down 81" hidden="1">
              <a:extLst>
                <a:ext uri="{63B3BB69-23CF-44E3-9099-C40C66FF867C}">
                  <a14:compatExt spid="_x0000_s21585"/>
                </a:ext>
                <a:ext uri="{FF2B5EF4-FFF2-40B4-BE49-F238E27FC236}">
                  <a16:creationId xmlns:a16="http://schemas.microsoft.com/office/drawing/2014/main" id="{00000000-0008-0000-0700-00005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16</xdr:row>
          <xdr:rowOff>76200</xdr:rowOff>
        </xdr:from>
        <xdr:to>
          <xdr:col>42</xdr:col>
          <xdr:colOff>933450</xdr:colOff>
          <xdr:row>16</xdr:row>
          <xdr:rowOff>342900</xdr:rowOff>
        </xdr:to>
        <xdr:sp macro="" textlink="">
          <xdr:nvSpPr>
            <xdr:cNvPr id="21586" name="Drop Down 82" hidden="1">
              <a:extLst>
                <a:ext uri="{63B3BB69-23CF-44E3-9099-C40C66FF867C}">
                  <a14:compatExt spid="_x0000_s21586"/>
                </a:ext>
                <a:ext uri="{FF2B5EF4-FFF2-40B4-BE49-F238E27FC236}">
                  <a16:creationId xmlns:a16="http://schemas.microsoft.com/office/drawing/2014/main" id="{00000000-0008-0000-0700-00005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17</xdr:row>
          <xdr:rowOff>76200</xdr:rowOff>
        </xdr:from>
        <xdr:to>
          <xdr:col>42</xdr:col>
          <xdr:colOff>933450</xdr:colOff>
          <xdr:row>17</xdr:row>
          <xdr:rowOff>342900</xdr:rowOff>
        </xdr:to>
        <xdr:sp macro="" textlink="">
          <xdr:nvSpPr>
            <xdr:cNvPr id="21587" name="Drop Down 83" hidden="1">
              <a:extLst>
                <a:ext uri="{63B3BB69-23CF-44E3-9099-C40C66FF867C}">
                  <a14:compatExt spid="_x0000_s21587"/>
                </a:ext>
                <a:ext uri="{FF2B5EF4-FFF2-40B4-BE49-F238E27FC236}">
                  <a16:creationId xmlns:a16="http://schemas.microsoft.com/office/drawing/2014/main" id="{00000000-0008-0000-0700-00005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18</xdr:row>
          <xdr:rowOff>76200</xdr:rowOff>
        </xdr:from>
        <xdr:to>
          <xdr:col>42</xdr:col>
          <xdr:colOff>933450</xdr:colOff>
          <xdr:row>18</xdr:row>
          <xdr:rowOff>342900</xdr:rowOff>
        </xdr:to>
        <xdr:sp macro="" textlink="">
          <xdr:nvSpPr>
            <xdr:cNvPr id="21588" name="Drop Down 84" hidden="1">
              <a:extLst>
                <a:ext uri="{63B3BB69-23CF-44E3-9099-C40C66FF867C}">
                  <a14:compatExt spid="_x0000_s21588"/>
                </a:ext>
                <a:ext uri="{FF2B5EF4-FFF2-40B4-BE49-F238E27FC236}">
                  <a16:creationId xmlns:a16="http://schemas.microsoft.com/office/drawing/2014/main" id="{00000000-0008-0000-0700-00005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88900</xdr:rowOff>
        </xdr:from>
        <xdr:to>
          <xdr:col>45</xdr:col>
          <xdr:colOff>2413000</xdr:colOff>
          <xdr:row>9</xdr:row>
          <xdr:rowOff>342900</xdr:rowOff>
        </xdr:to>
        <xdr:sp macro="" textlink="">
          <xdr:nvSpPr>
            <xdr:cNvPr id="21589" name="Drop Down 85" hidden="1">
              <a:extLst>
                <a:ext uri="{63B3BB69-23CF-44E3-9099-C40C66FF867C}">
                  <a14:compatExt spid="_x0000_s21589"/>
                </a:ext>
                <a:ext uri="{FF2B5EF4-FFF2-40B4-BE49-F238E27FC236}">
                  <a16:creationId xmlns:a16="http://schemas.microsoft.com/office/drawing/2014/main" id="{00000000-0008-0000-0700-00005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88900</xdr:rowOff>
        </xdr:from>
        <xdr:to>
          <xdr:col>45</xdr:col>
          <xdr:colOff>2413000</xdr:colOff>
          <xdr:row>10</xdr:row>
          <xdr:rowOff>342900</xdr:rowOff>
        </xdr:to>
        <xdr:sp macro="" textlink="">
          <xdr:nvSpPr>
            <xdr:cNvPr id="21590" name="Drop Down 86" hidden="1">
              <a:extLst>
                <a:ext uri="{63B3BB69-23CF-44E3-9099-C40C66FF867C}">
                  <a14:compatExt spid="_x0000_s21590"/>
                </a:ext>
                <a:ext uri="{FF2B5EF4-FFF2-40B4-BE49-F238E27FC236}">
                  <a16:creationId xmlns:a16="http://schemas.microsoft.com/office/drawing/2014/main" id="{00000000-0008-0000-0700-00005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88900</xdr:rowOff>
        </xdr:from>
        <xdr:to>
          <xdr:col>45</xdr:col>
          <xdr:colOff>2413000</xdr:colOff>
          <xdr:row>11</xdr:row>
          <xdr:rowOff>342900</xdr:rowOff>
        </xdr:to>
        <xdr:sp macro="" textlink="">
          <xdr:nvSpPr>
            <xdr:cNvPr id="21591" name="Drop Down 87" hidden="1">
              <a:extLst>
                <a:ext uri="{63B3BB69-23CF-44E3-9099-C40C66FF867C}">
                  <a14:compatExt spid="_x0000_s21591"/>
                </a:ext>
                <a:ext uri="{FF2B5EF4-FFF2-40B4-BE49-F238E27FC236}">
                  <a16:creationId xmlns:a16="http://schemas.microsoft.com/office/drawing/2014/main" id="{00000000-0008-0000-0700-00005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88900</xdr:rowOff>
        </xdr:from>
        <xdr:to>
          <xdr:col>45</xdr:col>
          <xdr:colOff>2413000</xdr:colOff>
          <xdr:row>12</xdr:row>
          <xdr:rowOff>342900</xdr:rowOff>
        </xdr:to>
        <xdr:sp macro="" textlink="">
          <xdr:nvSpPr>
            <xdr:cNvPr id="21592" name="Drop Down 88" hidden="1">
              <a:extLst>
                <a:ext uri="{63B3BB69-23CF-44E3-9099-C40C66FF867C}">
                  <a14:compatExt spid="_x0000_s21592"/>
                </a:ext>
                <a:ext uri="{FF2B5EF4-FFF2-40B4-BE49-F238E27FC236}">
                  <a16:creationId xmlns:a16="http://schemas.microsoft.com/office/drawing/2014/main" id="{00000000-0008-0000-0700-00005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88900</xdr:rowOff>
        </xdr:from>
        <xdr:to>
          <xdr:col>45</xdr:col>
          <xdr:colOff>2413000</xdr:colOff>
          <xdr:row>13</xdr:row>
          <xdr:rowOff>342900</xdr:rowOff>
        </xdr:to>
        <xdr:sp macro="" textlink="">
          <xdr:nvSpPr>
            <xdr:cNvPr id="21593" name="Drop Down 89" hidden="1">
              <a:extLst>
                <a:ext uri="{63B3BB69-23CF-44E3-9099-C40C66FF867C}">
                  <a14:compatExt spid="_x0000_s21593"/>
                </a:ext>
                <a:ext uri="{FF2B5EF4-FFF2-40B4-BE49-F238E27FC236}">
                  <a16:creationId xmlns:a16="http://schemas.microsoft.com/office/drawing/2014/main" id="{00000000-0008-0000-0700-00005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88900</xdr:rowOff>
        </xdr:from>
        <xdr:to>
          <xdr:col>45</xdr:col>
          <xdr:colOff>2413000</xdr:colOff>
          <xdr:row>14</xdr:row>
          <xdr:rowOff>342900</xdr:rowOff>
        </xdr:to>
        <xdr:sp macro="" textlink="">
          <xdr:nvSpPr>
            <xdr:cNvPr id="21594" name="Drop Down 90" hidden="1">
              <a:extLst>
                <a:ext uri="{63B3BB69-23CF-44E3-9099-C40C66FF867C}">
                  <a14:compatExt spid="_x0000_s21594"/>
                </a:ext>
                <a:ext uri="{FF2B5EF4-FFF2-40B4-BE49-F238E27FC236}">
                  <a16:creationId xmlns:a16="http://schemas.microsoft.com/office/drawing/2014/main" id="{00000000-0008-0000-0700-00005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88900</xdr:rowOff>
        </xdr:from>
        <xdr:to>
          <xdr:col>45</xdr:col>
          <xdr:colOff>2413000</xdr:colOff>
          <xdr:row>15</xdr:row>
          <xdr:rowOff>342900</xdr:rowOff>
        </xdr:to>
        <xdr:sp macro="" textlink="">
          <xdr:nvSpPr>
            <xdr:cNvPr id="21595" name="Drop Down 91" hidden="1">
              <a:extLst>
                <a:ext uri="{63B3BB69-23CF-44E3-9099-C40C66FF867C}">
                  <a14:compatExt spid="_x0000_s21595"/>
                </a:ext>
                <a:ext uri="{FF2B5EF4-FFF2-40B4-BE49-F238E27FC236}">
                  <a16:creationId xmlns:a16="http://schemas.microsoft.com/office/drawing/2014/main" id="{00000000-0008-0000-0700-00005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88900</xdr:rowOff>
        </xdr:from>
        <xdr:to>
          <xdr:col>45</xdr:col>
          <xdr:colOff>2413000</xdr:colOff>
          <xdr:row>16</xdr:row>
          <xdr:rowOff>342900</xdr:rowOff>
        </xdr:to>
        <xdr:sp macro="" textlink="">
          <xdr:nvSpPr>
            <xdr:cNvPr id="21596" name="Drop Down 92" hidden="1">
              <a:extLst>
                <a:ext uri="{63B3BB69-23CF-44E3-9099-C40C66FF867C}">
                  <a14:compatExt spid="_x0000_s21596"/>
                </a:ext>
                <a:ext uri="{FF2B5EF4-FFF2-40B4-BE49-F238E27FC236}">
                  <a16:creationId xmlns:a16="http://schemas.microsoft.com/office/drawing/2014/main" id="{00000000-0008-0000-0700-00005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88900</xdr:rowOff>
        </xdr:from>
        <xdr:to>
          <xdr:col>45</xdr:col>
          <xdr:colOff>2413000</xdr:colOff>
          <xdr:row>17</xdr:row>
          <xdr:rowOff>342900</xdr:rowOff>
        </xdr:to>
        <xdr:sp macro="" textlink="">
          <xdr:nvSpPr>
            <xdr:cNvPr id="21597" name="Drop Down 93" hidden="1">
              <a:extLst>
                <a:ext uri="{63B3BB69-23CF-44E3-9099-C40C66FF867C}">
                  <a14:compatExt spid="_x0000_s21597"/>
                </a:ext>
                <a:ext uri="{FF2B5EF4-FFF2-40B4-BE49-F238E27FC236}">
                  <a16:creationId xmlns:a16="http://schemas.microsoft.com/office/drawing/2014/main" id="{00000000-0008-0000-0700-00005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88900</xdr:rowOff>
        </xdr:from>
        <xdr:to>
          <xdr:col>45</xdr:col>
          <xdr:colOff>2413000</xdr:colOff>
          <xdr:row>18</xdr:row>
          <xdr:rowOff>342900</xdr:rowOff>
        </xdr:to>
        <xdr:sp macro="" textlink="">
          <xdr:nvSpPr>
            <xdr:cNvPr id="21598" name="Drop Down 94" hidden="1">
              <a:extLst>
                <a:ext uri="{63B3BB69-23CF-44E3-9099-C40C66FF867C}">
                  <a14:compatExt spid="_x0000_s21598"/>
                </a:ext>
                <a:ext uri="{FF2B5EF4-FFF2-40B4-BE49-F238E27FC236}">
                  <a16:creationId xmlns:a16="http://schemas.microsoft.com/office/drawing/2014/main" id="{00000000-0008-0000-0700-00005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869950</xdr:colOff>
          <xdr:row>9</xdr:row>
          <xdr:rowOff>342900</xdr:rowOff>
        </xdr:to>
        <xdr:sp macro="" textlink="">
          <xdr:nvSpPr>
            <xdr:cNvPr id="21599" name="Drop Down 95" hidden="1">
              <a:extLst>
                <a:ext uri="{63B3BB69-23CF-44E3-9099-C40C66FF867C}">
                  <a14:compatExt spid="_x0000_s21599"/>
                </a:ext>
                <a:ext uri="{FF2B5EF4-FFF2-40B4-BE49-F238E27FC236}">
                  <a16:creationId xmlns:a16="http://schemas.microsoft.com/office/drawing/2014/main" id="{00000000-0008-0000-0700-00005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869950</xdr:colOff>
          <xdr:row>10</xdr:row>
          <xdr:rowOff>342900</xdr:rowOff>
        </xdr:to>
        <xdr:sp macro="" textlink="">
          <xdr:nvSpPr>
            <xdr:cNvPr id="21600" name="Drop Down 96" hidden="1">
              <a:extLst>
                <a:ext uri="{63B3BB69-23CF-44E3-9099-C40C66FF867C}">
                  <a14:compatExt spid="_x0000_s21600"/>
                </a:ext>
                <a:ext uri="{FF2B5EF4-FFF2-40B4-BE49-F238E27FC236}">
                  <a16:creationId xmlns:a16="http://schemas.microsoft.com/office/drawing/2014/main" id="{00000000-0008-0000-0700-00006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850900</xdr:colOff>
          <xdr:row>11</xdr:row>
          <xdr:rowOff>342900</xdr:rowOff>
        </xdr:to>
        <xdr:sp macro="" textlink="">
          <xdr:nvSpPr>
            <xdr:cNvPr id="21601" name="Drop Down 97" hidden="1">
              <a:extLst>
                <a:ext uri="{63B3BB69-23CF-44E3-9099-C40C66FF867C}">
                  <a14:compatExt spid="_x0000_s21601"/>
                </a:ext>
                <a:ext uri="{FF2B5EF4-FFF2-40B4-BE49-F238E27FC236}">
                  <a16:creationId xmlns:a16="http://schemas.microsoft.com/office/drawing/2014/main" id="{00000000-0008-0000-0700-00006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889000</xdr:colOff>
          <xdr:row>12</xdr:row>
          <xdr:rowOff>342900</xdr:rowOff>
        </xdr:to>
        <xdr:sp macro="" textlink="">
          <xdr:nvSpPr>
            <xdr:cNvPr id="21602" name="Drop Down 98" hidden="1">
              <a:extLst>
                <a:ext uri="{63B3BB69-23CF-44E3-9099-C40C66FF867C}">
                  <a14:compatExt spid="_x0000_s21602"/>
                </a:ext>
                <a:ext uri="{FF2B5EF4-FFF2-40B4-BE49-F238E27FC236}">
                  <a16:creationId xmlns:a16="http://schemas.microsoft.com/office/drawing/2014/main" id="{00000000-0008-0000-0700-00006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889000</xdr:colOff>
          <xdr:row>13</xdr:row>
          <xdr:rowOff>342900</xdr:rowOff>
        </xdr:to>
        <xdr:sp macro="" textlink="">
          <xdr:nvSpPr>
            <xdr:cNvPr id="21603" name="Drop Down 99" hidden="1">
              <a:extLst>
                <a:ext uri="{63B3BB69-23CF-44E3-9099-C40C66FF867C}">
                  <a14:compatExt spid="_x0000_s21603"/>
                </a:ext>
                <a:ext uri="{FF2B5EF4-FFF2-40B4-BE49-F238E27FC236}">
                  <a16:creationId xmlns:a16="http://schemas.microsoft.com/office/drawing/2014/main" id="{00000000-0008-0000-0700-00006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889000</xdr:colOff>
          <xdr:row>14</xdr:row>
          <xdr:rowOff>342900</xdr:rowOff>
        </xdr:to>
        <xdr:sp macro="" textlink="">
          <xdr:nvSpPr>
            <xdr:cNvPr id="21604" name="Drop Down 100" hidden="1">
              <a:extLst>
                <a:ext uri="{63B3BB69-23CF-44E3-9099-C40C66FF867C}">
                  <a14:compatExt spid="_x0000_s21604"/>
                </a:ext>
                <a:ext uri="{FF2B5EF4-FFF2-40B4-BE49-F238E27FC236}">
                  <a16:creationId xmlns:a16="http://schemas.microsoft.com/office/drawing/2014/main" id="{00000000-0008-0000-0700-00006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88900</xdr:rowOff>
        </xdr:from>
        <xdr:to>
          <xdr:col>48</xdr:col>
          <xdr:colOff>889000</xdr:colOff>
          <xdr:row>15</xdr:row>
          <xdr:rowOff>342900</xdr:rowOff>
        </xdr:to>
        <xdr:sp macro="" textlink="">
          <xdr:nvSpPr>
            <xdr:cNvPr id="21605" name="Drop Down 101" hidden="1">
              <a:extLst>
                <a:ext uri="{63B3BB69-23CF-44E3-9099-C40C66FF867C}">
                  <a14:compatExt spid="_x0000_s21605"/>
                </a:ext>
                <a:ext uri="{FF2B5EF4-FFF2-40B4-BE49-F238E27FC236}">
                  <a16:creationId xmlns:a16="http://schemas.microsoft.com/office/drawing/2014/main" id="{00000000-0008-0000-0700-00006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889000</xdr:colOff>
          <xdr:row>16</xdr:row>
          <xdr:rowOff>342900</xdr:rowOff>
        </xdr:to>
        <xdr:sp macro="" textlink="">
          <xdr:nvSpPr>
            <xdr:cNvPr id="21606" name="Drop Down 102" hidden="1">
              <a:extLst>
                <a:ext uri="{63B3BB69-23CF-44E3-9099-C40C66FF867C}">
                  <a14:compatExt spid="_x0000_s21606"/>
                </a:ext>
                <a:ext uri="{FF2B5EF4-FFF2-40B4-BE49-F238E27FC236}">
                  <a16:creationId xmlns:a16="http://schemas.microsoft.com/office/drawing/2014/main" id="{00000000-0008-0000-0700-00006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889000</xdr:colOff>
          <xdr:row>17</xdr:row>
          <xdr:rowOff>342900</xdr:rowOff>
        </xdr:to>
        <xdr:sp macro="" textlink="">
          <xdr:nvSpPr>
            <xdr:cNvPr id="21607" name="Drop Down 103" hidden="1">
              <a:extLst>
                <a:ext uri="{63B3BB69-23CF-44E3-9099-C40C66FF867C}">
                  <a14:compatExt spid="_x0000_s21607"/>
                </a:ext>
                <a:ext uri="{FF2B5EF4-FFF2-40B4-BE49-F238E27FC236}">
                  <a16:creationId xmlns:a16="http://schemas.microsoft.com/office/drawing/2014/main" id="{00000000-0008-0000-0700-00006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889000</xdr:colOff>
          <xdr:row>18</xdr:row>
          <xdr:rowOff>342900</xdr:rowOff>
        </xdr:to>
        <xdr:sp macro="" textlink="">
          <xdr:nvSpPr>
            <xdr:cNvPr id="21608" name="Drop Down 104" hidden="1">
              <a:extLst>
                <a:ext uri="{63B3BB69-23CF-44E3-9099-C40C66FF867C}">
                  <a14:compatExt spid="_x0000_s21608"/>
                </a:ext>
                <a:ext uri="{FF2B5EF4-FFF2-40B4-BE49-F238E27FC236}">
                  <a16:creationId xmlns:a16="http://schemas.microsoft.com/office/drawing/2014/main" id="{00000000-0008-0000-0700-00006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2374900</xdr:colOff>
          <xdr:row>9</xdr:row>
          <xdr:rowOff>342900</xdr:rowOff>
        </xdr:to>
        <xdr:sp macro="" textlink="">
          <xdr:nvSpPr>
            <xdr:cNvPr id="21609" name="Drop Down 105" hidden="1">
              <a:extLst>
                <a:ext uri="{63B3BB69-23CF-44E3-9099-C40C66FF867C}">
                  <a14:compatExt spid="_x0000_s21609"/>
                </a:ext>
                <a:ext uri="{FF2B5EF4-FFF2-40B4-BE49-F238E27FC236}">
                  <a16:creationId xmlns:a16="http://schemas.microsoft.com/office/drawing/2014/main" id="{00000000-0008-0000-0700-00006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2374900</xdr:colOff>
          <xdr:row>10</xdr:row>
          <xdr:rowOff>342900</xdr:rowOff>
        </xdr:to>
        <xdr:sp macro="" textlink="">
          <xdr:nvSpPr>
            <xdr:cNvPr id="21610" name="Drop Down 106" hidden="1">
              <a:extLst>
                <a:ext uri="{63B3BB69-23CF-44E3-9099-C40C66FF867C}">
                  <a14:compatExt spid="_x0000_s21610"/>
                </a:ext>
                <a:ext uri="{FF2B5EF4-FFF2-40B4-BE49-F238E27FC236}">
                  <a16:creationId xmlns:a16="http://schemas.microsoft.com/office/drawing/2014/main" id="{00000000-0008-0000-0700-00006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2374900</xdr:colOff>
          <xdr:row>11</xdr:row>
          <xdr:rowOff>342900</xdr:rowOff>
        </xdr:to>
        <xdr:sp macro="" textlink="">
          <xdr:nvSpPr>
            <xdr:cNvPr id="21611" name="Drop Down 107" hidden="1">
              <a:extLst>
                <a:ext uri="{63B3BB69-23CF-44E3-9099-C40C66FF867C}">
                  <a14:compatExt spid="_x0000_s21611"/>
                </a:ext>
                <a:ext uri="{FF2B5EF4-FFF2-40B4-BE49-F238E27FC236}">
                  <a16:creationId xmlns:a16="http://schemas.microsoft.com/office/drawing/2014/main" id="{00000000-0008-0000-0700-00006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2374900</xdr:colOff>
          <xdr:row>12</xdr:row>
          <xdr:rowOff>342900</xdr:rowOff>
        </xdr:to>
        <xdr:sp macro="" textlink="">
          <xdr:nvSpPr>
            <xdr:cNvPr id="21612" name="Drop Down 108" hidden="1">
              <a:extLst>
                <a:ext uri="{63B3BB69-23CF-44E3-9099-C40C66FF867C}">
                  <a14:compatExt spid="_x0000_s21612"/>
                </a:ext>
                <a:ext uri="{FF2B5EF4-FFF2-40B4-BE49-F238E27FC236}">
                  <a16:creationId xmlns:a16="http://schemas.microsoft.com/office/drawing/2014/main" id="{00000000-0008-0000-0700-00006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2374900</xdr:colOff>
          <xdr:row>13</xdr:row>
          <xdr:rowOff>342900</xdr:rowOff>
        </xdr:to>
        <xdr:sp macro="" textlink="">
          <xdr:nvSpPr>
            <xdr:cNvPr id="21613" name="Drop Down 109" hidden="1">
              <a:extLst>
                <a:ext uri="{63B3BB69-23CF-44E3-9099-C40C66FF867C}">
                  <a14:compatExt spid="_x0000_s21613"/>
                </a:ext>
                <a:ext uri="{FF2B5EF4-FFF2-40B4-BE49-F238E27FC236}">
                  <a16:creationId xmlns:a16="http://schemas.microsoft.com/office/drawing/2014/main" id="{00000000-0008-0000-0700-00006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2374900</xdr:colOff>
          <xdr:row>14</xdr:row>
          <xdr:rowOff>342900</xdr:rowOff>
        </xdr:to>
        <xdr:sp macro="" textlink="">
          <xdr:nvSpPr>
            <xdr:cNvPr id="21614" name="Drop Down 110" hidden="1">
              <a:extLst>
                <a:ext uri="{63B3BB69-23CF-44E3-9099-C40C66FF867C}">
                  <a14:compatExt spid="_x0000_s21614"/>
                </a:ext>
                <a:ext uri="{FF2B5EF4-FFF2-40B4-BE49-F238E27FC236}">
                  <a16:creationId xmlns:a16="http://schemas.microsoft.com/office/drawing/2014/main" id="{00000000-0008-0000-0700-00006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2374900</xdr:colOff>
          <xdr:row>15</xdr:row>
          <xdr:rowOff>342900</xdr:rowOff>
        </xdr:to>
        <xdr:sp macro="" textlink="">
          <xdr:nvSpPr>
            <xdr:cNvPr id="21615" name="Drop Down 111" hidden="1">
              <a:extLst>
                <a:ext uri="{63B3BB69-23CF-44E3-9099-C40C66FF867C}">
                  <a14:compatExt spid="_x0000_s21615"/>
                </a:ext>
                <a:ext uri="{FF2B5EF4-FFF2-40B4-BE49-F238E27FC236}">
                  <a16:creationId xmlns:a16="http://schemas.microsoft.com/office/drawing/2014/main" id="{00000000-0008-0000-0700-00006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2374900</xdr:colOff>
          <xdr:row>16</xdr:row>
          <xdr:rowOff>342900</xdr:rowOff>
        </xdr:to>
        <xdr:sp macro="" textlink="">
          <xdr:nvSpPr>
            <xdr:cNvPr id="21616" name="Drop Down 112" hidden="1">
              <a:extLst>
                <a:ext uri="{63B3BB69-23CF-44E3-9099-C40C66FF867C}">
                  <a14:compatExt spid="_x0000_s21616"/>
                </a:ext>
                <a:ext uri="{FF2B5EF4-FFF2-40B4-BE49-F238E27FC236}">
                  <a16:creationId xmlns:a16="http://schemas.microsoft.com/office/drawing/2014/main" id="{00000000-0008-0000-0700-00007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2374900</xdr:colOff>
          <xdr:row>17</xdr:row>
          <xdr:rowOff>342900</xdr:rowOff>
        </xdr:to>
        <xdr:sp macro="" textlink="">
          <xdr:nvSpPr>
            <xdr:cNvPr id="21617" name="Drop Down 113" hidden="1">
              <a:extLst>
                <a:ext uri="{63B3BB69-23CF-44E3-9099-C40C66FF867C}">
                  <a14:compatExt spid="_x0000_s21617"/>
                </a:ext>
                <a:ext uri="{FF2B5EF4-FFF2-40B4-BE49-F238E27FC236}">
                  <a16:creationId xmlns:a16="http://schemas.microsoft.com/office/drawing/2014/main" id="{00000000-0008-0000-0700-00007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2374900</xdr:colOff>
          <xdr:row>18</xdr:row>
          <xdr:rowOff>342900</xdr:rowOff>
        </xdr:to>
        <xdr:sp macro="" textlink="">
          <xdr:nvSpPr>
            <xdr:cNvPr id="21618" name="Drop Down 114" hidden="1">
              <a:extLst>
                <a:ext uri="{63B3BB69-23CF-44E3-9099-C40C66FF867C}">
                  <a14:compatExt spid="_x0000_s21618"/>
                </a:ext>
                <a:ext uri="{FF2B5EF4-FFF2-40B4-BE49-F238E27FC236}">
                  <a16:creationId xmlns:a16="http://schemas.microsoft.com/office/drawing/2014/main" id="{00000000-0008-0000-0700-00007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1619" name="Drop Down 115" hidden="1">
              <a:extLst>
                <a:ext uri="{63B3BB69-23CF-44E3-9099-C40C66FF867C}">
                  <a14:compatExt spid="_x0000_s21619"/>
                </a:ext>
                <a:ext uri="{FF2B5EF4-FFF2-40B4-BE49-F238E27FC236}">
                  <a16:creationId xmlns:a16="http://schemas.microsoft.com/office/drawing/2014/main" id="{00000000-0008-0000-0700-00007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1620" name="Drop Down 116" hidden="1">
              <a:extLst>
                <a:ext uri="{63B3BB69-23CF-44E3-9099-C40C66FF867C}">
                  <a14:compatExt spid="_x0000_s21620"/>
                </a:ext>
                <a:ext uri="{FF2B5EF4-FFF2-40B4-BE49-F238E27FC236}">
                  <a16:creationId xmlns:a16="http://schemas.microsoft.com/office/drawing/2014/main" id="{00000000-0008-0000-0700-00007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1621" name="Drop Down 117" hidden="1">
              <a:extLst>
                <a:ext uri="{63B3BB69-23CF-44E3-9099-C40C66FF867C}">
                  <a14:compatExt spid="_x0000_s21621"/>
                </a:ext>
                <a:ext uri="{FF2B5EF4-FFF2-40B4-BE49-F238E27FC236}">
                  <a16:creationId xmlns:a16="http://schemas.microsoft.com/office/drawing/2014/main" id="{00000000-0008-0000-0700-00007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1622" name="Drop Down 118" hidden="1">
              <a:extLst>
                <a:ext uri="{63B3BB69-23CF-44E3-9099-C40C66FF867C}">
                  <a14:compatExt spid="_x0000_s21622"/>
                </a:ext>
                <a:ext uri="{FF2B5EF4-FFF2-40B4-BE49-F238E27FC236}">
                  <a16:creationId xmlns:a16="http://schemas.microsoft.com/office/drawing/2014/main" id="{00000000-0008-0000-0700-00007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1623" name="Drop Down 119" hidden="1">
              <a:extLst>
                <a:ext uri="{63B3BB69-23CF-44E3-9099-C40C66FF867C}">
                  <a14:compatExt spid="_x0000_s21623"/>
                </a:ext>
                <a:ext uri="{FF2B5EF4-FFF2-40B4-BE49-F238E27FC236}">
                  <a16:creationId xmlns:a16="http://schemas.microsoft.com/office/drawing/2014/main" id="{00000000-0008-0000-0700-00007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1624" name="Drop Down 120" hidden="1">
              <a:extLst>
                <a:ext uri="{63B3BB69-23CF-44E3-9099-C40C66FF867C}">
                  <a14:compatExt spid="_x0000_s21624"/>
                </a:ext>
                <a:ext uri="{FF2B5EF4-FFF2-40B4-BE49-F238E27FC236}">
                  <a16:creationId xmlns:a16="http://schemas.microsoft.com/office/drawing/2014/main" id="{00000000-0008-0000-0700-00007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1625" name="Drop Down 121" hidden="1">
              <a:extLst>
                <a:ext uri="{63B3BB69-23CF-44E3-9099-C40C66FF867C}">
                  <a14:compatExt spid="_x0000_s21625"/>
                </a:ext>
                <a:ext uri="{FF2B5EF4-FFF2-40B4-BE49-F238E27FC236}">
                  <a16:creationId xmlns:a16="http://schemas.microsoft.com/office/drawing/2014/main" id="{00000000-0008-0000-0700-00007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88900</xdr:rowOff>
        </xdr:from>
        <xdr:to>
          <xdr:col>54</xdr:col>
          <xdr:colOff>876300</xdr:colOff>
          <xdr:row>16</xdr:row>
          <xdr:rowOff>342900</xdr:rowOff>
        </xdr:to>
        <xdr:sp macro="" textlink="">
          <xdr:nvSpPr>
            <xdr:cNvPr id="21626" name="Drop Down 122" hidden="1">
              <a:extLst>
                <a:ext uri="{63B3BB69-23CF-44E3-9099-C40C66FF867C}">
                  <a14:compatExt spid="_x0000_s21626"/>
                </a:ext>
                <a:ext uri="{FF2B5EF4-FFF2-40B4-BE49-F238E27FC236}">
                  <a16:creationId xmlns:a16="http://schemas.microsoft.com/office/drawing/2014/main" id="{00000000-0008-0000-0700-00007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1627" name="Drop Down 123" hidden="1">
              <a:extLst>
                <a:ext uri="{63B3BB69-23CF-44E3-9099-C40C66FF867C}">
                  <a14:compatExt spid="_x0000_s21627"/>
                </a:ext>
                <a:ext uri="{FF2B5EF4-FFF2-40B4-BE49-F238E27FC236}">
                  <a16:creationId xmlns:a16="http://schemas.microsoft.com/office/drawing/2014/main" id="{00000000-0008-0000-0700-00007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1628" name="Drop Down 124" hidden="1">
              <a:extLst>
                <a:ext uri="{63B3BB69-23CF-44E3-9099-C40C66FF867C}">
                  <a14:compatExt spid="_x0000_s21628"/>
                </a:ext>
                <a:ext uri="{FF2B5EF4-FFF2-40B4-BE49-F238E27FC236}">
                  <a16:creationId xmlns:a16="http://schemas.microsoft.com/office/drawing/2014/main" id="{00000000-0008-0000-0700-00007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17</xdr:row>
          <xdr:rowOff>76200</xdr:rowOff>
        </xdr:from>
        <xdr:to>
          <xdr:col>27</xdr:col>
          <xdr:colOff>2476500</xdr:colOff>
          <xdr:row>17</xdr:row>
          <xdr:rowOff>342900</xdr:rowOff>
        </xdr:to>
        <xdr:sp macro="" textlink="">
          <xdr:nvSpPr>
            <xdr:cNvPr id="21629" name="Drop Down 125" hidden="1">
              <a:extLst>
                <a:ext uri="{63B3BB69-23CF-44E3-9099-C40C66FF867C}">
                  <a14:compatExt spid="_x0000_s21629"/>
                </a:ext>
                <a:ext uri="{FF2B5EF4-FFF2-40B4-BE49-F238E27FC236}">
                  <a16:creationId xmlns:a16="http://schemas.microsoft.com/office/drawing/2014/main" id="{00000000-0008-0000-0700-00007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88900</xdr:rowOff>
        </xdr:from>
        <xdr:to>
          <xdr:col>25</xdr:col>
          <xdr:colOff>374650</xdr:colOff>
          <xdr:row>15</xdr:row>
          <xdr:rowOff>374650</xdr:rowOff>
        </xdr:to>
        <xdr:sp macro="" textlink="">
          <xdr:nvSpPr>
            <xdr:cNvPr id="21630" name="Drop Down 126" hidden="1">
              <a:extLst>
                <a:ext uri="{63B3BB69-23CF-44E3-9099-C40C66FF867C}">
                  <a14:compatExt spid="_x0000_s21630"/>
                </a:ext>
                <a:ext uri="{FF2B5EF4-FFF2-40B4-BE49-F238E27FC236}">
                  <a16:creationId xmlns:a16="http://schemas.microsoft.com/office/drawing/2014/main" id="{00000000-0008-0000-0700-00007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14</xdr:row>
          <xdr:rowOff>76200</xdr:rowOff>
        </xdr:from>
        <xdr:to>
          <xdr:col>25</xdr:col>
          <xdr:colOff>374650</xdr:colOff>
          <xdr:row>14</xdr:row>
          <xdr:rowOff>342900</xdr:rowOff>
        </xdr:to>
        <xdr:sp macro="" textlink="">
          <xdr:nvSpPr>
            <xdr:cNvPr id="21631" name="Drop Down 127" hidden="1">
              <a:extLst>
                <a:ext uri="{63B3BB69-23CF-44E3-9099-C40C66FF867C}">
                  <a14:compatExt spid="_x0000_s21631"/>
                </a:ext>
                <a:ext uri="{FF2B5EF4-FFF2-40B4-BE49-F238E27FC236}">
                  <a16:creationId xmlns:a16="http://schemas.microsoft.com/office/drawing/2014/main" id="{00000000-0008-0000-0700-00007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88900</xdr:rowOff>
        </xdr:from>
        <xdr:to>
          <xdr:col>25</xdr:col>
          <xdr:colOff>374650</xdr:colOff>
          <xdr:row>12</xdr:row>
          <xdr:rowOff>342900</xdr:rowOff>
        </xdr:to>
        <xdr:sp macro="" textlink="">
          <xdr:nvSpPr>
            <xdr:cNvPr id="21632" name="Drop Down 128" hidden="1">
              <a:extLst>
                <a:ext uri="{63B3BB69-23CF-44E3-9099-C40C66FF867C}">
                  <a14:compatExt spid="_x0000_s21632"/>
                </a:ext>
                <a:ext uri="{FF2B5EF4-FFF2-40B4-BE49-F238E27FC236}">
                  <a16:creationId xmlns:a16="http://schemas.microsoft.com/office/drawing/2014/main" id="{00000000-0008-0000-0700-00008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374650</xdr:colOff>
          <xdr:row>13</xdr:row>
          <xdr:rowOff>342900</xdr:rowOff>
        </xdr:to>
        <xdr:sp macro="" textlink="">
          <xdr:nvSpPr>
            <xdr:cNvPr id="21633" name="Drop Down 129" hidden="1">
              <a:extLst>
                <a:ext uri="{63B3BB69-23CF-44E3-9099-C40C66FF867C}">
                  <a14:compatExt spid="_x0000_s21633"/>
                </a:ext>
                <a:ext uri="{FF2B5EF4-FFF2-40B4-BE49-F238E27FC236}">
                  <a16:creationId xmlns:a16="http://schemas.microsoft.com/office/drawing/2014/main" id="{00000000-0008-0000-0700-00008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107950</xdr:rowOff>
        </xdr:from>
        <xdr:to>
          <xdr:col>25</xdr:col>
          <xdr:colOff>374650</xdr:colOff>
          <xdr:row>16</xdr:row>
          <xdr:rowOff>374650</xdr:rowOff>
        </xdr:to>
        <xdr:sp macro="" textlink="">
          <xdr:nvSpPr>
            <xdr:cNvPr id="21634" name="Drop Down 130" hidden="1">
              <a:extLst>
                <a:ext uri="{63B3BB69-23CF-44E3-9099-C40C66FF867C}">
                  <a14:compatExt spid="_x0000_s21634"/>
                </a:ext>
                <a:ext uri="{FF2B5EF4-FFF2-40B4-BE49-F238E27FC236}">
                  <a16:creationId xmlns:a16="http://schemas.microsoft.com/office/drawing/2014/main" id="{00000000-0008-0000-0700-00008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355600</xdr:rowOff>
        </xdr:from>
        <xdr:to>
          <xdr:col>30</xdr:col>
          <xdr:colOff>857250</xdr:colOff>
          <xdr:row>7</xdr:row>
          <xdr:rowOff>190500</xdr:rowOff>
        </xdr:to>
        <xdr:sp macro="" textlink="">
          <xdr:nvSpPr>
            <xdr:cNvPr id="21635" name="Drop Down 131" hidden="1">
              <a:extLst>
                <a:ext uri="{63B3BB69-23CF-44E3-9099-C40C66FF867C}">
                  <a14:compatExt spid="_x0000_s21635"/>
                </a:ext>
                <a:ext uri="{FF2B5EF4-FFF2-40B4-BE49-F238E27FC236}">
                  <a16:creationId xmlns:a16="http://schemas.microsoft.com/office/drawing/2014/main" id="{00000000-0008-0000-0700-00008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889000</xdr:colOff>
          <xdr:row>7</xdr:row>
          <xdr:rowOff>222250</xdr:rowOff>
        </xdr:to>
        <xdr:sp macro="" textlink="">
          <xdr:nvSpPr>
            <xdr:cNvPr id="21636" name="Drop Down 132" hidden="1">
              <a:extLst>
                <a:ext uri="{63B3BB69-23CF-44E3-9099-C40C66FF867C}">
                  <a14:compatExt spid="_x0000_s21636"/>
                </a:ext>
                <a:ext uri="{FF2B5EF4-FFF2-40B4-BE49-F238E27FC236}">
                  <a16:creationId xmlns:a16="http://schemas.microsoft.com/office/drawing/2014/main" id="{00000000-0008-0000-0700-00008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222250</xdr:rowOff>
        </xdr:to>
        <xdr:sp macro="" textlink="">
          <xdr:nvSpPr>
            <xdr:cNvPr id="21637" name="Drop Down 133" hidden="1">
              <a:extLst>
                <a:ext uri="{63B3BB69-23CF-44E3-9099-C40C66FF867C}">
                  <a14:compatExt spid="_x0000_s21637"/>
                </a:ext>
                <a:ext uri="{FF2B5EF4-FFF2-40B4-BE49-F238E27FC236}">
                  <a16:creationId xmlns:a16="http://schemas.microsoft.com/office/drawing/2014/main" id="{00000000-0008-0000-0700-00008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107950</xdr:colOff>
          <xdr:row>6</xdr:row>
          <xdr:rowOff>381000</xdr:rowOff>
        </xdr:from>
        <xdr:to>
          <xdr:col>48</xdr:col>
          <xdr:colOff>914400</xdr:colOff>
          <xdr:row>7</xdr:row>
          <xdr:rowOff>222250</xdr:rowOff>
        </xdr:to>
        <xdr:sp macro="" textlink="">
          <xdr:nvSpPr>
            <xdr:cNvPr id="21638" name="Drop Down 134" hidden="1">
              <a:extLst>
                <a:ext uri="{63B3BB69-23CF-44E3-9099-C40C66FF867C}">
                  <a14:compatExt spid="_x0000_s21638"/>
                </a:ext>
                <a:ext uri="{FF2B5EF4-FFF2-40B4-BE49-F238E27FC236}">
                  <a16:creationId xmlns:a16="http://schemas.microsoft.com/office/drawing/2014/main" id="{00000000-0008-0000-0700-00008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412750</xdr:rowOff>
        </xdr:from>
        <xdr:to>
          <xdr:col>54</xdr:col>
          <xdr:colOff>908050</xdr:colOff>
          <xdr:row>7</xdr:row>
          <xdr:rowOff>260350</xdr:rowOff>
        </xdr:to>
        <xdr:sp macro="" textlink="">
          <xdr:nvSpPr>
            <xdr:cNvPr id="21639" name="Drop Down 135" hidden="1">
              <a:extLst>
                <a:ext uri="{63B3BB69-23CF-44E3-9099-C40C66FF867C}">
                  <a14:compatExt spid="_x0000_s21639"/>
                </a:ext>
                <a:ext uri="{FF2B5EF4-FFF2-40B4-BE49-F238E27FC236}">
                  <a16:creationId xmlns:a16="http://schemas.microsoft.com/office/drawing/2014/main" id="{00000000-0008-0000-0700-00008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107950</xdr:colOff>
          <xdr:row>2</xdr:row>
          <xdr:rowOff>31750</xdr:rowOff>
        </xdr:from>
        <xdr:to>
          <xdr:col>42</xdr:col>
          <xdr:colOff>412750</xdr:colOff>
          <xdr:row>2</xdr:row>
          <xdr:rowOff>285750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7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6</xdr:row>
          <xdr:rowOff>107950</xdr:rowOff>
        </xdr:from>
        <xdr:to>
          <xdr:col>3</xdr:col>
          <xdr:colOff>3060700</xdr:colOff>
          <xdr:row>6</xdr:row>
          <xdr:rowOff>381000</xdr:rowOff>
        </xdr:to>
        <xdr:sp macro="" textlink="">
          <xdr:nvSpPr>
            <xdr:cNvPr id="22529" name="Drop Down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7</xdr:row>
          <xdr:rowOff>107950</xdr:rowOff>
        </xdr:from>
        <xdr:to>
          <xdr:col>3</xdr:col>
          <xdr:colOff>3060700</xdr:colOff>
          <xdr:row>7</xdr:row>
          <xdr:rowOff>381000</xdr:rowOff>
        </xdr:to>
        <xdr:sp macro="" textlink="">
          <xdr:nvSpPr>
            <xdr:cNvPr id="22530" name="Drop Down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8</xdr:row>
          <xdr:rowOff>107950</xdr:rowOff>
        </xdr:from>
        <xdr:to>
          <xdr:col>3</xdr:col>
          <xdr:colOff>3060700</xdr:colOff>
          <xdr:row>8</xdr:row>
          <xdr:rowOff>381000</xdr:rowOff>
        </xdr:to>
        <xdr:sp macro="" textlink="">
          <xdr:nvSpPr>
            <xdr:cNvPr id="22531" name="Drop Down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9</xdr:row>
          <xdr:rowOff>107950</xdr:rowOff>
        </xdr:from>
        <xdr:to>
          <xdr:col>3</xdr:col>
          <xdr:colOff>3060700</xdr:colOff>
          <xdr:row>9</xdr:row>
          <xdr:rowOff>381000</xdr:rowOff>
        </xdr:to>
        <xdr:sp macro="" textlink="">
          <xdr:nvSpPr>
            <xdr:cNvPr id="22532" name="Drop Down 4" hidden="1">
              <a:extLst>
                <a:ext uri="{63B3BB69-23CF-44E3-9099-C40C66FF867C}">
                  <a14:compatExt spid="_x0000_s22532"/>
                </a:ext>
                <a:ext uri="{FF2B5EF4-FFF2-40B4-BE49-F238E27FC236}">
                  <a16:creationId xmlns:a16="http://schemas.microsoft.com/office/drawing/2014/main" id="{00000000-0008-0000-0800-00000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107950</xdr:rowOff>
        </xdr:from>
        <xdr:to>
          <xdr:col>3</xdr:col>
          <xdr:colOff>3060700</xdr:colOff>
          <xdr:row>10</xdr:row>
          <xdr:rowOff>381000</xdr:rowOff>
        </xdr:to>
        <xdr:sp macro="" textlink="">
          <xdr:nvSpPr>
            <xdr:cNvPr id="22533" name="Drop Down 5" hidden="1">
              <a:extLst>
                <a:ext uri="{63B3BB69-23CF-44E3-9099-C40C66FF867C}">
                  <a14:compatExt spid="_x0000_s22533"/>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107950</xdr:rowOff>
        </xdr:from>
        <xdr:to>
          <xdr:col>3</xdr:col>
          <xdr:colOff>3060700</xdr:colOff>
          <xdr:row>11</xdr:row>
          <xdr:rowOff>381000</xdr:rowOff>
        </xdr:to>
        <xdr:sp macro="" textlink="">
          <xdr:nvSpPr>
            <xdr:cNvPr id="22534" name="Drop Down 6" hidden="1">
              <a:extLst>
                <a:ext uri="{63B3BB69-23CF-44E3-9099-C40C66FF867C}">
                  <a14:compatExt spid="_x0000_s22534"/>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12</xdr:row>
          <xdr:rowOff>107950</xdr:rowOff>
        </xdr:from>
        <xdr:to>
          <xdr:col>3</xdr:col>
          <xdr:colOff>3060700</xdr:colOff>
          <xdr:row>12</xdr:row>
          <xdr:rowOff>381000</xdr:rowOff>
        </xdr:to>
        <xdr:sp macro="" textlink="">
          <xdr:nvSpPr>
            <xdr:cNvPr id="22535" name="Drop Down 7" hidden="1">
              <a:extLst>
                <a:ext uri="{63B3BB69-23CF-44E3-9099-C40C66FF867C}">
                  <a14:compatExt spid="_x0000_s22535"/>
                </a:ext>
                <a:ext uri="{FF2B5EF4-FFF2-40B4-BE49-F238E27FC236}">
                  <a16:creationId xmlns:a16="http://schemas.microsoft.com/office/drawing/2014/main" id="{00000000-0008-0000-08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107950</xdr:rowOff>
        </xdr:from>
        <xdr:to>
          <xdr:col>3</xdr:col>
          <xdr:colOff>3060700</xdr:colOff>
          <xdr:row>13</xdr:row>
          <xdr:rowOff>381000</xdr:rowOff>
        </xdr:to>
        <xdr:sp macro="" textlink="">
          <xdr:nvSpPr>
            <xdr:cNvPr id="22536" name="Drop Down 8" hidden="1">
              <a:extLst>
                <a:ext uri="{63B3BB69-23CF-44E3-9099-C40C66FF867C}">
                  <a14:compatExt spid="_x0000_s22536"/>
                </a:ext>
                <a:ext uri="{FF2B5EF4-FFF2-40B4-BE49-F238E27FC236}">
                  <a16:creationId xmlns:a16="http://schemas.microsoft.com/office/drawing/2014/main" id="{00000000-0008-0000-08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14</xdr:row>
          <xdr:rowOff>107950</xdr:rowOff>
        </xdr:from>
        <xdr:to>
          <xdr:col>3</xdr:col>
          <xdr:colOff>3060700</xdr:colOff>
          <xdr:row>14</xdr:row>
          <xdr:rowOff>381000</xdr:rowOff>
        </xdr:to>
        <xdr:sp macro="" textlink="">
          <xdr:nvSpPr>
            <xdr:cNvPr id="22537" name="Drop Down 9" hidden="1">
              <a:extLst>
                <a:ext uri="{63B3BB69-23CF-44E3-9099-C40C66FF867C}">
                  <a14:compatExt spid="_x0000_s22537"/>
                </a:ext>
                <a:ext uri="{FF2B5EF4-FFF2-40B4-BE49-F238E27FC236}">
                  <a16:creationId xmlns:a16="http://schemas.microsoft.com/office/drawing/2014/main" id="{00000000-0008-0000-08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15</xdr:row>
          <xdr:rowOff>88900</xdr:rowOff>
        </xdr:from>
        <xdr:to>
          <xdr:col>3</xdr:col>
          <xdr:colOff>3060700</xdr:colOff>
          <xdr:row>15</xdr:row>
          <xdr:rowOff>361950</xdr:rowOff>
        </xdr:to>
        <xdr:sp macro="" textlink="">
          <xdr:nvSpPr>
            <xdr:cNvPr id="22538" name="Drop Down 10" hidden="1">
              <a:extLst>
                <a:ext uri="{63B3BB69-23CF-44E3-9099-C40C66FF867C}">
                  <a14:compatExt spid="_x0000_s22538"/>
                </a:ext>
                <a:ext uri="{FF2B5EF4-FFF2-40B4-BE49-F238E27FC236}">
                  <a16:creationId xmlns:a16="http://schemas.microsoft.com/office/drawing/2014/main" id="{00000000-0008-0000-08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16</xdr:row>
          <xdr:rowOff>107950</xdr:rowOff>
        </xdr:from>
        <xdr:to>
          <xdr:col>3</xdr:col>
          <xdr:colOff>3060700</xdr:colOff>
          <xdr:row>16</xdr:row>
          <xdr:rowOff>381000</xdr:rowOff>
        </xdr:to>
        <xdr:sp macro="" textlink="">
          <xdr:nvSpPr>
            <xdr:cNvPr id="22539" name="Drop Down 11" hidden="1">
              <a:extLst>
                <a:ext uri="{63B3BB69-23CF-44E3-9099-C40C66FF867C}">
                  <a14:compatExt spid="_x0000_s22539"/>
                </a:ext>
                <a:ext uri="{FF2B5EF4-FFF2-40B4-BE49-F238E27FC236}">
                  <a16:creationId xmlns:a16="http://schemas.microsoft.com/office/drawing/2014/main" id="{00000000-0008-0000-08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17</xdr:row>
          <xdr:rowOff>107950</xdr:rowOff>
        </xdr:from>
        <xdr:to>
          <xdr:col>3</xdr:col>
          <xdr:colOff>3060700</xdr:colOff>
          <xdr:row>17</xdr:row>
          <xdr:rowOff>381000</xdr:rowOff>
        </xdr:to>
        <xdr:sp macro="" textlink="">
          <xdr:nvSpPr>
            <xdr:cNvPr id="22540" name="Drop Down 12" hidden="1">
              <a:extLst>
                <a:ext uri="{63B3BB69-23CF-44E3-9099-C40C66FF867C}">
                  <a14:compatExt spid="_x0000_s22540"/>
                </a:ext>
                <a:ext uri="{FF2B5EF4-FFF2-40B4-BE49-F238E27FC236}">
                  <a16:creationId xmlns:a16="http://schemas.microsoft.com/office/drawing/2014/main" id="{00000000-0008-0000-08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107950</xdr:rowOff>
        </xdr:from>
        <xdr:to>
          <xdr:col>3</xdr:col>
          <xdr:colOff>3060700</xdr:colOff>
          <xdr:row>18</xdr:row>
          <xdr:rowOff>381000</xdr:rowOff>
        </xdr:to>
        <xdr:sp macro="" textlink="">
          <xdr:nvSpPr>
            <xdr:cNvPr id="22541" name="Drop Down 13" hidden="1">
              <a:extLst>
                <a:ext uri="{63B3BB69-23CF-44E3-9099-C40C66FF867C}">
                  <a14:compatExt spid="_x0000_s22541"/>
                </a:ext>
                <a:ext uri="{FF2B5EF4-FFF2-40B4-BE49-F238E27FC236}">
                  <a16:creationId xmlns:a16="http://schemas.microsoft.com/office/drawing/2014/main" id="{00000000-0008-0000-08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19</xdr:row>
          <xdr:rowOff>107950</xdr:rowOff>
        </xdr:from>
        <xdr:to>
          <xdr:col>3</xdr:col>
          <xdr:colOff>3060700</xdr:colOff>
          <xdr:row>19</xdr:row>
          <xdr:rowOff>381000</xdr:rowOff>
        </xdr:to>
        <xdr:sp macro="" textlink="">
          <xdr:nvSpPr>
            <xdr:cNvPr id="22542" name="Drop Down 14" hidden="1">
              <a:extLst>
                <a:ext uri="{63B3BB69-23CF-44E3-9099-C40C66FF867C}">
                  <a14:compatExt spid="_x0000_s22542"/>
                </a:ext>
                <a:ext uri="{FF2B5EF4-FFF2-40B4-BE49-F238E27FC236}">
                  <a16:creationId xmlns:a16="http://schemas.microsoft.com/office/drawing/2014/main" id="{00000000-0008-0000-08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20</xdr:row>
          <xdr:rowOff>107950</xdr:rowOff>
        </xdr:from>
        <xdr:to>
          <xdr:col>3</xdr:col>
          <xdr:colOff>3060700</xdr:colOff>
          <xdr:row>20</xdr:row>
          <xdr:rowOff>381000</xdr:rowOff>
        </xdr:to>
        <xdr:sp macro="" textlink="">
          <xdr:nvSpPr>
            <xdr:cNvPr id="22543" name="Drop Down 15" hidden="1">
              <a:extLst>
                <a:ext uri="{63B3BB69-23CF-44E3-9099-C40C66FF867C}">
                  <a14:compatExt spid="_x0000_s22543"/>
                </a:ext>
                <a:ext uri="{FF2B5EF4-FFF2-40B4-BE49-F238E27FC236}">
                  <a16:creationId xmlns:a16="http://schemas.microsoft.com/office/drawing/2014/main" id="{00000000-0008-0000-08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21</xdr:row>
          <xdr:rowOff>107950</xdr:rowOff>
        </xdr:from>
        <xdr:to>
          <xdr:col>3</xdr:col>
          <xdr:colOff>3060700</xdr:colOff>
          <xdr:row>21</xdr:row>
          <xdr:rowOff>381000</xdr:rowOff>
        </xdr:to>
        <xdr:sp macro="" textlink="">
          <xdr:nvSpPr>
            <xdr:cNvPr id="22544" name="Drop Down 16" hidden="1">
              <a:extLst>
                <a:ext uri="{63B3BB69-23CF-44E3-9099-C40C66FF867C}">
                  <a14:compatExt spid="_x0000_s22544"/>
                </a:ext>
                <a:ext uri="{FF2B5EF4-FFF2-40B4-BE49-F238E27FC236}">
                  <a16:creationId xmlns:a16="http://schemas.microsoft.com/office/drawing/2014/main" id="{00000000-0008-0000-08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22</xdr:row>
          <xdr:rowOff>107950</xdr:rowOff>
        </xdr:from>
        <xdr:to>
          <xdr:col>3</xdr:col>
          <xdr:colOff>3060700</xdr:colOff>
          <xdr:row>22</xdr:row>
          <xdr:rowOff>381000</xdr:rowOff>
        </xdr:to>
        <xdr:sp macro="" textlink="">
          <xdr:nvSpPr>
            <xdr:cNvPr id="22545" name="Drop Down 17" hidden="1">
              <a:extLst>
                <a:ext uri="{63B3BB69-23CF-44E3-9099-C40C66FF867C}">
                  <a14:compatExt spid="_x0000_s22545"/>
                </a:ext>
                <a:ext uri="{FF2B5EF4-FFF2-40B4-BE49-F238E27FC236}">
                  <a16:creationId xmlns:a16="http://schemas.microsoft.com/office/drawing/2014/main" id="{00000000-0008-0000-08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23</xdr:row>
          <xdr:rowOff>107950</xdr:rowOff>
        </xdr:from>
        <xdr:to>
          <xdr:col>3</xdr:col>
          <xdr:colOff>3060700</xdr:colOff>
          <xdr:row>23</xdr:row>
          <xdr:rowOff>381000</xdr:rowOff>
        </xdr:to>
        <xdr:sp macro="" textlink="">
          <xdr:nvSpPr>
            <xdr:cNvPr id="22546" name="Drop Down 18" hidden="1">
              <a:extLst>
                <a:ext uri="{63B3BB69-23CF-44E3-9099-C40C66FF867C}">
                  <a14:compatExt spid="_x0000_s22546"/>
                </a:ext>
                <a:ext uri="{FF2B5EF4-FFF2-40B4-BE49-F238E27FC236}">
                  <a16:creationId xmlns:a16="http://schemas.microsoft.com/office/drawing/2014/main" id="{00000000-0008-0000-08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24</xdr:row>
          <xdr:rowOff>107950</xdr:rowOff>
        </xdr:from>
        <xdr:to>
          <xdr:col>3</xdr:col>
          <xdr:colOff>3060700</xdr:colOff>
          <xdr:row>24</xdr:row>
          <xdr:rowOff>381000</xdr:rowOff>
        </xdr:to>
        <xdr:sp macro="" textlink="">
          <xdr:nvSpPr>
            <xdr:cNvPr id="22547" name="Drop Down 19" hidden="1">
              <a:extLst>
                <a:ext uri="{63B3BB69-23CF-44E3-9099-C40C66FF867C}">
                  <a14:compatExt spid="_x0000_s22547"/>
                </a:ext>
                <a:ext uri="{FF2B5EF4-FFF2-40B4-BE49-F238E27FC236}">
                  <a16:creationId xmlns:a16="http://schemas.microsoft.com/office/drawing/2014/main" id="{00000000-0008-0000-08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25</xdr:row>
          <xdr:rowOff>107950</xdr:rowOff>
        </xdr:from>
        <xdr:to>
          <xdr:col>3</xdr:col>
          <xdr:colOff>3060700</xdr:colOff>
          <xdr:row>25</xdr:row>
          <xdr:rowOff>381000</xdr:rowOff>
        </xdr:to>
        <xdr:sp macro="" textlink="">
          <xdr:nvSpPr>
            <xdr:cNvPr id="22548" name="Drop Down 20" hidden="1">
              <a:extLst>
                <a:ext uri="{63B3BB69-23CF-44E3-9099-C40C66FF867C}">
                  <a14:compatExt spid="_x0000_s22548"/>
                </a:ext>
                <a:ext uri="{FF2B5EF4-FFF2-40B4-BE49-F238E27FC236}">
                  <a16:creationId xmlns:a16="http://schemas.microsoft.com/office/drawing/2014/main" id="{00000000-0008-0000-08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4</xdr:row>
          <xdr:rowOff>146050</xdr:rowOff>
        </xdr:from>
        <xdr:to>
          <xdr:col>24</xdr:col>
          <xdr:colOff>508000</xdr:colOff>
          <xdr:row>4</xdr:row>
          <xdr:rowOff>374650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8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5</xdr:row>
          <xdr:rowOff>152400</xdr:rowOff>
        </xdr:from>
        <xdr:to>
          <xdr:col>24</xdr:col>
          <xdr:colOff>514350</xdr:colOff>
          <xdr:row>5</xdr:row>
          <xdr:rowOff>374650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8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6</xdr:row>
          <xdr:rowOff>127000</xdr:rowOff>
        </xdr:from>
        <xdr:to>
          <xdr:col>24</xdr:col>
          <xdr:colOff>514350</xdr:colOff>
          <xdr:row>6</xdr:row>
          <xdr:rowOff>342900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8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7</xdr:row>
          <xdr:rowOff>127000</xdr:rowOff>
        </xdr:from>
        <xdr:to>
          <xdr:col>24</xdr:col>
          <xdr:colOff>488950</xdr:colOff>
          <xdr:row>7</xdr:row>
          <xdr:rowOff>342900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8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8</xdr:row>
          <xdr:rowOff>88900</xdr:rowOff>
        </xdr:from>
        <xdr:to>
          <xdr:col>24</xdr:col>
          <xdr:colOff>488950</xdr:colOff>
          <xdr:row>8</xdr:row>
          <xdr:rowOff>317500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8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9</xdr:row>
          <xdr:rowOff>76200</xdr:rowOff>
        </xdr:from>
        <xdr:to>
          <xdr:col>27</xdr:col>
          <xdr:colOff>2476500</xdr:colOff>
          <xdr:row>9</xdr:row>
          <xdr:rowOff>342900</xdr:rowOff>
        </xdr:to>
        <xdr:sp macro="" textlink="">
          <xdr:nvSpPr>
            <xdr:cNvPr id="22554" name="Drop Down 26" hidden="1">
              <a:extLst>
                <a:ext uri="{63B3BB69-23CF-44E3-9099-C40C66FF867C}">
                  <a14:compatExt spid="_x0000_s22554"/>
                </a:ext>
                <a:ext uri="{FF2B5EF4-FFF2-40B4-BE49-F238E27FC236}">
                  <a16:creationId xmlns:a16="http://schemas.microsoft.com/office/drawing/2014/main" id="{00000000-0008-0000-0800-00001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10</xdr:row>
          <xdr:rowOff>88900</xdr:rowOff>
        </xdr:from>
        <xdr:to>
          <xdr:col>27</xdr:col>
          <xdr:colOff>2476500</xdr:colOff>
          <xdr:row>10</xdr:row>
          <xdr:rowOff>381000</xdr:rowOff>
        </xdr:to>
        <xdr:sp macro="" textlink="">
          <xdr:nvSpPr>
            <xdr:cNvPr id="22555" name="Drop Down 27" hidden="1">
              <a:extLst>
                <a:ext uri="{63B3BB69-23CF-44E3-9099-C40C66FF867C}">
                  <a14:compatExt spid="_x0000_s22555"/>
                </a:ext>
                <a:ext uri="{FF2B5EF4-FFF2-40B4-BE49-F238E27FC236}">
                  <a16:creationId xmlns:a16="http://schemas.microsoft.com/office/drawing/2014/main" id="{00000000-0008-0000-0800-00001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11</xdr:row>
          <xdr:rowOff>88900</xdr:rowOff>
        </xdr:from>
        <xdr:to>
          <xdr:col>27</xdr:col>
          <xdr:colOff>2476500</xdr:colOff>
          <xdr:row>11</xdr:row>
          <xdr:rowOff>381000</xdr:rowOff>
        </xdr:to>
        <xdr:sp macro="" textlink="">
          <xdr:nvSpPr>
            <xdr:cNvPr id="22556" name="Drop Down 28" hidden="1">
              <a:extLst>
                <a:ext uri="{63B3BB69-23CF-44E3-9099-C40C66FF867C}">
                  <a14:compatExt spid="_x0000_s22556"/>
                </a:ext>
                <a:ext uri="{FF2B5EF4-FFF2-40B4-BE49-F238E27FC236}">
                  <a16:creationId xmlns:a16="http://schemas.microsoft.com/office/drawing/2014/main" id="{00000000-0008-0000-0800-00001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12</xdr:row>
          <xdr:rowOff>76200</xdr:rowOff>
        </xdr:from>
        <xdr:to>
          <xdr:col>27</xdr:col>
          <xdr:colOff>2495550</xdr:colOff>
          <xdr:row>12</xdr:row>
          <xdr:rowOff>342900</xdr:rowOff>
        </xdr:to>
        <xdr:sp macro="" textlink="">
          <xdr:nvSpPr>
            <xdr:cNvPr id="22557" name="Drop Down 29" hidden="1">
              <a:extLst>
                <a:ext uri="{63B3BB69-23CF-44E3-9099-C40C66FF867C}">
                  <a14:compatExt spid="_x0000_s22557"/>
                </a:ext>
                <a:ext uri="{FF2B5EF4-FFF2-40B4-BE49-F238E27FC236}">
                  <a16:creationId xmlns:a16="http://schemas.microsoft.com/office/drawing/2014/main" id="{00000000-0008-0000-0800-00001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13</xdr:row>
          <xdr:rowOff>76200</xdr:rowOff>
        </xdr:from>
        <xdr:to>
          <xdr:col>27</xdr:col>
          <xdr:colOff>2476500</xdr:colOff>
          <xdr:row>13</xdr:row>
          <xdr:rowOff>342900</xdr:rowOff>
        </xdr:to>
        <xdr:sp macro="" textlink="">
          <xdr:nvSpPr>
            <xdr:cNvPr id="22558" name="Drop Down 30" hidden="1">
              <a:extLst>
                <a:ext uri="{63B3BB69-23CF-44E3-9099-C40C66FF867C}">
                  <a14:compatExt spid="_x0000_s22558"/>
                </a:ext>
                <a:ext uri="{FF2B5EF4-FFF2-40B4-BE49-F238E27FC236}">
                  <a16:creationId xmlns:a16="http://schemas.microsoft.com/office/drawing/2014/main" id="{00000000-0008-0000-0800-00001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14</xdr:row>
          <xdr:rowOff>76200</xdr:rowOff>
        </xdr:from>
        <xdr:to>
          <xdr:col>27</xdr:col>
          <xdr:colOff>2476500</xdr:colOff>
          <xdr:row>14</xdr:row>
          <xdr:rowOff>342900</xdr:rowOff>
        </xdr:to>
        <xdr:sp macro="" textlink="">
          <xdr:nvSpPr>
            <xdr:cNvPr id="22559" name="Drop Down 31" hidden="1">
              <a:extLst>
                <a:ext uri="{63B3BB69-23CF-44E3-9099-C40C66FF867C}">
                  <a14:compatExt spid="_x0000_s22559"/>
                </a:ext>
                <a:ext uri="{FF2B5EF4-FFF2-40B4-BE49-F238E27FC236}">
                  <a16:creationId xmlns:a16="http://schemas.microsoft.com/office/drawing/2014/main" id="{00000000-0008-0000-0800-00001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15</xdr:row>
          <xdr:rowOff>76200</xdr:rowOff>
        </xdr:from>
        <xdr:to>
          <xdr:col>27</xdr:col>
          <xdr:colOff>2476500</xdr:colOff>
          <xdr:row>15</xdr:row>
          <xdr:rowOff>342900</xdr:rowOff>
        </xdr:to>
        <xdr:sp macro="" textlink="">
          <xdr:nvSpPr>
            <xdr:cNvPr id="22560" name="Drop Down 32" hidden="1">
              <a:extLst>
                <a:ext uri="{63B3BB69-23CF-44E3-9099-C40C66FF867C}">
                  <a14:compatExt spid="_x0000_s22560"/>
                </a:ext>
                <a:ext uri="{FF2B5EF4-FFF2-40B4-BE49-F238E27FC236}">
                  <a16:creationId xmlns:a16="http://schemas.microsoft.com/office/drawing/2014/main" id="{00000000-0008-0000-0800-00002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16</xdr:row>
          <xdr:rowOff>76200</xdr:rowOff>
        </xdr:from>
        <xdr:to>
          <xdr:col>27</xdr:col>
          <xdr:colOff>2476500</xdr:colOff>
          <xdr:row>16</xdr:row>
          <xdr:rowOff>342900</xdr:rowOff>
        </xdr:to>
        <xdr:sp macro="" textlink="">
          <xdr:nvSpPr>
            <xdr:cNvPr id="22561" name="Drop Down 33" hidden="1">
              <a:extLst>
                <a:ext uri="{63B3BB69-23CF-44E3-9099-C40C66FF867C}">
                  <a14:compatExt spid="_x0000_s22561"/>
                </a:ext>
                <a:ext uri="{FF2B5EF4-FFF2-40B4-BE49-F238E27FC236}">
                  <a16:creationId xmlns:a16="http://schemas.microsoft.com/office/drawing/2014/main" id="{00000000-0008-0000-0800-00002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18</xdr:row>
          <xdr:rowOff>76200</xdr:rowOff>
        </xdr:from>
        <xdr:to>
          <xdr:col>27</xdr:col>
          <xdr:colOff>2476500</xdr:colOff>
          <xdr:row>18</xdr:row>
          <xdr:rowOff>342900</xdr:rowOff>
        </xdr:to>
        <xdr:sp macro="" textlink="">
          <xdr:nvSpPr>
            <xdr:cNvPr id="22562" name="Drop Down 34" hidden="1">
              <a:extLst>
                <a:ext uri="{63B3BB69-23CF-44E3-9099-C40C66FF867C}">
                  <a14:compatExt spid="_x0000_s22562"/>
                </a:ext>
                <a:ext uri="{FF2B5EF4-FFF2-40B4-BE49-F238E27FC236}">
                  <a16:creationId xmlns:a16="http://schemas.microsoft.com/office/drawing/2014/main" id="{00000000-0008-0000-0800-00002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9</xdr:row>
          <xdr:rowOff>76200</xdr:rowOff>
        </xdr:from>
        <xdr:to>
          <xdr:col>30</xdr:col>
          <xdr:colOff>946150</xdr:colOff>
          <xdr:row>9</xdr:row>
          <xdr:rowOff>342900</xdr:rowOff>
        </xdr:to>
        <xdr:sp macro="" textlink="">
          <xdr:nvSpPr>
            <xdr:cNvPr id="22563" name="Drop Down 35" hidden="1">
              <a:extLst>
                <a:ext uri="{63B3BB69-23CF-44E3-9099-C40C66FF867C}">
                  <a14:compatExt spid="_x0000_s22563"/>
                </a:ext>
                <a:ext uri="{FF2B5EF4-FFF2-40B4-BE49-F238E27FC236}">
                  <a16:creationId xmlns:a16="http://schemas.microsoft.com/office/drawing/2014/main" id="{00000000-0008-0000-0800-00002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10</xdr:row>
          <xdr:rowOff>76200</xdr:rowOff>
        </xdr:from>
        <xdr:to>
          <xdr:col>30</xdr:col>
          <xdr:colOff>946150</xdr:colOff>
          <xdr:row>10</xdr:row>
          <xdr:rowOff>342900</xdr:rowOff>
        </xdr:to>
        <xdr:sp macro="" textlink="">
          <xdr:nvSpPr>
            <xdr:cNvPr id="22564" name="Drop Down 36" hidden="1">
              <a:extLst>
                <a:ext uri="{63B3BB69-23CF-44E3-9099-C40C66FF867C}">
                  <a14:compatExt spid="_x0000_s22564"/>
                </a:ext>
                <a:ext uri="{FF2B5EF4-FFF2-40B4-BE49-F238E27FC236}">
                  <a16:creationId xmlns:a16="http://schemas.microsoft.com/office/drawing/2014/main" id="{00000000-0008-0000-0800-00002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11</xdr:row>
          <xdr:rowOff>76200</xdr:rowOff>
        </xdr:from>
        <xdr:to>
          <xdr:col>30</xdr:col>
          <xdr:colOff>946150</xdr:colOff>
          <xdr:row>11</xdr:row>
          <xdr:rowOff>342900</xdr:rowOff>
        </xdr:to>
        <xdr:sp macro="" textlink="">
          <xdr:nvSpPr>
            <xdr:cNvPr id="22565" name="Drop Down 37" hidden="1">
              <a:extLst>
                <a:ext uri="{63B3BB69-23CF-44E3-9099-C40C66FF867C}">
                  <a14:compatExt spid="_x0000_s22565"/>
                </a:ext>
                <a:ext uri="{FF2B5EF4-FFF2-40B4-BE49-F238E27FC236}">
                  <a16:creationId xmlns:a16="http://schemas.microsoft.com/office/drawing/2014/main" id="{00000000-0008-0000-0800-00002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12</xdr:row>
          <xdr:rowOff>76200</xdr:rowOff>
        </xdr:from>
        <xdr:to>
          <xdr:col>30</xdr:col>
          <xdr:colOff>946150</xdr:colOff>
          <xdr:row>12</xdr:row>
          <xdr:rowOff>342900</xdr:rowOff>
        </xdr:to>
        <xdr:sp macro="" textlink="">
          <xdr:nvSpPr>
            <xdr:cNvPr id="22566" name="Drop Down 38" hidden="1">
              <a:extLst>
                <a:ext uri="{63B3BB69-23CF-44E3-9099-C40C66FF867C}">
                  <a14:compatExt spid="_x0000_s22566"/>
                </a:ext>
                <a:ext uri="{FF2B5EF4-FFF2-40B4-BE49-F238E27FC236}">
                  <a16:creationId xmlns:a16="http://schemas.microsoft.com/office/drawing/2014/main" id="{00000000-0008-0000-0800-00002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13</xdr:row>
          <xdr:rowOff>76200</xdr:rowOff>
        </xdr:from>
        <xdr:to>
          <xdr:col>30</xdr:col>
          <xdr:colOff>946150</xdr:colOff>
          <xdr:row>13</xdr:row>
          <xdr:rowOff>342900</xdr:rowOff>
        </xdr:to>
        <xdr:sp macro="" textlink="">
          <xdr:nvSpPr>
            <xdr:cNvPr id="22567" name="Drop Down 39" hidden="1">
              <a:extLst>
                <a:ext uri="{63B3BB69-23CF-44E3-9099-C40C66FF867C}">
                  <a14:compatExt spid="_x0000_s22567"/>
                </a:ext>
                <a:ext uri="{FF2B5EF4-FFF2-40B4-BE49-F238E27FC236}">
                  <a16:creationId xmlns:a16="http://schemas.microsoft.com/office/drawing/2014/main" id="{00000000-0008-0000-0800-00002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14</xdr:row>
          <xdr:rowOff>76200</xdr:rowOff>
        </xdr:from>
        <xdr:to>
          <xdr:col>30</xdr:col>
          <xdr:colOff>946150</xdr:colOff>
          <xdr:row>14</xdr:row>
          <xdr:rowOff>342900</xdr:rowOff>
        </xdr:to>
        <xdr:sp macro="" textlink="">
          <xdr:nvSpPr>
            <xdr:cNvPr id="22568" name="Drop Down 40" hidden="1">
              <a:extLst>
                <a:ext uri="{63B3BB69-23CF-44E3-9099-C40C66FF867C}">
                  <a14:compatExt spid="_x0000_s22568"/>
                </a:ext>
                <a:ext uri="{FF2B5EF4-FFF2-40B4-BE49-F238E27FC236}">
                  <a16:creationId xmlns:a16="http://schemas.microsoft.com/office/drawing/2014/main" id="{00000000-0008-0000-0800-00002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15</xdr:row>
          <xdr:rowOff>76200</xdr:rowOff>
        </xdr:from>
        <xdr:to>
          <xdr:col>30</xdr:col>
          <xdr:colOff>946150</xdr:colOff>
          <xdr:row>15</xdr:row>
          <xdr:rowOff>342900</xdr:rowOff>
        </xdr:to>
        <xdr:sp macro="" textlink="">
          <xdr:nvSpPr>
            <xdr:cNvPr id="22569" name="Drop Down 41" hidden="1">
              <a:extLst>
                <a:ext uri="{63B3BB69-23CF-44E3-9099-C40C66FF867C}">
                  <a14:compatExt spid="_x0000_s22569"/>
                </a:ext>
                <a:ext uri="{FF2B5EF4-FFF2-40B4-BE49-F238E27FC236}">
                  <a16:creationId xmlns:a16="http://schemas.microsoft.com/office/drawing/2014/main" id="{00000000-0008-0000-0800-00002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16</xdr:row>
          <xdr:rowOff>76200</xdr:rowOff>
        </xdr:from>
        <xdr:to>
          <xdr:col>30</xdr:col>
          <xdr:colOff>946150</xdr:colOff>
          <xdr:row>16</xdr:row>
          <xdr:rowOff>342900</xdr:rowOff>
        </xdr:to>
        <xdr:sp macro="" textlink="">
          <xdr:nvSpPr>
            <xdr:cNvPr id="22570" name="Drop Down 42" hidden="1">
              <a:extLst>
                <a:ext uri="{63B3BB69-23CF-44E3-9099-C40C66FF867C}">
                  <a14:compatExt spid="_x0000_s22570"/>
                </a:ext>
                <a:ext uri="{FF2B5EF4-FFF2-40B4-BE49-F238E27FC236}">
                  <a16:creationId xmlns:a16="http://schemas.microsoft.com/office/drawing/2014/main" id="{00000000-0008-0000-0800-00002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17</xdr:row>
          <xdr:rowOff>76200</xdr:rowOff>
        </xdr:from>
        <xdr:to>
          <xdr:col>30</xdr:col>
          <xdr:colOff>946150</xdr:colOff>
          <xdr:row>17</xdr:row>
          <xdr:rowOff>342900</xdr:rowOff>
        </xdr:to>
        <xdr:sp macro="" textlink="">
          <xdr:nvSpPr>
            <xdr:cNvPr id="22571" name="Drop Down 43" hidden="1">
              <a:extLst>
                <a:ext uri="{63B3BB69-23CF-44E3-9099-C40C66FF867C}">
                  <a14:compatExt spid="_x0000_s22571"/>
                </a:ext>
                <a:ext uri="{FF2B5EF4-FFF2-40B4-BE49-F238E27FC236}">
                  <a16:creationId xmlns:a16="http://schemas.microsoft.com/office/drawing/2014/main" id="{00000000-0008-0000-0800-00002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18</xdr:row>
          <xdr:rowOff>76200</xdr:rowOff>
        </xdr:from>
        <xdr:to>
          <xdr:col>30</xdr:col>
          <xdr:colOff>946150</xdr:colOff>
          <xdr:row>18</xdr:row>
          <xdr:rowOff>342900</xdr:rowOff>
        </xdr:to>
        <xdr:sp macro="" textlink="">
          <xdr:nvSpPr>
            <xdr:cNvPr id="22572" name="Drop Down 44" hidden="1">
              <a:extLst>
                <a:ext uri="{63B3BB69-23CF-44E3-9099-C40C66FF867C}">
                  <a14:compatExt spid="_x0000_s22572"/>
                </a:ext>
                <a:ext uri="{FF2B5EF4-FFF2-40B4-BE49-F238E27FC236}">
                  <a16:creationId xmlns:a16="http://schemas.microsoft.com/office/drawing/2014/main" id="{00000000-0008-0000-0800-00002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9</xdr:row>
          <xdr:rowOff>76200</xdr:rowOff>
        </xdr:from>
        <xdr:to>
          <xdr:col>33</xdr:col>
          <xdr:colOff>2476500</xdr:colOff>
          <xdr:row>9</xdr:row>
          <xdr:rowOff>342900</xdr:rowOff>
        </xdr:to>
        <xdr:sp macro="" textlink="">
          <xdr:nvSpPr>
            <xdr:cNvPr id="22573" name="Drop Down 45" hidden="1">
              <a:extLst>
                <a:ext uri="{63B3BB69-23CF-44E3-9099-C40C66FF867C}">
                  <a14:compatExt spid="_x0000_s22573"/>
                </a:ext>
                <a:ext uri="{FF2B5EF4-FFF2-40B4-BE49-F238E27FC236}">
                  <a16:creationId xmlns:a16="http://schemas.microsoft.com/office/drawing/2014/main" id="{00000000-0008-0000-0800-00002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10</xdr:row>
          <xdr:rowOff>76200</xdr:rowOff>
        </xdr:from>
        <xdr:to>
          <xdr:col>33</xdr:col>
          <xdr:colOff>2476500</xdr:colOff>
          <xdr:row>10</xdr:row>
          <xdr:rowOff>342900</xdr:rowOff>
        </xdr:to>
        <xdr:sp macro="" textlink="">
          <xdr:nvSpPr>
            <xdr:cNvPr id="22574" name="Drop Down 46" hidden="1">
              <a:extLst>
                <a:ext uri="{63B3BB69-23CF-44E3-9099-C40C66FF867C}">
                  <a14:compatExt spid="_x0000_s22574"/>
                </a:ext>
                <a:ext uri="{FF2B5EF4-FFF2-40B4-BE49-F238E27FC236}">
                  <a16:creationId xmlns:a16="http://schemas.microsoft.com/office/drawing/2014/main" id="{00000000-0008-0000-0800-00002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11</xdr:row>
          <xdr:rowOff>76200</xdr:rowOff>
        </xdr:from>
        <xdr:to>
          <xdr:col>33</xdr:col>
          <xdr:colOff>2476500</xdr:colOff>
          <xdr:row>11</xdr:row>
          <xdr:rowOff>342900</xdr:rowOff>
        </xdr:to>
        <xdr:sp macro="" textlink="">
          <xdr:nvSpPr>
            <xdr:cNvPr id="22575" name="Drop Down 47" hidden="1">
              <a:extLst>
                <a:ext uri="{63B3BB69-23CF-44E3-9099-C40C66FF867C}">
                  <a14:compatExt spid="_x0000_s22575"/>
                </a:ext>
                <a:ext uri="{FF2B5EF4-FFF2-40B4-BE49-F238E27FC236}">
                  <a16:creationId xmlns:a16="http://schemas.microsoft.com/office/drawing/2014/main" id="{00000000-0008-0000-0800-00002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12</xdr:row>
          <xdr:rowOff>76200</xdr:rowOff>
        </xdr:from>
        <xdr:to>
          <xdr:col>33</xdr:col>
          <xdr:colOff>2476500</xdr:colOff>
          <xdr:row>12</xdr:row>
          <xdr:rowOff>342900</xdr:rowOff>
        </xdr:to>
        <xdr:sp macro="" textlink="">
          <xdr:nvSpPr>
            <xdr:cNvPr id="22576" name="Drop Down 48" hidden="1">
              <a:extLst>
                <a:ext uri="{63B3BB69-23CF-44E3-9099-C40C66FF867C}">
                  <a14:compatExt spid="_x0000_s22576"/>
                </a:ext>
                <a:ext uri="{FF2B5EF4-FFF2-40B4-BE49-F238E27FC236}">
                  <a16:creationId xmlns:a16="http://schemas.microsoft.com/office/drawing/2014/main" id="{00000000-0008-0000-0800-00003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13</xdr:row>
          <xdr:rowOff>76200</xdr:rowOff>
        </xdr:from>
        <xdr:to>
          <xdr:col>33</xdr:col>
          <xdr:colOff>2476500</xdr:colOff>
          <xdr:row>13</xdr:row>
          <xdr:rowOff>342900</xdr:rowOff>
        </xdr:to>
        <xdr:sp macro="" textlink="">
          <xdr:nvSpPr>
            <xdr:cNvPr id="22577" name="Drop Down 49" hidden="1">
              <a:extLst>
                <a:ext uri="{63B3BB69-23CF-44E3-9099-C40C66FF867C}">
                  <a14:compatExt spid="_x0000_s22577"/>
                </a:ext>
                <a:ext uri="{FF2B5EF4-FFF2-40B4-BE49-F238E27FC236}">
                  <a16:creationId xmlns:a16="http://schemas.microsoft.com/office/drawing/2014/main" id="{00000000-0008-0000-0800-00003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14</xdr:row>
          <xdr:rowOff>76200</xdr:rowOff>
        </xdr:from>
        <xdr:to>
          <xdr:col>33</xdr:col>
          <xdr:colOff>2476500</xdr:colOff>
          <xdr:row>14</xdr:row>
          <xdr:rowOff>342900</xdr:rowOff>
        </xdr:to>
        <xdr:sp macro="" textlink="">
          <xdr:nvSpPr>
            <xdr:cNvPr id="22578" name="Drop Down 50" hidden="1">
              <a:extLst>
                <a:ext uri="{63B3BB69-23CF-44E3-9099-C40C66FF867C}">
                  <a14:compatExt spid="_x0000_s22578"/>
                </a:ext>
                <a:ext uri="{FF2B5EF4-FFF2-40B4-BE49-F238E27FC236}">
                  <a16:creationId xmlns:a16="http://schemas.microsoft.com/office/drawing/2014/main" id="{00000000-0008-0000-0800-00003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15</xdr:row>
          <xdr:rowOff>76200</xdr:rowOff>
        </xdr:from>
        <xdr:to>
          <xdr:col>33</xdr:col>
          <xdr:colOff>2476500</xdr:colOff>
          <xdr:row>15</xdr:row>
          <xdr:rowOff>342900</xdr:rowOff>
        </xdr:to>
        <xdr:sp macro="" textlink="">
          <xdr:nvSpPr>
            <xdr:cNvPr id="22579" name="Drop Down 51" hidden="1">
              <a:extLst>
                <a:ext uri="{63B3BB69-23CF-44E3-9099-C40C66FF867C}">
                  <a14:compatExt spid="_x0000_s22579"/>
                </a:ext>
                <a:ext uri="{FF2B5EF4-FFF2-40B4-BE49-F238E27FC236}">
                  <a16:creationId xmlns:a16="http://schemas.microsoft.com/office/drawing/2014/main" id="{00000000-0008-0000-0800-00003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16</xdr:row>
          <xdr:rowOff>76200</xdr:rowOff>
        </xdr:from>
        <xdr:to>
          <xdr:col>33</xdr:col>
          <xdr:colOff>2476500</xdr:colOff>
          <xdr:row>16</xdr:row>
          <xdr:rowOff>342900</xdr:rowOff>
        </xdr:to>
        <xdr:sp macro="" textlink="">
          <xdr:nvSpPr>
            <xdr:cNvPr id="22580" name="Drop Down 52" hidden="1">
              <a:extLst>
                <a:ext uri="{63B3BB69-23CF-44E3-9099-C40C66FF867C}">
                  <a14:compatExt spid="_x0000_s22580"/>
                </a:ext>
                <a:ext uri="{FF2B5EF4-FFF2-40B4-BE49-F238E27FC236}">
                  <a16:creationId xmlns:a16="http://schemas.microsoft.com/office/drawing/2014/main" id="{00000000-0008-0000-0800-00003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17</xdr:row>
          <xdr:rowOff>76200</xdr:rowOff>
        </xdr:from>
        <xdr:to>
          <xdr:col>33</xdr:col>
          <xdr:colOff>2476500</xdr:colOff>
          <xdr:row>17</xdr:row>
          <xdr:rowOff>342900</xdr:rowOff>
        </xdr:to>
        <xdr:sp macro="" textlink="">
          <xdr:nvSpPr>
            <xdr:cNvPr id="22581" name="Drop Down 53" hidden="1">
              <a:extLst>
                <a:ext uri="{63B3BB69-23CF-44E3-9099-C40C66FF867C}">
                  <a14:compatExt spid="_x0000_s22581"/>
                </a:ext>
                <a:ext uri="{FF2B5EF4-FFF2-40B4-BE49-F238E27FC236}">
                  <a16:creationId xmlns:a16="http://schemas.microsoft.com/office/drawing/2014/main" id="{00000000-0008-0000-0800-00003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18</xdr:row>
          <xdr:rowOff>76200</xdr:rowOff>
        </xdr:from>
        <xdr:to>
          <xdr:col>33</xdr:col>
          <xdr:colOff>2476500</xdr:colOff>
          <xdr:row>18</xdr:row>
          <xdr:rowOff>342900</xdr:rowOff>
        </xdr:to>
        <xdr:sp macro="" textlink="">
          <xdr:nvSpPr>
            <xdr:cNvPr id="22582" name="Drop Down 54" hidden="1">
              <a:extLst>
                <a:ext uri="{63B3BB69-23CF-44E3-9099-C40C66FF867C}">
                  <a14:compatExt spid="_x0000_s22582"/>
                </a:ext>
                <a:ext uri="{FF2B5EF4-FFF2-40B4-BE49-F238E27FC236}">
                  <a16:creationId xmlns:a16="http://schemas.microsoft.com/office/drawing/2014/main" id="{00000000-0008-0000-0800-00003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9</xdr:row>
          <xdr:rowOff>76200</xdr:rowOff>
        </xdr:from>
        <xdr:to>
          <xdr:col>36</xdr:col>
          <xdr:colOff>946150</xdr:colOff>
          <xdr:row>9</xdr:row>
          <xdr:rowOff>342900</xdr:rowOff>
        </xdr:to>
        <xdr:sp macro="" textlink="">
          <xdr:nvSpPr>
            <xdr:cNvPr id="22583" name="Drop Down 55" hidden="1">
              <a:extLst>
                <a:ext uri="{63B3BB69-23CF-44E3-9099-C40C66FF867C}">
                  <a14:compatExt spid="_x0000_s22583"/>
                </a:ext>
                <a:ext uri="{FF2B5EF4-FFF2-40B4-BE49-F238E27FC236}">
                  <a16:creationId xmlns:a16="http://schemas.microsoft.com/office/drawing/2014/main" id="{00000000-0008-0000-0800-00003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10</xdr:row>
          <xdr:rowOff>76200</xdr:rowOff>
        </xdr:from>
        <xdr:to>
          <xdr:col>36</xdr:col>
          <xdr:colOff>946150</xdr:colOff>
          <xdr:row>10</xdr:row>
          <xdr:rowOff>342900</xdr:rowOff>
        </xdr:to>
        <xdr:sp macro="" textlink="">
          <xdr:nvSpPr>
            <xdr:cNvPr id="22584" name="Drop Down 56" hidden="1">
              <a:extLst>
                <a:ext uri="{63B3BB69-23CF-44E3-9099-C40C66FF867C}">
                  <a14:compatExt spid="_x0000_s22584"/>
                </a:ext>
                <a:ext uri="{FF2B5EF4-FFF2-40B4-BE49-F238E27FC236}">
                  <a16:creationId xmlns:a16="http://schemas.microsoft.com/office/drawing/2014/main" id="{00000000-0008-0000-0800-00003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11</xdr:row>
          <xdr:rowOff>76200</xdr:rowOff>
        </xdr:from>
        <xdr:to>
          <xdr:col>36</xdr:col>
          <xdr:colOff>946150</xdr:colOff>
          <xdr:row>11</xdr:row>
          <xdr:rowOff>342900</xdr:rowOff>
        </xdr:to>
        <xdr:sp macro="" textlink="">
          <xdr:nvSpPr>
            <xdr:cNvPr id="22585" name="Drop Down 57" hidden="1">
              <a:extLst>
                <a:ext uri="{63B3BB69-23CF-44E3-9099-C40C66FF867C}">
                  <a14:compatExt spid="_x0000_s22585"/>
                </a:ext>
                <a:ext uri="{FF2B5EF4-FFF2-40B4-BE49-F238E27FC236}">
                  <a16:creationId xmlns:a16="http://schemas.microsoft.com/office/drawing/2014/main" id="{00000000-0008-0000-0800-00003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12</xdr:row>
          <xdr:rowOff>76200</xdr:rowOff>
        </xdr:from>
        <xdr:to>
          <xdr:col>36</xdr:col>
          <xdr:colOff>946150</xdr:colOff>
          <xdr:row>12</xdr:row>
          <xdr:rowOff>342900</xdr:rowOff>
        </xdr:to>
        <xdr:sp macro="" textlink="">
          <xdr:nvSpPr>
            <xdr:cNvPr id="22586" name="Drop Down 58" hidden="1">
              <a:extLst>
                <a:ext uri="{63B3BB69-23CF-44E3-9099-C40C66FF867C}">
                  <a14:compatExt spid="_x0000_s22586"/>
                </a:ext>
                <a:ext uri="{FF2B5EF4-FFF2-40B4-BE49-F238E27FC236}">
                  <a16:creationId xmlns:a16="http://schemas.microsoft.com/office/drawing/2014/main" id="{00000000-0008-0000-0800-00003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13</xdr:row>
          <xdr:rowOff>76200</xdr:rowOff>
        </xdr:from>
        <xdr:to>
          <xdr:col>36</xdr:col>
          <xdr:colOff>946150</xdr:colOff>
          <xdr:row>13</xdr:row>
          <xdr:rowOff>342900</xdr:rowOff>
        </xdr:to>
        <xdr:sp macro="" textlink="">
          <xdr:nvSpPr>
            <xdr:cNvPr id="22587" name="Drop Down 59" hidden="1">
              <a:extLst>
                <a:ext uri="{63B3BB69-23CF-44E3-9099-C40C66FF867C}">
                  <a14:compatExt spid="_x0000_s22587"/>
                </a:ext>
                <a:ext uri="{FF2B5EF4-FFF2-40B4-BE49-F238E27FC236}">
                  <a16:creationId xmlns:a16="http://schemas.microsoft.com/office/drawing/2014/main" id="{00000000-0008-0000-0800-00003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14</xdr:row>
          <xdr:rowOff>76200</xdr:rowOff>
        </xdr:from>
        <xdr:to>
          <xdr:col>36</xdr:col>
          <xdr:colOff>946150</xdr:colOff>
          <xdr:row>14</xdr:row>
          <xdr:rowOff>342900</xdr:rowOff>
        </xdr:to>
        <xdr:sp macro="" textlink="">
          <xdr:nvSpPr>
            <xdr:cNvPr id="22588" name="Drop Down 60" hidden="1">
              <a:extLst>
                <a:ext uri="{63B3BB69-23CF-44E3-9099-C40C66FF867C}">
                  <a14:compatExt spid="_x0000_s22588"/>
                </a:ext>
                <a:ext uri="{FF2B5EF4-FFF2-40B4-BE49-F238E27FC236}">
                  <a16:creationId xmlns:a16="http://schemas.microsoft.com/office/drawing/2014/main" id="{00000000-0008-0000-0800-00003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15</xdr:row>
          <xdr:rowOff>76200</xdr:rowOff>
        </xdr:from>
        <xdr:to>
          <xdr:col>36</xdr:col>
          <xdr:colOff>946150</xdr:colOff>
          <xdr:row>15</xdr:row>
          <xdr:rowOff>342900</xdr:rowOff>
        </xdr:to>
        <xdr:sp macro="" textlink="">
          <xdr:nvSpPr>
            <xdr:cNvPr id="22589" name="Drop Down 61" hidden="1">
              <a:extLst>
                <a:ext uri="{63B3BB69-23CF-44E3-9099-C40C66FF867C}">
                  <a14:compatExt spid="_x0000_s22589"/>
                </a:ext>
                <a:ext uri="{FF2B5EF4-FFF2-40B4-BE49-F238E27FC236}">
                  <a16:creationId xmlns:a16="http://schemas.microsoft.com/office/drawing/2014/main" id="{00000000-0008-0000-0800-00003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16</xdr:row>
          <xdr:rowOff>76200</xdr:rowOff>
        </xdr:from>
        <xdr:to>
          <xdr:col>36</xdr:col>
          <xdr:colOff>946150</xdr:colOff>
          <xdr:row>16</xdr:row>
          <xdr:rowOff>342900</xdr:rowOff>
        </xdr:to>
        <xdr:sp macro="" textlink="">
          <xdr:nvSpPr>
            <xdr:cNvPr id="22590" name="Drop Down 62" hidden="1">
              <a:extLst>
                <a:ext uri="{63B3BB69-23CF-44E3-9099-C40C66FF867C}">
                  <a14:compatExt spid="_x0000_s22590"/>
                </a:ext>
                <a:ext uri="{FF2B5EF4-FFF2-40B4-BE49-F238E27FC236}">
                  <a16:creationId xmlns:a16="http://schemas.microsoft.com/office/drawing/2014/main" id="{00000000-0008-0000-0800-00003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17</xdr:row>
          <xdr:rowOff>76200</xdr:rowOff>
        </xdr:from>
        <xdr:to>
          <xdr:col>36</xdr:col>
          <xdr:colOff>946150</xdr:colOff>
          <xdr:row>17</xdr:row>
          <xdr:rowOff>342900</xdr:rowOff>
        </xdr:to>
        <xdr:sp macro="" textlink="">
          <xdr:nvSpPr>
            <xdr:cNvPr id="22591" name="Drop Down 63" hidden="1">
              <a:extLst>
                <a:ext uri="{63B3BB69-23CF-44E3-9099-C40C66FF867C}">
                  <a14:compatExt spid="_x0000_s22591"/>
                </a:ext>
                <a:ext uri="{FF2B5EF4-FFF2-40B4-BE49-F238E27FC236}">
                  <a16:creationId xmlns:a16="http://schemas.microsoft.com/office/drawing/2014/main" id="{00000000-0008-0000-0800-00003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18</xdr:row>
          <xdr:rowOff>76200</xdr:rowOff>
        </xdr:from>
        <xdr:to>
          <xdr:col>36</xdr:col>
          <xdr:colOff>946150</xdr:colOff>
          <xdr:row>18</xdr:row>
          <xdr:rowOff>342900</xdr:rowOff>
        </xdr:to>
        <xdr:sp macro="" textlink="">
          <xdr:nvSpPr>
            <xdr:cNvPr id="22592" name="Drop Down 64" hidden="1">
              <a:extLst>
                <a:ext uri="{63B3BB69-23CF-44E3-9099-C40C66FF867C}">
                  <a14:compatExt spid="_x0000_s22592"/>
                </a:ext>
                <a:ext uri="{FF2B5EF4-FFF2-40B4-BE49-F238E27FC236}">
                  <a16:creationId xmlns:a16="http://schemas.microsoft.com/office/drawing/2014/main" id="{00000000-0008-0000-0800-00004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88900</xdr:rowOff>
        </xdr:from>
        <xdr:to>
          <xdr:col>39</xdr:col>
          <xdr:colOff>2413000</xdr:colOff>
          <xdr:row>9</xdr:row>
          <xdr:rowOff>342900</xdr:rowOff>
        </xdr:to>
        <xdr:sp macro="" textlink="">
          <xdr:nvSpPr>
            <xdr:cNvPr id="22593" name="Drop Down 65" hidden="1">
              <a:extLst>
                <a:ext uri="{63B3BB69-23CF-44E3-9099-C40C66FF867C}">
                  <a14:compatExt spid="_x0000_s22593"/>
                </a:ext>
                <a:ext uri="{FF2B5EF4-FFF2-40B4-BE49-F238E27FC236}">
                  <a16:creationId xmlns:a16="http://schemas.microsoft.com/office/drawing/2014/main" id="{00000000-0008-0000-0800-00004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88900</xdr:rowOff>
        </xdr:from>
        <xdr:to>
          <xdr:col>39</xdr:col>
          <xdr:colOff>2413000</xdr:colOff>
          <xdr:row>10</xdr:row>
          <xdr:rowOff>342900</xdr:rowOff>
        </xdr:to>
        <xdr:sp macro="" textlink="">
          <xdr:nvSpPr>
            <xdr:cNvPr id="22594" name="Drop Down 66" hidden="1">
              <a:extLst>
                <a:ext uri="{63B3BB69-23CF-44E3-9099-C40C66FF867C}">
                  <a14:compatExt spid="_x0000_s22594"/>
                </a:ext>
                <a:ext uri="{FF2B5EF4-FFF2-40B4-BE49-F238E27FC236}">
                  <a16:creationId xmlns:a16="http://schemas.microsoft.com/office/drawing/2014/main" id="{00000000-0008-0000-0800-00004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88900</xdr:rowOff>
        </xdr:from>
        <xdr:to>
          <xdr:col>39</xdr:col>
          <xdr:colOff>2413000</xdr:colOff>
          <xdr:row>11</xdr:row>
          <xdr:rowOff>342900</xdr:rowOff>
        </xdr:to>
        <xdr:sp macro="" textlink="">
          <xdr:nvSpPr>
            <xdr:cNvPr id="22595" name="Drop Down 67" hidden="1">
              <a:extLst>
                <a:ext uri="{63B3BB69-23CF-44E3-9099-C40C66FF867C}">
                  <a14:compatExt spid="_x0000_s22595"/>
                </a:ext>
                <a:ext uri="{FF2B5EF4-FFF2-40B4-BE49-F238E27FC236}">
                  <a16:creationId xmlns:a16="http://schemas.microsoft.com/office/drawing/2014/main" id="{00000000-0008-0000-0800-00004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88900</xdr:rowOff>
        </xdr:from>
        <xdr:to>
          <xdr:col>39</xdr:col>
          <xdr:colOff>2413000</xdr:colOff>
          <xdr:row>12</xdr:row>
          <xdr:rowOff>342900</xdr:rowOff>
        </xdr:to>
        <xdr:sp macro="" textlink="">
          <xdr:nvSpPr>
            <xdr:cNvPr id="22596" name="Drop Down 68" hidden="1">
              <a:extLst>
                <a:ext uri="{63B3BB69-23CF-44E3-9099-C40C66FF867C}">
                  <a14:compatExt spid="_x0000_s22596"/>
                </a:ext>
                <a:ext uri="{FF2B5EF4-FFF2-40B4-BE49-F238E27FC236}">
                  <a16:creationId xmlns:a16="http://schemas.microsoft.com/office/drawing/2014/main" id="{00000000-0008-0000-0800-00004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88900</xdr:rowOff>
        </xdr:from>
        <xdr:to>
          <xdr:col>39</xdr:col>
          <xdr:colOff>2413000</xdr:colOff>
          <xdr:row>13</xdr:row>
          <xdr:rowOff>342900</xdr:rowOff>
        </xdr:to>
        <xdr:sp macro="" textlink="">
          <xdr:nvSpPr>
            <xdr:cNvPr id="22597" name="Drop Down 69" hidden="1">
              <a:extLst>
                <a:ext uri="{63B3BB69-23CF-44E3-9099-C40C66FF867C}">
                  <a14:compatExt spid="_x0000_s22597"/>
                </a:ext>
                <a:ext uri="{FF2B5EF4-FFF2-40B4-BE49-F238E27FC236}">
                  <a16:creationId xmlns:a16="http://schemas.microsoft.com/office/drawing/2014/main" id="{00000000-0008-0000-0800-00004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88900</xdr:rowOff>
        </xdr:from>
        <xdr:to>
          <xdr:col>39</xdr:col>
          <xdr:colOff>2413000</xdr:colOff>
          <xdr:row>14</xdr:row>
          <xdr:rowOff>342900</xdr:rowOff>
        </xdr:to>
        <xdr:sp macro="" textlink="">
          <xdr:nvSpPr>
            <xdr:cNvPr id="22598" name="Drop Down 70" hidden="1">
              <a:extLst>
                <a:ext uri="{63B3BB69-23CF-44E3-9099-C40C66FF867C}">
                  <a14:compatExt spid="_x0000_s22598"/>
                </a:ext>
                <a:ext uri="{FF2B5EF4-FFF2-40B4-BE49-F238E27FC236}">
                  <a16:creationId xmlns:a16="http://schemas.microsoft.com/office/drawing/2014/main" id="{00000000-0008-0000-0800-00004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88900</xdr:rowOff>
        </xdr:from>
        <xdr:to>
          <xdr:col>39</xdr:col>
          <xdr:colOff>2413000</xdr:colOff>
          <xdr:row>15</xdr:row>
          <xdr:rowOff>342900</xdr:rowOff>
        </xdr:to>
        <xdr:sp macro="" textlink="">
          <xdr:nvSpPr>
            <xdr:cNvPr id="22599" name="Drop Down 71" hidden="1">
              <a:extLst>
                <a:ext uri="{63B3BB69-23CF-44E3-9099-C40C66FF867C}">
                  <a14:compatExt spid="_x0000_s22599"/>
                </a:ext>
                <a:ext uri="{FF2B5EF4-FFF2-40B4-BE49-F238E27FC236}">
                  <a16:creationId xmlns:a16="http://schemas.microsoft.com/office/drawing/2014/main" id="{00000000-0008-0000-0800-00004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88900</xdr:rowOff>
        </xdr:from>
        <xdr:to>
          <xdr:col>39</xdr:col>
          <xdr:colOff>2413000</xdr:colOff>
          <xdr:row>16</xdr:row>
          <xdr:rowOff>342900</xdr:rowOff>
        </xdr:to>
        <xdr:sp macro="" textlink="">
          <xdr:nvSpPr>
            <xdr:cNvPr id="22600" name="Drop Down 72" hidden="1">
              <a:extLst>
                <a:ext uri="{63B3BB69-23CF-44E3-9099-C40C66FF867C}">
                  <a14:compatExt spid="_x0000_s22600"/>
                </a:ext>
                <a:ext uri="{FF2B5EF4-FFF2-40B4-BE49-F238E27FC236}">
                  <a16:creationId xmlns:a16="http://schemas.microsoft.com/office/drawing/2014/main" id="{00000000-0008-0000-0800-00004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88900</xdr:rowOff>
        </xdr:from>
        <xdr:to>
          <xdr:col>39</xdr:col>
          <xdr:colOff>2413000</xdr:colOff>
          <xdr:row>17</xdr:row>
          <xdr:rowOff>342900</xdr:rowOff>
        </xdr:to>
        <xdr:sp macro="" textlink="">
          <xdr:nvSpPr>
            <xdr:cNvPr id="22601" name="Drop Down 73" hidden="1">
              <a:extLst>
                <a:ext uri="{63B3BB69-23CF-44E3-9099-C40C66FF867C}">
                  <a14:compatExt spid="_x0000_s22601"/>
                </a:ext>
                <a:ext uri="{FF2B5EF4-FFF2-40B4-BE49-F238E27FC236}">
                  <a16:creationId xmlns:a16="http://schemas.microsoft.com/office/drawing/2014/main" id="{00000000-0008-0000-0800-00004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88900</xdr:rowOff>
        </xdr:from>
        <xdr:to>
          <xdr:col>39</xdr:col>
          <xdr:colOff>2413000</xdr:colOff>
          <xdr:row>18</xdr:row>
          <xdr:rowOff>342900</xdr:rowOff>
        </xdr:to>
        <xdr:sp macro="" textlink="">
          <xdr:nvSpPr>
            <xdr:cNvPr id="22602" name="Drop Down 74" hidden="1">
              <a:extLst>
                <a:ext uri="{63B3BB69-23CF-44E3-9099-C40C66FF867C}">
                  <a14:compatExt spid="_x0000_s22602"/>
                </a:ext>
                <a:ext uri="{FF2B5EF4-FFF2-40B4-BE49-F238E27FC236}">
                  <a16:creationId xmlns:a16="http://schemas.microsoft.com/office/drawing/2014/main" id="{00000000-0008-0000-0800-00004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9</xdr:row>
          <xdr:rowOff>76200</xdr:rowOff>
        </xdr:from>
        <xdr:to>
          <xdr:col>42</xdr:col>
          <xdr:colOff>933450</xdr:colOff>
          <xdr:row>9</xdr:row>
          <xdr:rowOff>342900</xdr:rowOff>
        </xdr:to>
        <xdr:sp macro="" textlink="">
          <xdr:nvSpPr>
            <xdr:cNvPr id="22603" name="Drop Down 75" hidden="1">
              <a:extLst>
                <a:ext uri="{63B3BB69-23CF-44E3-9099-C40C66FF867C}">
                  <a14:compatExt spid="_x0000_s22603"/>
                </a:ext>
                <a:ext uri="{FF2B5EF4-FFF2-40B4-BE49-F238E27FC236}">
                  <a16:creationId xmlns:a16="http://schemas.microsoft.com/office/drawing/2014/main" id="{00000000-0008-0000-0800-00004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10</xdr:row>
          <xdr:rowOff>76200</xdr:rowOff>
        </xdr:from>
        <xdr:to>
          <xdr:col>42</xdr:col>
          <xdr:colOff>933450</xdr:colOff>
          <xdr:row>10</xdr:row>
          <xdr:rowOff>342900</xdr:rowOff>
        </xdr:to>
        <xdr:sp macro="" textlink="">
          <xdr:nvSpPr>
            <xdr:cNvPr id="22604" name="Drop Down 76" hidden="1">
              <a:extLst>
                <a:ext uri="{63B3BB69-23CF-44E3-9099-C40C66FF867C}">
                  <a14:compatExt spid="_x0000_s22604"/>
                </a:ext>
                <a:ext uri="{FF2B5EF4-FFF2-40B4-BE49-F238E27FC236}">
                  <a16:creationId xmlns:a16="http://schemas.microsoft.com/office/drawing/2014/main" id="{00000000-0008-0000-0800-00004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11</xdr:row>
          <xdr:rowOff>76200</xdr:rowOff>
        </xdr:from>
        <xdr:to>
          <xdr:col>42</xdr:col>
          <xdr:colOff>933450</xdr:colOff>
          <xdr:row>11</xdr:row>
          <xdr:rowOff>342900</xdr:rowOff>
        </xdr:to>
        <xdr:sp macro="" textlink="">
          <xdr:nvSpPr>
            <xdr:cNvPr id="22605" name="Drop Down 77" hidden="1">
              <a:extLst>
                <a:ext uri="{63B3BB69-23CF-44E3-9099-C40C66FF867C}">
                  <a14:compatExt spid="_x0000_s22605"/>
                </a:ext>
                <a:ext uri="{FF2B5EF4-FFF2-40B4-BE49-F238E27FC236}">
                  <a16:creationId xmlns:a16="http://schemas.microsoft.com/office/drawing/2014/main" id="{00000000-0008-0000-0800-00004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12</xdr:row>
          <xdr:rowOff>76200</xdr:rowOff>
        </xdr:from>
        <xdr:to>
          <xdr:col>42</xdr:col>
          <xdr:colOff>933450</xdr:colOff>
          <xdr:row>12</xdr:row>
          <xdr:rowOff>342900</xdr:rowOff>
        </xdr:to>
        <xdr:sp macro="" textlink="">
          <xdr:nvSpPr>
            <xdr:cNvPr id="22606" name="Drop Down 78" hidden="1">
              <a:extLst>
                <a:ext uri="{63B3BB69-23CF-44E3-9099-C40C66FF867C}">
                  <a14:compatExt spid="_x0000_s22606"/>
                </a:ext>
                <a:ext uri="{FF2B5EF4-FFF2-40B4-BE49-F238E27FC236}">
                  <a16:creationId xmlns:a16="http://schemas.microsoft.com/office/drawing/2014/main" id="{00000000-0008-0000-0800-00004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13</xdr:row>
          <xdr:rowOff>76200</xdr:rowOff>
        </xdr:from>
        <xdr:to>
          <xdr:col>42</xdr:col>
          <xdr:colOff>933450</xdr:colOff>
          <xdr:row>13</xdr:row>
          <xdr:rowOff>342900</xdr:rowOff>
        </xdr:to>
        <xdr:sp macro="" textlink="">
          <xdr:nvSpPr>
            <xdr:cNvPr id="22607" name="Drop Down 79" hidden="1">
              <a:extLst>
                <a:ext uri="{63B3BB69-23CF-44E3-9099-C40C66FF867C}">
                  <a14:compatExt spid="_x0000_s22607"/>
                </a:ext>
                <a:ext uri="{FF2B5EF4-FFF2-40B4-BE49-F238E27FC236}">
                  <a16:creationId xmlns:a16="http://schemas.microsoft.com/office/drawing/2014/main" id="{00000000-0008-0000-0800-00004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14</xdr:row>
          <xdr:rowOff>76200</xdr:rowOff>
        </xdr:from>
        <xdr:to>
          <xdr:col>42</xdr:col>
          <xdr:colOff>933450</xdr:colOff>
          <xdr:row>14</xdr:row>
          <xdr:rowOff>342900</xdr:rowOff>
        </xdr:to>
        <xdr:sp macro="" textlink="">
          <xdr:nvSpPr>
            <xdr:cNvPr id="22608" name="Drop Down 80" hidden="1">
              <a:extLst>
                <a:ext uri="{63B3BB69-23CF-44E3-9099-C40C66FF867C}">
                  <a14:compatExt spid="_x0000_s22608"/>
                </a:ext>
                <a:ext uri="{FF2B5EF4-FFF2-40B4-BE49-F238E27FC236}">
                  <a16:creationId xmlns:a16="http://schemas.microsoft.com/office/drawing/2014/main" id="{00000000-0008-0000-0800-00005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15</xdr:row>
          <xdr:rowOff>76200</xdr:rowOff>
        </xdr:from>
        <xdr:to>
          <xdr:col>42</xdr:col>
          <xdr:colOff>933450</xdr:colOff>
          <xdr:row>15</xdr:row>
          <xdr:rowOff>342900</xdr:rowOff>
        </xdr:to>
        <xdr:sp macro="" textlink="">
          <xdr:nvSpPr>
            <xdr:cNvPr id="22609" name="Drop Down 81" hidden="1">
              <a:extLst>
                <a:ext uri="{63B3BB69-23CF-44E3-9099-C40C66FF867C}">
                  <a14:compatExt spid="_x0000_s22609"/>
                </a:ext>
                <a:ext uri="{FF2B5EF4-FFF2-40B4-BE49-F238E27FC236}">
                  <a16:creationId xmlns:a16="http://schemas.microsoft.com/office/drawing/2014/main" id="{00000000-0008-0000-0800-00005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16</xdr:row>
          <xdr:rowOff>76200</xdr:rowOff>
        </xdr:from>
        <xdr:to>
          <xdr:col>42</xdr:col>
          <xdr:colOff>933450</xdr:colOff>
          <xdr:row>16</xdr:row>
          <xdr:rowOff>342900</xdr:rowOff>
        </xdr:to>
        <xdr:sp macro="" textlink="">
          <xdr:nvSpPr>
            <xdr:cNvPr id="22610" name="Drop Down 82" hidden="1">
              <a:extLst>
                <a:ext uri="{63B3BB69-23CF-44E3-9099-C40C66FF867C}">
                  <a14:compatExt spid="_x0000_s22610"/>
                </a:ext>
                <a:ext uri="{FF2B5EF4-FFF2-40B4-BE49-F238E27FC236}">
                  <a16:creationId xmlns:a16="http://schemas.microsoft.com/office/drawing/2014/main" id="{00000000-0008-0000-0800-00005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17</xdr:row>
          <xdr:rowOff>76200</xdr:rowOff>
        </xdr:from>
        <xdr:to>
          <xdr:col>42</xdr:col>
          <xdr:colOff>933450</xdr:colOff>
          <xdr:row>17</xdr:row>
          <xdr:rowOff>342900</xdr:rowOff>
        </xdr:to>
        <xdr:sp macro="" textlink="">
          <xdr:nvSpPr>
            <xdr:cNvPr id="22611" name="Drop Down 83" hidden="1">
              <a:extLst>
                <a:ext uri="{63B3BB69-23CF-44E3-9099-C40C66FF867C}">
                  <a14:compatExt spid="_x0000_s22611"/>
                </a:ext>
                <a:ext uri="{FF2B5EF4-FFF2-40B4-BE49-F238E27FC236}">
                  <a16:creationId xmlns:a16="http://schemas.microsoft.com/office/drawing/2014/main" id="{00000000-0008-0000-0800-00005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18</xdr:row>
          <xdr:rowOff>76200</xdr:rowOff>
        </xdr:from>
        <xdr:to>
          <xdr:col>42</xdr:col>
          <xdr:colOff>933450</xdr:colOff>
          <xdr:row>18</xdr:row>
          <xdr:rowOff>342900</xdr:rowOff>
        </xdr:to>
        <xdr:sp macro="" textlink="">
          <xdr:nvSpPr>
            <xdr:cNvPr id="22612" name="Drop Down 84" hidden="1">
              <a:extLst>
                <a:ext uri="{63B3BB69-23CF-44E3-9099-C40C66FF867C}">
                  <a14:compatExt spid="_x0000_s22612"/>
                </a:ext>
                <a:ext uri="{FF2B5EF4-FFF2-40B4-BE49-F238E27FC236}">
                  <a16:creationId xmlns:a16="http://schemas.microsoft.com/office/drawing/2014/main" id="{00000000-0008-0000-0800-00005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88900</xdr:rowOff>
        </xdr:from>
        <xdr:to>
          <xdr:col>45</xdr:col>
          <xdr:colOff>2413000</xdr:colOff>
          <xdr:row>9</xdr:row>
          <xdr:rowOff>342900</xdr:rowOff>
        </xdr:to>
        <xdr:sp macro="" textlink="">
          <xdr:nvSpPr>
            <xdr:cNvPr id="22613" name="Drop Down 85" hidden="1">
              <a:extLst>
                <a:ext uri="{63B3BB69-23CF-44E3-9099-C40C66FF867C}">
                  <a14:compatExt spid="_x0000_s22613"/>
                </a:ext>
                <a:ext uri="{FF2B5EF4-FFF2-40B4-BE49-F238E27FC236}">
                  <a16:creationId xmlns:a16="http://schemas.microsoft.com/office/drawing/2014/main" id="{00000000-0008-0000-0800-00005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88900</xdr:rowOff>
        </xdr:from>
        <xdr:to>
          <xdr:col>45</xdr:col>
          <xdr:colOff>2413000</xdr:colOff>
          <xdr:row>10</xdr:row>
          <xdr:rowOff>342900</xdr:rowOff>
        </xdr:to>
        <xdr:sp macro="" textlink="">
          <xdr:nvSpPr>
            <xdr:cNvPr id="22614" name="Drop Down 86" hidden="1">
              <a:extLst>
                <a:ext uri="{63B3BB69-23CF-44E3-9099-C40C66FF867C}">
                  <a14:compatExt spid="_x0000_s22614"/>
                </a:ext>
                <a:ext uri="{FF2B5EF4-FFF2-40B4-BE49-F238E27FC236}">
                  <a16:creationId xmlns:a16="http://schemas.microsoft.com/office/drawing/2014/main" id="{00000000-0008-0000-0800-00005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88900</xdr:rowOff>
        </xdr:from>
        <xdr:to>
          <xdr:col>45</xdr:col>
          <xdr:colOff>2413000</xdr:colOff>
          <xdr:row>11</xdr:row>
          <xdr:rowOff>342900</xdr:rowOff>
        </xdr:to>
        <xdr:sp macro="" textlink="">
          <xdr:nvSpPr>
            <xdr:cNvPr id="22615" name="Drop Down 87" hidden="1">
              <a:extLst>
                <a:ext uri="{63B3BB69-23CF-44E3-9099-C40C66FF867C}">
                  <a14:compatExt spid="_x0000_s22615"/>
                </a:ext>
                <a:ext uri="{FF2B5EF4-FFF2-40B4-BE49-F238E27FC236}">
                  <a16:creationId xmlns:a16="http://schemas.microsoft.com/office/drawing/2014/main" id="{00000000-0008-0000-0800-00005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88900</xdr:rowOff>
        </xdr:from>
        <xdr:to>
          <xdr:col>45</xdr:col>
          <xdr:colOff>2413000</xdr:colOff>
          <xdr:row>12</xdr:row>
          <xdr:rowOff>342900</xdr:rowOff>
        </xdr:to>
        <xdr:sp macro="" textlink="">
          <xdr:nvSpPr>
            <xdr:cNvPr id="22616" name="Drop Down 88" hidden="1">
              <a:extLst>
                <a:ext uri="{63B3BB69-23CF-44E3-9099-C40C66FF867C}">
                  <a14:compatExt spid="_x0000_s22616"/>
                </a:ext>
                <a:ext uri="{FF2B5EF4-FFF2-40B4-BE49-F238E27FC236}">
                  <a16:creationId xmlns:a16="http://schemas.microsoft.com/office/drawing/2014/main" id="{00000000-0008-0000-0800-00005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88900</xdr:rowOff>
        </xdr:from>
        <xdr:to>
          <xdr:col>45</xdr:col>
          <xdr:colOff>2413000</xdr:colOff>
          <xdr:row>13</xdr:row>
          <xdr:rowOff>342900</xdr:rowOff>
        </xdr:to>
        <xdr:sp macro="" textlink="">
          <xdr:nvSpPr>
            <xdr:cNvPr id="22617" name="Drop Down 89" hidden="1">
              <a:extLst>
                <a:ext uri="{63B3BB69-23CF-44E3-9099-C40C66FF867C}">
                  <a14:compatExt spid="_x0000_s22617"/>
                </a:ext>
                <a:ext uri="{FF2B5EF4-FFF2-40B4-BE49-F238E27FC236}">
                  <a16:creationId xmlns:a16="http://schemas.microsoft.com/office/drawing/2014/main" id="{00000000-0008-0000-0800-00005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88900</xdr:rowOff>
        </xdr:from>
        <xdr:to>
          <xdr:col>45</xdr:col>
          <xdr:colOff>2413000</xdr:colOff>
          <xdr:row>14</xdr:row>
          <xdr:rowOff>342900</xdr:rowOff>
        </xdr:to>
        <xdr:sp macro="" textlink="">
          <xdr:nvSpPr>
            <xdr:cNvPr id="22618" name="Drop Down 90" hidden="1">
              <a:extLst>
                <a:ext uri="{63B3BB69-23CF-44E3-9099-C40C66FF867C}">
                  <a14:compatExt spid="_x0000_s22618"/>
                </a:ext>
                <a:ext uri="{FF2B5EF4-FFF2-40B4-BE49-F238E27FC236}">
                  <a16:creationId xmlns:a16="http://schemas.microsoft.com/office/drawing/2014/main" id="{00000000-0008-0000-0800-00005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88900</xdr:rowOff>
        </xdr:from>
        <xdr:to>
          <xdr:col>45</xdr:col>
          <xdr:colOff>2413000</xdr:colOff>
          <xdr:row>15</xdr:row>
          <xdr:rowOff>342900</xdr:rowOff>
        </xdr:to>
        <xdr:sp macro="" textlink="">
          <xdr:nvSpPr>
            <xdr:cNvPr id="22619" name="Drop Down 91" hidden="1">
              <a:extLst>
                <a:ext uri="{63B3BB69-23CF-44E3-9099-C40C66FF867C}">
                  <a14:compatExt spid="_x0000_s22619"/>
                </a:ext>
                <a:ext uri="{FF2B5EF4-FFF2-40B4-BE49-F238E27FC236}">
                  <a16:creationId xmlns:a16="http://schemas.microsoft.com/office/drawing/2014/main" id="{00000000-0008-0000-0800-00005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88900</xdr:rowOff>
        </xdr:from>
        <xdr:to>
          <xdr:col>45</xdr:col>
          <xdr:colOff>2413000</xdr:colOff>
          <xdr:row>16</xdr:row>
          <xdr:rowOff>342900</xdr:rowOff>
        </xdr:to>
        <xdr:sp macro="" textlink="">
          <xdr:nvSpPr>
            <xdr:cNvPr id="22620" name="Drop Down 92" hidden="1">
              <a:extLst>
                <a:ext uri="{63B3BB69-23CF-44E3-9099-C40C66FF867C}">
                  <a14:compatExt spid="_x0000_s22620"/>
                </a:ext>
                <a:ext uri="{FF2B5EF4-FFF2-40B4-BE49-F238E27FC236}">
                  <a16:creationId xmlns:a16="http://schemas.microsoft.com/office/drawing/2014/main" id="{00000000-0008-0000-0800-00005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88900</xdr:rowOff>
        </xdr:from>
        <xdr:to>
          <xdr:col>45</xdr:col>
          <xdr:colOff>2413000</xdr:colOff>
          <xdr:row>17</xdr:row>
          <xdr:rowOff>342900</xdr:rowOff>
        </xdr:to>
        <xdr:sp macro="" textlink="">
          <xdr:nvSpPr>
            <xdr:cNvPr id="22621" name="Drop Down 93" hidden="1">
              <a:extLst>
                <a:ext uri="{63B3BB69-23CF-44E3-9099-C40C66FF867C}">
                  <a14:compatExt spid="_x0000_s22621"/>
                </a:ext>
                <a:ext uri="{FF2B5EF4-FFF2-40B4-BE49-F238E27FC236}">
                  <a16:creationId xmlns:a16="http://schemas.microsoft.com/office/drawing/2014/main" id="{00000000-0008-0000-0800-00005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88900</xdr:rowOff>
        </xdr:from>
        <xdr:to>
          <xdr:col>45</xdr:col>
          <xdr:colOff>2413000</xdr:colOff>
          <xdr:row>18</xdr:row>
          <xdr:rowOff>342900</xdr:rowOff>
        </xdr:to>
        <xdr:sp macro="" textlink="">
          <xdr:nvSpPr>
            <xdr:cNvPr id="22622" name="Drop Down 94" hidden="1">
              <a:extLst>
                <a:ext uri="{63B3BB69-23CF-44E3-9099-C40C66FF867C}">
                  <a14:compatExt spid="_x0000_s22622"/>
                </a:ext>
                <a:ext uri="{FF2B5EF4-FFF2-40B4-BE49-F238E27FC236}">
                  <a16:creationId xmlns:a16="http://schemas.microsoft.com/office/drawing/2014/main" id="{00000000-0008-0000-0800-00005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869950</xdr:colOff>
          <xdr:row>9</xdr:row>
          <xdr:rowOff>342900</xdr:rowOff>
        </xdr:to>
        <xdr:sp macro="" textlink="">
          <xdr:nvSpPr>
            <xdr:cNvPr id="22623" name="Drop Down 95" hidden="1">
              <a:extLst>
                <a:ext uri="{63B3BB69-23CF-44E3-9099-C40C66FF867C}">
                  <a14:compatExt spid="_x0000_s22623"/>
                </a:ext>
                <a:ext uri="{FF2B5EF4-FFF2-40B4-BE49-F238E27FC236}">
                  <a16:creationId xmlns:a16="http://schemas.microsoft.com/office/drawing/2014/main" id="{00000000-0008-0000-0800-00005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869950</xdr:colOff>
          <xdr:row>10</xdr:row>
          <xdr:rowOff>342900</xdr:rowOff>
        </xdr:to>
        <xdr:sp macro="" textlink="">
          <xdr:nvSpPr>
            <xdr:cNvPr id="22624" name="Drop Down 96" hidden="1">
              <a:extLst>
                <a:ext uri="{63B3BB69-23CF-44E3-9099-C40C66FF867C}">
                  <a14:compatExt spid="_x0000_s22624"/>
                </a:ext>
                <a:ext uri="{FF2B5EF4-FFF2-40B4-BE49-F238E27FC236}">
                  <a16:creationId xmlns:a16="http://schemas.microsoft.com/office/drawing/2014/main" id="{00000000-0008-0000-0800-00006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850900</xdr:colOff>
          <xdr:row>11</xdr:row>
          <xdr:rowOff>342900</xdr:rowOff>
        </xdr:to>
        <xdr:sp macro="" textlink="">
          <xdr:nvSpPr>
            <xdr:cNvPr id="22625" name="Drop Down 97" hidden="1">
              <a:extLst>
                <a:ext uri="{63B3BB69-23CF-44E3-9099-C40C66FF867C}">
                  <a14:compatExt spid="_x0000_s22625"/>
                </a:ext>
                <a:ext uri="{FF2B5EF4-FFF2-40B4-BE49-F238E27FC236}">
                  <a16:creationId xmlns:a16="http://schemas.microsoft.com/office/drawing/2014/main" id="{00000000-0008-0000-0800-00006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889000</xdr:colOff>
          <xdr:row>12</xdr:row>
          <xdr:rowOff>342900</xdr:rowOff>
        </xdr:to>
        <xdr:sp macro="" textlink="">
          <xdr:nvSpPr>
            <xdr:cNvPr id="22626" name="Drop Down 98" hidden="1">
              <a:extLst>
                <a:ext uri="{63B3BB69-23CF-44E3-9099-C40C66FF867C}">
                  <a14:compatExt spid="_x0000_s22626"/>
                </a:ext>
                <a:ext uri="{FF2B5EF4-FFF2-40B4-BE49-F238E27FC236}">
                  <a16:creationId xmlns:a16="http://schemas.microsoft.com/office/drawing/2014/main" id="{00000000-0008-0000-0800-00006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889000</xdr:colOff>
          <xdr:row>13</xdr:row>
          <xdr:rowOff>342900</xdr:rowOff>
        </xdr:to>
        <xdr:sp macro="" textlink="">
          <xdr:nvSpPr>
            <xdr:cNvPr id="22627" name="Drop Down 99" hidden="1">
              <a:extLst>
                <a:ext uri="{63B3BB69-23CF-44E3-9099-C40C66FF867C}">
                  <a14:compatExt spid="_x0000_s22627"/>
                </a:ext>
                <a:ext uri="{FF2B5EF4-FFF2-40B4-BE49-F238E27FC236}">
                  <a16:creationId xmlns:a16="http://schemas.microsoft.com/office/drawing/2014/main" id="{00000000-0008-0000-0800-00006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889000</xdr:colOff>
          <xdr:row>14</xdr:row>
          <xdr:rowOff>342900</xdr:rowOff>
        </xdr:to>
        <xdr:sp macro="" textlink="">
          <xdr:nvSpPr>
            <xdr:cNvPr id="22628" name="Drop Down 100" hidden="1">
              <a:extLst>
                <a:ext uri="{63B3BB69-23CF-44E3-9099-C40C66FF867C}">
                  <a14:compatExt spid="_x0000_s22628"/>
                </a:ext>
                <a:ext uri="{FF2B5EF4-FFF2-40B4-BE49-F238E27FC236}">
                  <a16:creationId xmlns:a16="http://schemas.microsoft.com/office/drawing/2014/main" id="{00000000-0008-0000-0800-00006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88900</xdr:rowOff>
        </xdr:from>
        <xdr:to>
          <xdr:col>48</xdr:col>
          <xdr:colOff>889000</xdr:colOff>
          <xdr:row>15</xdr:row>
          <xdr:rowOff>342900</xdr:rowOff>
        </xdr:to>
        <xdr:sp macro="" textlink="">
          <xdr:nvSpPr>
            <xdr:cNvPr id="22629" name="Drop Down 101" hidden="1">
              <a:extLst>
                <a:ext uri="{63B3BB69-23CF-44E3-9099-C40C66FF867C}">
                  <a14:compatExt spid="_x0000_s22629"/>
                </a:ext>
                <a:ext uri="{FF2B5EF4-FFF2-40B4-BE49-F238E27FC236}">
                  <a16:creationId xmlns:a16="http://schemas.microsoft.com/office/drawing/2014/main" id="{00000000-0008-0000-0800-00006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889000</xdr:colOff>
          <xdr:row>16</xdr:row>
          <xdr:rowOff>342900</xdr:rowOff>
        </xdr:to>
        <xdr:sp macro="" textlink="">
          <xdr:nvSpPr>
            <xdr:cNvPr id="22630" name="Drop Down 102" hidden="1">
              <a:extLst>
                <a:ext uri="{63B3BB69-23CF-44E3-9099-C40C66FF867C}">
                  <a14:compatExt spid="_x0000_s22630"/>
                </a:ext>
                <a:ext uri="{FF2B5EF4-FFF2-40B4-BE49-F238E27FC236}">
                  <a16:creationId xmlns:a16="http://schemas.microsoft.com/office/drawing/2014/main" id="{00000000-0008-0000-0800-00006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889000</xdr:colOff>
          <xdr:row>17</xdr:row>
          <xdr:rowOff>342900</xdr:rowOff>
        </xdr:to>
        <xdr:sp macro="" textlink="">
          <xdr:nvSpPr>
            <xdr:cNvPr id="22631" name="Drop Down 103" hidden="1">
              <a:extLst>
                <a:ext uri="{63B3BB69-23CF-44E3-9099-C40C66FF867C}">
                  <a14:compatExt spid="_x0000_s22631"/>
                </a:ext>
                <a:ext uri="{FF2B5EF4-FFF2-40B4-BE49-F238E27FC236}">
                  <a16:creationId xmlns:a16="http://schemas.microsoft.com/office/drawing/2014/main" id="{00000000-0008-0000-0800-00006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889000</xdr:colOff>
          <xdr:row>18</xdr:row>
          <xdr:rowOff>342900</xdr:rowOff>
        </xdr:to>
        <xdr:sp macro="" textlink="">
          <xdr:nvSpPr>
            <xdr:cNvPr id="22632" name="Drop Down 104" hidden="1">
              <a:extLst>
                <a:ext uri="{63B3BB69-23CF-44E3-9099-C40C66FF867C}">
                  <a14:compatExt spid="_x0000_s22632"/>
                </a:ext>
                <a:ext uri="{FF2B5EF4-FFF2-40B4-BE49-F238E27FC236}">
                  <a16:creationId xmlns:a16="http://schemas.microsoft.com/office/drawing/2014/main" id="{00000000-0008-0000-0800-00006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2374900</xdr:colOff>
          <xdr:row>9</xdr:row>
          <xdr:rowOff>342900</xdr:rowOff>
        </xdr:to>
        <xdr:sp macro="" textlink="">
          <xdr:nvSpPr>
            <xdr:cNvPr id="22633" name="Drop Down 105" hidden="1">
              <a:extLst>
                <a:ext uri="{63B3BB69-23CF-44E3-9099-C40C66FF867C}">
                  <a14:compatExt spid="_x0000_s22633"/>
                </a:ext>
                <a:ext uri="{FF2B5EF4-FFF2-40B4-BE49-F238E27FC236}">
                  <a16:creationId xmlns:a16="http://schemas.microsoft.com/office/drawing/2014/main" id="{00000000-0008-0000-0800-00006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2374900</xdr:colOff>
          <xdr:row>10</xdr:row>
          <xdr:rowOff>342900</xdr:rowOff>
        </xdr:to>
        <xdr:sp macro="" textlink="">
          <xdr:nvSpPr>
            <xdr:cNvPr id="22634" name="Drop Down 106" hidden="1">
              <a:extLst>
                <a:ext uri="{63B3BB69-23CF-44E3-9099-C40C66FF867C}">
                  <a14:compatExt spid="_x0000_s22634"/>
                </a:ext>
                <a:ext uri="{FF2B5EF4-FFF2-40B4-BE49-F238E27FC236}">
                  <a16:creationId xmlns:a16="http://schemas.microsoft.com/office/drawing/2014/main" id="{00000000-0008-0000-0800-00006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2374900</xdr:colOff>
          <xdr:row>11</xdr:row>
          <xdr:rowOff>342900</xdr:rowOff>
        </xdr:to>
        <xdr:sp macro="" textlink="">
          <xdr:nvSpPr>
            <xdr:cNvPr id="22635" name="Drop Down 107" hidden="1">
              <a:extLst>
                <a:ext uri="{63B3BB69-23CF-44E3-9099-C40C66FF867C}">
                  <a14:compatExt spid="_x0000_s22635"/>
                </a:ext>
                <a:ext uri="{FF2B5EF4-FFF2-40B4-BE49-F238E27FC236}">
                  <a16:creationId xmlns:a16="http://schemas.microsoft.com/office/drawing/2014/main" id="{00000000-0008-0000-0800-00006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2374900</xdr:colOff>
          <xdr:row>12</xdr:row>
          <xdr:rowOff>342900</xdr:rowOff>
        </xdr:to>
        <xdr:sp macro="" textlink="">
          <xdr:nvSpPr>
            <xdr:cNvPr id="22636" name="Drop Down 108" hidden="1">
              <a:extLst>
                <a:ext uri="{63B3BB69-23CF-44E3-9099-C40C66FF867C}">
                  <a14:compatExt spid="_x0000_s22636"/>
                </a:ext>
                <a:ext uri="{FF2B5EF4-FFF2-40B4-BE49-F238E27FC236}">
                  <a16:creationId xmlns:a16="http://schemas.microsoft.com/office/drawing/2014/main" id="{00000000-0008-0000-0800-00006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2374900</xdr:colOff>
          <xdr:row>13</xdr:row>
          <xdr:rowOff>342900</xdr:rowOff>
        </xdr:to>
        <xdr:sp macro="" textlink="">
          <xdr:nvSpPr>
            <xdr:cNvPr id="22637" name="Drop Down 109" hidden="1">
              <a:extLst>
                <a:ext uri="{63B3BB69-23CF-44E3-9099-C40C66FF867C}">
                  <a14:compatExt spid="_x0000_s22637"/>
                </a:ext>
                <a:ext uri="{FF2B5EF4-FFF2-40B4-BE49-F238E27FC236}">
                  <a16:creationId xmlns:a16="http://schemas.microsoft.com/office/drawing/2014/main" id="{00000000-0008-0000-0800-00006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2374900</xdr:colOff>
          <xdr:row>14</xdr:row>
          <xdr:rowOff>342900</xdr:rowOff>
        </xdr:to>
        <xdr:sp macro="" textlink="">
          <xdr:nvSpPr>
            <xdr:cNvPr id="22638" name="Drop Down 110" hidden="1">
              <a:extLst>
                <a:ext uri="{63B3BB69-23CF-44E3-9099-C40C66FF867C}">
                  <a14:compatExt spid="_x0000_s22638"/>
                </a:ext>
                <a:ext uri="{FF2B5EF4-FFF2-40B4-BE49-F238E27FC236}">
                  <a16:creationId xmlns:a16="http://schemas.microsoft.com/office/drawing/2014/main" id="{00000000-0008-0000-0800-00006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2374900</xdr:colOff>
          <xdr:row>15</xdr:row>
          <xdr:rowOff>342900</xdr:rowOff>
        </xdr:to>
        <xdr:sp macro="" textlink="">
          <xdr:nvSpPr>
            <xdr:cNvPr id="22639" name="Drop Down 111" hidden="1">
              <a:extLst>
                <a:ext uri="{63B3BB69-23CF-44E3-9099-C40C66FF867C}">
                  <a14:compatExt spid="_x0000_s22639"/>
                </a:ext>
                <a:ext uri="{FF2B5EF4-FFF2-40B4-BE49-F238E27FC236}">
                  <a16:creationId xmlns:a16="http://schemas.microsoft.com/office/drawing/2014/main" id="{00000000-0008-0000-0800-00006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2374900</xdr:colOff>
          <xdr:row>16</xdr:row>
          <xdr:rowOff>342900</xdr:rowOff>
        </xdr:to>
        <xdr:sp macro="" textlink="">
          <xdr:nvSpPr>
            <xdr:cNvPr id="22640" name="Drop Down 112" hidden="1">
              <a:extLst>
                <a:ext uri="{63B3BB69-23CF-44E3-9099-C40C66FF867C}">
                  <a14:compatExt spid="_x0000_s22640"/>
                </a:ext>
                <a:ext uri="{FF2B5EF4-FFF2-40B4-BE49-F238E27FC236}">
                  <a16:creationId xmlns:a16="http://schemas.microsoft.com/office/drawing/2014/main" id="{00000000-0008-0000-0800-00007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2374900</xdr:colOff>
          <xdr:row>17</xdr:row>
          <xdr:rowOff>342900</xdr:rowOff>
        </xdr:to>
        <xdr:sp macro="" textlink="">
          <xdr:nvSpPr>
            <xdr:cNvPr id="22641" name="Drop Down 113" hidden="1">
              <a:extLst>
                <a:ext uri="{63B3BB69-23CF-44E3-9099-C40C66FF867C}">
                  <a14:compatExt spid="_x0000_s22641"/>
                </a:ext>
                <a:ext uri="{FF2B5EF4-FFF2-40B4-BE49-F238E27FC236}">
                  <a16:creationId xmlns:a16="http://schemas.microsoft.com/office/drawing/2014/main" id="{00000000-0008-0000-0800-00007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2374900</xdr:colOff>
          <xdr:row>18</xdr:row>
          <xdr:rowOff>342900</xdr:rowOff>
        </xdr:to>
        <xdr:sp macro="" textlink="">
          <xdr:nvSpPr>
            <xdr:cNvPr id="22642" name="Drop Down 114" hidden="1">
              <a:extLst>
                <a:ext uri="{63B3BB69-23CF-44E3-9099-C40C66FF867C}">
                  <a14:compatExt spid="_x0000_s22642"/>
                </a:ext>
                <a:ext uri="{FF2B5EF4-FFF2-40B4-BE49-F238E27FC236}">
                  <a16:creationId xmlns:a16="http://schemas.microsoft.com/office/drawing/2014/main" id="{00000000-0008-0000-0800-00007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2643" name="Drop Down 115" hidden="1">
              <a:extLst>
                <a:ext uri="{63B3BB69-23CF-44E3-9099-C40C66FF867C}">
                  <a14:compatExt spid="_x0000_s22643"/>
                </a:ext>
                <a:ext uri="{FF2B5EF4-FFF2-40B4-BE49-F238E27FC236}">
                  <a16:creationId xmlns:a16="http://schemas.microsoft.com/office/drawing/2014/main" id="{00000000-0008-0000-0800-00007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2644" name="Drop Down 116" hidden="1">
              <a:extLst>
                <a:ext uri="{63B3BB69-23CF-44E3-9099-C40C66FF867C}">
                  <a14:compatExt spid="_x0000_s22644"/>
                </a:ext>
                <a:ext uri="{FF2B5EF4-FFF2-40B4-BE49-F238E27FC236}">
                  <a16:creationId xmlns:a16="http://schemas.microsoft.com/office/drawing/2014/main" id="{00000000-0008-0000-0800-00007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2645" name="Drop Down 117" hidden="1">
              <a:extLst>
                <a:ext uri="{63B3BB69-23CF-44E3-9099-C40C66FF867C}">
                  <a14:compatExt spid="_x0000_s22645"/>
                </a:ext>
                <a:ext uri="{FF2B5EF4-FFF2-40B4-BE49-F238E27FC236}">
                  <a16:creationId xmlns:a16="http://schemas.microsoft.com/office/drawing/2014/main" id="{00000000-0008-0000-0800-00007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2646" name="Drop Down 118" hidden="1">
              <a:extLst>
                <a:ext uri="{63B3BB69-23CF-44E3-9099-C40C66FF867C}">
                  <a14:compatExt spid="_x0000_s22646"/>
                </a:ext>
                <a:ext uri="{FF2B5EF4-FFF2-40B4-BE49-F238E27FC236}">
                  <a16:creationId xmlns:a16="http://schemas.microsoft.com/office/drawing/2014/main" id="{00000000-0008-0000-0800-00007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2647" name="Drop Down 119" hidden="1">
              <a:extLst>
                <a:ext uri="{63B3BB69-23CF-44E3-9099-C40C66FF867C}">
                  <a14:compatExt spid="_x0000_s22647"/>
                </a:ext>
                <a:ext uri="{FF2B5EF4-FFF2-40B4-BE49-F238E27FC236}">
                  <a16:creationId xmlns:a16="http://schemas.microsoft.com/office/drawing/2014/main" id="{00000000-0008-0000-0800-00007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2648" name="Drop Down 120" hidden="1">
              <a:extLst>
                <a:ext uri="{63B3BB69-23CF-44E3-9099-C40C66FF867C}">
                  <a14:compatExt spid="_x0000_s22648"/>
                </a:ext>
                <a:ext uri="{FF2B5EF4-FFF2-40B4-BE49-F238E27FC236}">
                  <a16:creationId xmlns:a16="http://schemas.microsoft.com/office/drawing/2014/main" id="{00000000-0008-0000-0800-00007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2649" name="Drop Down 121" hidden="1">
              <a:extLst>
                <a:ext uri="{63B3BB69-23CF-44E3-9099-C40C66FF867C}">
                  <a14:compatExt spid="_x0000_s22649"/>
                </a:ext>
                <a:ext uri="{FF2B5EF4-FFF2-40B4-BE49-F238E27FC236}">
                  <a16:creationId xmlns:a16="http://schemas.microsoft.com/office/drawing/2014/main" id="{00000000-0008-0000-0800-00007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88900</xdr:rowOff>
        </xdr:from>
        <xdr:to>
          <xdr:col>54</xdr:col>
          <xdr:colOff>876300</xdr:colOff>
          <xdr:row>16</xdr:row>
          <xdr:rowOff>342900</xdr:rowOff>
        </xdr:to>
        <xdr:sp macro="" textlink="">
          <xdr:nvSpPr>
            <xdr:cNvPr id="22650" name="Drop Down 122" hidden="1">
              <a:extLst>
                <a:ext uri="{63B3BB69-23CF-44E3-9099-C40C66FF867C}">
                  <a14:compatExt spid="_x0000_s22650"/>
                </a:ext>
                <a:ext uri="{FF2B5EF4-FFF2-40B4-BE49-F238E27FC236}">
                  <a16:creationId xmlns:a16="http://schemas.microsoft.com/office/drawing/2014/main" id="{00000000-0008-0000-0800-00007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2651" name="Drop Down 123" hidden="1">
              <a:extLst>
                <a:ext uri="{63B3BB69-23CF-44E3-9099-C40C66FF867C}">
                  <a14:compatExt spid="_x0000_s22651"/>
                </a:ext>
                <a:ext uri="{FF2B5EF4-FFF2-40B4-BE49-F238E27FC236}">
                  <a16:creationId xmlns:a16="http://schemas.microsoft.com/office/drawing/2014/main" id="{00000000-0008-0000-0800-00007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2652" name="Drop Down 124" hidden="1">
              <a:extLst>
                <a:ext uri="{63B3BB69-23CF-44E3-9099-C40C66FF867C}">
                  <a14:compatExt spid="_x0000_s22652"/>
                </a:ext>
                <a:ext uri="{FF2B5EF4-FFF2-40B4-BE49-F238E27FC236}">
                  <a16:creationId xmlns:a16="http://schemas.microsoft.com/office/drawing/2014/main" id="{00000000-0008-0000-0800-00007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17</xdr:row>
          <xdr:rowOff>76200</xdr:rowOff>
        </xdr:from>
        <xdr:to>
          <xdr:col>27</xdr:col>
          <xdr:colOff>2476500</xdr:colOff>
          <xdr:row>17</xdr:row>
          <xdr:rowOff>342900</xdr:rowOff>
        </xdr:to>
        <xdr:sp macro="" textlink="">
          <xdr:nvSpPr>
            <xdr:cNvPr id="22653" name="Drop Down 125" hidden="1">
              <a:extLst>
                <a:ext uri="{63B3BB69-23CF-44E3-9099-C40C66FF867C}">
                  <a14:compatExt spid="_x0000_s22653"/>
                </a:ext>
                <a:ext uri="{FF2B5EF4-FFF2-40B4-BE49-F238E27FC236}">
                  <a16:creationId xmlns:a16="http://schemas.microsoft.com/office/drawing/2014/main" id="{00000000-0008-0000-0800-00007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88900</xdr:rowOff>
        </xdr:from>
        <xdr:to>
          <xdr:col>25</xdr:col>
          <xdr:colOff>374650</xdr:colOff>
          <xdr:row>15</xdr:row>
          <xdr:rowOff>374650</xdr:rowOff>
        </xdr:to>
        <xdr:sp macro="" textlink="">
          <xdr:nvSpPr>
            <xdr:cNvPr id="22654" name="Drop Down 126" hidden="1">
              <a:extLst>
                <a:ext uri="{63B3BB69-23CF-44E3-9099-C40C66FF867C}">
                  <a14:compatExt spid="_x0000_s22654"/>
                </a:ext>
                <a:ext uri="{FF2B5EF4-FFF2-40B4-BE49-F238E27FC236}">
                  <a16:creationId xmlns:a16="http://schemas.microsoft.com/office/drawing/2014/main" id="{00000000-0008-0000-0800-00007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14</xdr:row>
          <xdr:rowOff>76200</xdr:rowOff>
        </xdr:from>
        <xdr:to>
          <xdr:col>25</xdr:col>
          <xdr:colOff>374650</xdr:colOff>
          <xdr:row>14</xdr:row>
          <xdr:rowOff>342900</xdr:rowOff>
        </xdr:to>
        <xdr:sp macro="" textlink="">
          <xdr:nvSpPr>
            <xdr:cNvPr id="22655" name="Drop Down 127" hidden="1">
              <a:extLst>
                <a:ext uri="{63B3BB69-23CF-44E3-9099-C40C66FF867C}">
                  <a14:compatExt spid="_x0000_s22655"/>
                </a:ext>
                <a:ext uri="{FF2B5EF4-FFF2-40B4-BE49-F238E27FC236}">
                  <a16:creationId xmlns:a16="http://schemas.microsoft.com/office/drawing/2014/main" id="{00000000-0008-0000-0800-00007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88900</xdr:rowOff>
        </xdr:from>
        <xdr:to>
          <xdr:col>25</xdr:col>
          <xdr:colOff>374650</xdr:colOff>
          <xdr:row>12</xdr:row>
          <xdr:rowOff>342900</xdr:rowOff>
        </xdr:to>
        <xdr:sp macro="" textlink="">
          <xdr:nvSpPr>
            <xdr:cNvPr id="22656" name="Drop Down 128" hidden="1">
              <a:extLst>
                <a:ext uri="{63B3BB69-23CF-44E3-9099-C40C66FF867C}">
                  <a14:compatExt spid="_x0000_s22656"/>
                </a:ext>
                <a:ext uri="{FF2B5EF4-FFF2-40B4-BE49-F238E27FC236}">
                  <a16:creationId xmlns:a16="http://schemas.microsoft.com/office/drawing/2014/main" id="{00000000-0008-0000-0800-00008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374650</xdr:colOff>
          <xdr:row>13</xdr:row>
          <xdr:rowOff>342900</xdr:rowOff>
        </xdr:to>
        <xdr:sp macro="" textlink="">
          <xdr:nvSpPr>
            <xdr:cNvPr id="22657" name="Drop Down 129" hidden="1">
              <a:extLst>
                <a:ext uri="{63B3BB69-23CF-44E3-9099-C40C66FF867C}">
                  <a14:compatExt spid="_x0000_s22657"/>
                </a:ext>
                <a:ext uri="{FF2B5EF4-FFF2-40B4-BE49-F238E27FC236}">
                  <a16:creationId xmlns:a16="http://schemas.microsoft.com/office/drawing/2014/main" id="{00000000-0008-0000-0800-00008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107950</xdr:rowOff>
        </xdr:from>
        <xdr:to>
          <xdr:col>25</xdr:col>
          <xdr:colOff>374650</xdr:colOff>
          <xdr:row>16</xdr:row>
          <xdr:rowOff>374650</xdr:rowOff>
        </xdr:to>
        <xdr:sp macro="" textlink="">
          <xdr:nvSpPr>
            <xdr:cNvPr id="22658" name="Drop Down 130" hidden="1">
              <a:extLst>
                <a:ext uri="{63B3BB69-23CF-44E3-9099-C40C66FF867C}">
                  <a14:compatExt spid="_x0000_s22658"/>
                </a:ext>
                <a:ext uri="{FF2B5EF4-FFF2-40B4-BE49-F238E27FC236}">
                  <a16:creationId xmlns:a16="http://schemas.microsoft.com/office/drawing/2014/main" id="{00000000-0008-0000-0800-00008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355600</xdr:rowOff>
        </xdr:from>
        <xdr:to>
          <xdr:col>30</xdr:col>
          <xdr:colOff>857250</xdr:colOff>
          <xdr:row>7</xdr:row>
          <xdr:rowOff>190500</xdr:rowOff>
        </xdr:to>
        <xdr:sp macro="" textlink="">
          <xdr:nvSpPr>
            <xdr:cNvPr id="22659" name="Drop Down 131" hidden="1">
              <a:extLst>
                <a:ext uri="{63B3BB69-23CF-44E3-9099-C40C66FF867C}">
                  <a14:compatExt spid="_x0000_s22659"/>
                </a:ext>
                <a:ext uri="{FF2B5EF4-FFF2-40B4-BE49-F238E27FC236}">
                  <a16:creationId xmlns:a16="http://schemas.microsoft.com/office/drawing/2014/main" id="{00000000-0008-0000-0800-00008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889000</xdr:colOff>
          <xdr:row>7</xdr:row>
          <xdr:rowOff>222250</xdr:rowOff>
        </xdr:to>
        <xdr:sp macro="" textlink="">
          <xdr:nvSpPr>
            <xdr:cNvPr id="22660" name="Drop Down 132" hidden="1">
              <a:extLst>
                <a:ext uri="{63B3BB69-23CF-44E3-9099-C40C66FF867C}">
                  <a14:compatExt spid="_x0000_s22660"/>
                </a:ext>
                <a:ext uri="{FF2B5EF4-FFF2-40B4-BE49-F238E27FC236}">
                  <a16:creationId xmlns:a16="http://schemas.microsoft.com/office/drawing/2014/main" id="{00000000-0008-0000-0800-00008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222250</xdr:rowOff>
        </xdr:to>
        <xdr:sp macro="" textlink="">
          <xdr:nvSpPr>
            <xdr:cNvPr id="22661" name="Drop Down 133" hidden="1">
              <a:extLst>
                <a:ext uri="{63B3BB69-23CF-44E3-9099-C40C66FF867C}">
                  <a14:compatExt spid="_x0000_s22661"/>
                </a:ext>
                <a:ext uri="{FF2B5EF4-FFF2-40B4-BE49-F238E27FC236}">
                  <a16:creationId xmlns:a16="http://schemas.microsoft.com/office/drawing/2014/main" id="{00000000-0008-0000-0800-00008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107950</xdr:colOff>
          <xdr:row>6</xdr:row>
          <xdr:rowOff>381000</xdr:rowOff>
        </xdr:from>
        <xdr:to>
          <xdr:col>48</xdr:col>
          <xdr:colOff>914400</xdr:colOff>
          <xdr:row>7</xdr:row>
          <xdr:rowOff>222250</xdr:rowOff>
        </xdr:to>
        <xdr:sp macro="" textlink="">
          <xdr:nvSpPr>
            <xdr:cNvPr id="22662" name="Drop Down 134" hidden="1">
              <a:extLst>
                <a:ext uri="{63B3BB69-23CF-44E3-9099-C40C66FF867C}">
                  <a14:compatExt spid="_x0000_s22662"/>
                </a:ext>
                <a:ext uri="{FF2B5EF4-FFF2-40B4-BE49-F238E27FC236}">
                  <a16:creationId xmlns:a16="http://schemas.microsoft.com/office/drawing/2014/main" id="{00000000-0008-0000-0800-00008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412750</xdr:rowOff>
        </xdr:from>
        <xdr:to>
          <xdr:col>54</xdr:col>
          <xdr:colOff>908050</xdr:colOff>
          <xdr:row>7</xdr:row>
          <xdr:rowOff>260350</xdr:rowOff>
        </xdr:to>
        <xdr:sp macro="" textlink="">
          <xdr:nvSpPr>
            <xdr:cNvPr id="22663" name="Drop Down 135" hidden="1">
              <a:extLst>
                <a:ext uri="{63B3BB69-23CF-44E3-9099-C40C66FF867C}">
                  <a14:compatExt spid="_x0000_s22663"/>
                </a:ext>
                <a:ext uri="{FF2B5EF4-FFF2-40B4-BE49-F238E27FC236}">
                  <a16:creationId xmlns:a16="http://schemas.microsoft.com/office/drawing/2014/main" id="{00000000-0008-0000-0800-00008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107950</xdr:colOff>
          <xdr:row>2</xdr:row>
          <xdr:rowOff>31750</xdr:rowOff>
        </xdr:from>
        <xdr:to>
          <xdr:col>42</xdr:col>
          <xdr:colOff>412750</xdr:colOff>
          <xdr:row>2</xdr:row>
          <xdr:rowOff>285750</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id="{00000000-0008-0000-08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6</xdr:row>
          <xdr:rowOff>107950</xdr:rowOff>
        </xdr:from>
        <xdr:to>
          <xdr:col>3</xdr:col>
          <xdr:colOff>3060700</xdr:colOff>
          <xdr:row>6</xdr:row>
          <xdr:rowOff>381000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7</xdr:row>
          <xdr:rowOff>107950</xdr:rowOff>
        </xdr:from>
        <xdr:to>
          <xdr:col>3</xdr:col>
          <xdr:colOff>3060700</xdr:colOff>
          <xdr:row>7</xdr:row>
          <xdr:rowOff>381000</xdr:rowOff>
        </xdr:to>
        <xdr:sp macro="" textlink="">
          <xdr:nvSpPr>
            <xdr:cNvPr id="23554" name="Drop Down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8</xdr:row>
          <xdr:rowOff>107950</xdr:rowOff>
        </xdr:from>
        <xdr:to>
          <xdr:col>3</xdr:col>
          <xdr:colOff>3060700</xdr:colOff>
          <xdr:row>8</xdr:row>
          <xdr:rowOff>381000</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9</xdr:row>
          <xdr:rowOff>107950</xdr:rowOff>
        </xdr:from>
        <xdr:to>
          <xdr:col>3</xdr:col>
          <xdr:colOff>3060700</xdr:colOff>
          <xdr:row>9</xdr:row>
          <xdr:rowOff>381000</xdr:rowOff>
        </xdr:to>
        <xdr:sp macro="" textlink="">
          <xdr:nvSpPr>
            <xdr:cNvPr id="23556" name="Drop Down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107950</xdr:rowOff>
        </xdr:from>
        <xdr:to>
          <xdr:col>3</xdr:col>
          <xdr:colOff>3060700</xdr:colOff>
          <xdr:row>10</xdr:row>
          <xdr:rowOff>381000</xdr:rowOff>
        </xdr:to>
        <xdr:sp macro="" textlink="">
          <xdr:nvSpPr>
            <xdr:cNvPr id="23557" name="Drop Down 5"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107950</xdr:rowOff>
        </xdr:from>
        <xdr:to>
          <xdr:col>3</xdr:col>
          <xdr:colOff>3060700</xdr:colOff>
          <xdr:row>11</xdr:row>
          <xdr:rowOff>381000</xdr:rowOff>
        </xdr:to>
        <xdr:sp macro="" textlink="">
          <xdr:nvSpPr>
            <xdr:cNvPr id="23558" name="Drop Down 6"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12</xdr:row>
          <xdr:rowOff>107950</xdr:rowOff>
        </xdr:from>
        <xdr:to>
          <xdr:col>3</xdr:col>
          <xdr:colOff>3060700</xdr:colOff>
          <xdr:row>12</xdr:row>
          <xdr:rowOff>381000</xdr:rowOff>
        </xdr:to>
        <xdr:sp macro="" textlink="">
          <xdr:nvSpPr>
            <xdr:cNvPr id="23559" name="Drop Down 7"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107950</xdr:rowOff>
        </xdr:from>
        <xdr:to>
          <xdr:col>3</xdr:col>
          <xdr:colOff>3060700</xdr:colOff>
          <xdr:row>13</xdr:row>
          <xdr:rowOff>381000</xdr:rowOff>
        </xdr:to>
        <xdr:sp macro="" textlink="">
          <xdr:nvSpPr>
            <xdr:cNvPr id="23560" name="Drop Down 8"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14</xdr:row>
          <xdr:rowOff>107950</xdr:rowOff>
        </xdr:from>
        <xdr:to>
          <xdr:col>3</xdr:col>
          <xdr:colOff>3060700</xdr:colOff>
          <xdr:row>14</xdr:row>
          <xdr:rowOff>381000</xdr:rowOff>
        </xdr:to>
        <xdr:sp macro="" textlink="">
          <xdr:nvSpPr>
            <xdr:cNvPr id="23561" name="Drop Down 9"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15</xdr:row>
          <xdr:rowOff>88900</xdr:rowOff>
        </xdr:from>
        <xdr:to>
          <xdr:col>3</xdr:col>
          <xdr:colOff>3060700</xdr:colOff>
          <xdr:row>15</xdr:row>
          <xdr:rowOff>361950</xdr:rowOff>
        </xdr:to>
        <xdr:sp macro="" textlink="">
          <xdr:nvSpPr>
            <xdr:cNvPr id="23562" name="Drop Down 10"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16</xdr:row>
          <xdr:rowOff>107950</xdr:rowOff>
        </xdr:from>
        <xdr:to>
          <xdr:col>3</xdr:col>
          <xdr:colOff>3060700</xdr:colOff>
          <xdr:row>16</xdr:row>
          <xdr:rowOff>381000</xdr:rowOff>
        </xdr:to>
        <xdr:sp macro="" textlink="">
          <xdr:nvSpPr>
            <xdr:cNvPr id="23563" name="Drop Down 11"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17</xdr:row>
          <xdr:rowOff>107950</xdr:rowOff>
        </xdr:from>
        <xdr:to>
          <xdr:col>3</xdr:col>
          <xdr:colOff>3060700</xdr:colOff>
          <xdr:row>17</xdr:row>
          <xdr:rowOff>381000</xdr:rowOff>
        </xdr:to>
        <xdr:sp macro="" textlink="">
          <xdr:nvSpPr>
            <xdr:cNvPr id="23564" name="Drop Down 12"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107950</xdr:rowOff>
        </xdr:from>
        <xdr:to>
          <xdr:col>3</xdr:col>
          <xdr:colOff>3060700</xdr:colOff>
          <xdr:row>18</xdr:row>
          <xdr:rowOff>381000</xdr:rowOff>
        </xdr:to>
        <xdr:sp macro="" textlink="">
          <xdr:nvSpPr>
            <xdr:cNvPr id="23565" name="Drop Down 13"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19</xdr:row>
          <xdr:rowOff>107950</xdr:rowOff>
        </xdr:from>
        <xdr:to>
          <xdr:col>3</xdr:col>
          <xdr:colOff>3060700</xdr:colOff>
          <xdr:row>19</xdr:row>
          <xdr:rowOff>381000</xdr:rowOff>
        </xdr:to>
        <xdr:sp macro="" textlink="">
          <xdr:nvSpPr>
            <xdr:cNvPr id="23566" name="Drop Down 14"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20</xdr:row>
          <xdr:rowOff>107950</xdr:rowOff>
        </xdr:from>
        <xdr:to>
          <xdr:col>3</xdr:col>
          <xdr:colOff>3060700</xdr:colOff>
          <xdr:row>20</xdr:row>
          <xdr:rowOff>381000</xdr:rowOff>
        </xdr:to>
        <xdr:sp macro="" textlink="">
          <xdr:nvSpPr>
            <xdr:cNvPr id="23567" name="Drop Down 15" hidden="1">
              <a:extLst>
                <a:ext uri="{63B3BB69-23CF-44E3-9099-C40C66FF867C}">
                  <a14:compatExt spid="_x0000_s23567"/>
                </a:ext>
                <a:ext uri="{FF2B5EF4-FFF2-40B4-BE49-F238E27FC236}">
                  <a16:creationId xmlns:a16="http://schemas.microsoft.com/office/drawing/2014/main" id="{00000000-0008-0000-0900-00000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21</xdr:row>
          <xdr:rowOff>107950</xdr:rowOff>
        </xdr:from>
        <xdr:to>
          <xdr:col>3</xdr:col>
          <xdr:colOff>3060700</xdr:colOff>
          <xdr:row>21</xdr:row>
          <xdr:rowOff>381000</xdr:rowOff>
        </xdr:to>
        <xdr:sp macro="" textlink="">
          <xdr:nvSpPr>
            <xdr:cNvPr id="23568" name="Drop Down 16" hidden="1">
              <a:extLst>
                <a:ext uri="{63B3BB69-23CF-44E3-9099-C40C66FF867C}">
                  <a14:compatExt spid="_x0000_s23568"/>
                </a:ext>
                <a:ext uri="{FF2B5EF4-FFF2-40B4-BE49-F238E27FC236}">
                  <a16:creationId xmlns:a16="http://schemas.microsoft.com/office/drawing/2014/main" id="{00000000-0008-0000-0900-00001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22</xdr:row>
          <xdr:rowOff>107950</xdr:rowOff>
        </xdr:from>
        <xdr:to>
          <xdr:col>3</xdr:col>
          <xdr:colOff>3060700</xdr:colOff>
          <xdr:row>22</xdr:row>
          <xdr:rowOff>381000</xdr:rowOff>
        </xdr:to>
        <xdr:sp macro="" textlink="">
          <xdr:nvSpPr>
            <xdr:cNvPr id="23569" name="Drop Down 17" hidden="1">
              <a:extLst>
                <a:ext uri="{63B3BB69-23CF-44E3-9099-C40C66FF867C}">
                  <a14:compatExt spid="_x0000_s23569"/>
                </a:ext>
                <a:ext uri="{FF2B5EF4-FFF2-40B4-BE49-F238E27FC236}">
                  <a16:creationId xmlns:a16="http://schemas.microsoft.com/office/drawing/2014/main" id="{00000000-0008-0000-0900-00001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23</xdr:row>
          <xdr:rowOff>107950</xdr:rowOff>
        </xdr:from>
        <xdr:to>
          <xdr:col>3</xdr:col>
          <xdr:colOff>3060700</xdr:colOff>
          <xdr:row>23</xdr:row>
          <xdr:rowOff>381000</xdr:rowOff>
        </xdr:to>
        <xdr:sp macro="" textlink="">
          <xdr:nvSpPr>
            <xdr:cNvPr id="23570" name="Drop Down 18" hidden="1">
              <a:extLst>
                <a:ext uri="{63B3BB69-23CF-44E3-9099-C40C66FF867C}">
                  <a14:compatExt spid="_x0000_s23570"/>
                </a:ext>
                <a:ext uri="{FF2B5EF4-FFF2-40B4-BE49-F238E27FC236}">
                  <a16:creationId xmlns:a16="http://schemas.microsoft.com/office/drawing/2014/main" id="{00000000-0008-0000-0900-00001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24</xdr:row>
          <xdr:rowOff>107950</xdr:rowOff>
        </xdr:from>
        <xdr:to>
          <xdr:col>3</xdr:col>
          <xdr:colOff>3060700</xdr:colOff>
          <xdr:row>24</xdr:row>
          <xdr:rowOff>381000</xdr:rowOff>
        </xdr:to>
        <xdr:sp macro="" textlink="">
          <xdr:nvSpPr>
            <xdr:cNvPr id="23571" name="Drop Down 19" hidden="1">
              <a:extLst>
                <a:ext uri="{63B3BB69-23CF-44E3-9099-C40C66FF867C}">
                  <a14:compatExt spid="_x0000_s23571"/>
                </a:ext>
                <a:ext uri="{FF2B5EF4-FFF2-40B4-BE49-F238E27FC236}">
                  <a16:creationId xmlns:a16="http://schemas.microsoft.com/office/drawing/2014/main" id="{00000000-0008-0000-0900-00001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25</xdr:row>
          <xdr:rowOff>107950</xdr:rowOff>
        </xdr:from>
        <xdr:to>
          <xdr:col>3</xdr:col>
          <xdr:colOff>3060700</xdr:colOff>
          <xdr:row>25</xdr:row>
          <xdr:rowOff>381000</xdr:rowOff>
        </xdr:to>
        <xdr:sp macro="" textlink="">
          <xdr:nvSpPr>
            <xdr:cNvPr id="23572" name="Drop Down 20" hidden="1">
              <a:extLst>
                <a:ext uri="{63B3BB69-23CF-44E3-9099-C40C66FF867C}">
                  <a14:compatExt spid="_x0000_s23572"/>
                </a:ext>
                <a:ext uri="{FF2B5EF4-FFF2-40B4-BE49-F238E27FC236}">
                  <a16:creationId xmlns:a16="http://schemas.microsoft.com/office/drawing/2014/main" id="{00000000-0008-0000-0900-00001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4</xdr:row>
          <xdr:rowOff>146050</xdr:rowOff>
        </xdr:from>
        <xdr:to>
          <xdr:col>24</xdr:col>
          <xdr:colOff>508000</xdr:colOff>
          <xdr:row>4</xdr:row>
          <xdr:rowOff>374650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9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5</xdr:row>
          <xdr:rowOff>152400</xdr:rowOff>
        </xdr:from>
        <xdr:to>
          <xdr:col>24</xdr:col>
          <xdr:colOff>514350</xdr:colOff>
          <xdr:row>5</xdr:row>
          <xdr:rowOff>374650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9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6</xdr:row>
          <xdr:rowOff>127000</xdr:rowOff>
        </xdr:from>
        <xdr:to>
          <xdr:col>24</xdr:col>
          <xdr:colOff>514350</xdr:colOff>
          <xdr:row>6</xdr:row>
          <xdr:rowOff>342900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9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7</xdr:row>
          <xdr:rowOff>127000</xdr:rowOff>
        </xdr:from>
        <xdr:to>
          <xdr:col>24</xdr:col>
          <xdr:colOff>488950</xdr:colOff>
          <xdr:row>7</xdr:row>
          <xdr:rowOff>342900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9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8</xdr:row>
          <xdr:rowOff>88900</xdr:rowOff>
        </xdr:from>
        <xdr:to>
          <xdr:col>24</xdr:col>
          <xdr:colOff>488950</xdr:colOff>
          <xdr:row>8</xdr:row>
          <xdr:rowOff>317500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9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9</xdr:row>
          <xdr:rowOff>76200</xdr:rowOff>
        </xdr:from>
        <xdr:to>
          <xdr:col>27</xdr:col>
          <xdr:colOff>2476500</xdr:colOff>
          <xdr:row>9</xdr:row>
          <xdr:rowOff>342900</xdr:rowOff>
        </xdr:to>
        <xdr:sp macro="" textlink="">
          <xdr:nvSpPr>
            <xdr:cNvPr id="23578" name="Drop Down 26" hidden="1">
              <a:extLst>
                <a:ext uri="{63B3BB69-23CF-44E3-9099-C40C66FF867C}">
                  <a14:compatExt spid="_x0000_s23578"/>
                </a:ext>
                <a:ext uri="{FF2B5EF4-FFF2-40B4-BE49-F238E27FC236}">
                  <a16:creationId xmlns:a16="http://schemas.microsoft.com/office/drawing/2014/main" id="{00000000-0008-0000-0900-00001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10</xdr:row>
          <xdr:rowOff>88900</xdr:rowOff>
        </xdr:from>
        <xdr:to>
          <xdr:col>27</xdr:col>
          <xdr:colOff>2476500</xdr:colOff>
          <xdr:row>10</xdr:row>
          <xdr:rowOff>381000</xdr:rowOff>
        </xdr:to>
        <xdr:sp macro="" textlink="">
          <xdr:nvSpPr>
            <xdr:cNvPr id="23579" name="Drop Down 27" hidden="1">
              <a:extLst>
                <a:ext uri="{63B3BB69-23CF-44E3-9099-C40C66FF867C}">
                  <a14:compatExt spid="_x0000_s23579"/>
                </a:ext>
                <a:ext uri="{FF2B5EF4-FFF2-40B4-BE49-F238E27FC236}">
                  <a16:creationId xmlns:a16="http://schemas.microsoft.com/office/drawing/2014/main" id="{00000000-0008-0000-0900-00001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11</xdr:row>
          <xdr:rowOff>88900</xdr:rowOff>
        </xdr:from>
        <xdr:to>
          <xdr:col>27</xdr:col>
          <xdr:colOff>2476500</xdr:colOff>
          <xdr:row>11</xdr:row>
          <xdr:rowOff>381000</xdr:rowOff>
        </xdr:to>
        <xdr:sp macro="" textlink="">
          <xdr:nvSpPr>
            <xdr:cNvPr id="23580" name="Drop Down 28" hidden="1">
              <a:extLst>
                <a:ext uri="{63B3BB69-23CF-44E3-9099-C40C66FF867C}">
                  <a14:compatExt spid="_x0000_s23580"/>
                </a:ext>
                <a:ext uri="{FF2B5EF4-FFF2-40B4-BE49-F238E27FC236}">
                  <a16:creationId xmlns:a16="http://schemas.microsoft.com/office/drawing/2014/main" id="{00000000-0008-0000-0900-00001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12</xdr:row>
          <xdr:rowOff>76200</xdr:rowOff>
        </xdr:from>
        <xdr:to>
          <xdr:col>27</xdr:col>
          <xdr:colOff>2495550</xdr:colOff>
          <xdr:row>12</xdr:row>
          <xdr:rowOff>342900</xdr:rowOff>
        </xdr:to>
        <xdr:sp macro="" textlink="">
          <xdr:nvSpPr>
            <xdr:cNvPr id="23581" name="Drop Down 29" hidden="1">
              <a:extLst>
                <a:ext uri="{63B3BB69-23CF-44E3-9099-C40C66FF867C}">
                  <a14:compatExt spid="_x0000_s23581"/>
                </a:ext>
                <a:ext uri="{FF2B5EF4-FFF2-40B4-BE49-F238E27FC236}">
                  <a16:creationId xmlns:a16="http://schemas.microsoft.com/office/drawing/2014/main" id="{00000000-0008-0000-0900-00001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13</xdr:row>
          <xdr:rowOff>76200</xdr:rowOff>
        </xdr:from>
        <xdr:to>
          <xdr:col>27</xdr:col>
          <xdr:colOff>2476500</xdr:colOff>
          <xdr:row>13</xdr:row>
          <xdr:rowOff>342900</xdr:rowOff>
        </xdr:to>
        <xdr:sp macro="" textlink="">
          <xdr:nvSpPr>
            <xdr:cNvPr id="23582" name="Drop Down 30" hidden="1">
              <a:extLst>
                <a:ext uri="{63B3BB69-23CF-44E3-9099-C40C66FF867C}">
                  <a14:compatExt spid="_x0000_s23582"/>
                </a:ext>
                <a:ext uri="{FF2B5EF4-FFF2-40B4-BE49-F238E27FC236}">
                  <a16:creationId xmlns:a16="http://schemas.microsoft.com/office/drawing/2014/main" id="{00000000-0008-0000-0900-00001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14</xdr:row>
          <xdr:rowOff>76200</xdr:rowOff>
        </xdr:from>
        <xdr:to>
          <xdr:col>27</xdr:col>
          <xdr:colOff>2476500</xdr:colOff>
          <xdr:row>14</xdr:row>
          <xdr:rowOff>342900</xdr:rowOff>
        </xdr:to>
        <xdr:sp macro="" textlink="">
          <xdr:nvSpPr>
            <xdr:cNvPr id="23583" name="Drop Down 31" hidden="1">
              <a:extLst>
                <a:ext uri="{63B3BB69-23CF-44E3-9099-C40C66FF867C}">
                  <a14:compatExt spid="_x0000_s23583"/>
                </a:ext>
                <a:ext uri="{FF2B5EF4-FFF2-40B4-BE49-F238E27FC236}">
                  <a16:creationId xmlns:a16="http://schemas.microsoft.com/office/drawing/2014/main" id="{00000000-0008-0000-0900-00001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15</xdr:row>
          <xdr:rowOff>76200</xdr:rowOff>
        </xdr:from>
        <xdr:to>
          <xdr:col>27</xdr:col>
          <xdr:colOff>2476500</xdr:colOff>
          <xdr:row>15</xdr:row>
          <xdr:rowOff>342900</xdr:rowOff>
        </xdr:to>
        <xdr:sp macro="" textlink="">
          <xdr:nvSpPr>
            <xdr:cNvPr id="23584" name="Drop Down 32" hidden="1">
              <a:extLst>
                <a:ext uri="{63B3BB69-23CF-44E3-9099-C40C66FF867C}">
                  <a14:compatExt spid="_x0000_s23584"/>
                </a:ext>
                <a:ext uri="{FF2B5EF4-FFF2-40B4-BE49-F238E27FC236}">
                  <a16:creationId xmlns:a16="http://schemas.microsoft.com/office/drawing/2014/main" id="{00000000-0008-0000-0900-00002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16</xdr:row>
          <xdr:rowOff>76200</xdr:rowOff>
        </xdr:from>
        <xdr:to>
          <xdr:col>27</xdr:col>
          <xdr:colOff>2476500</xdr:colOff>
          <xdr:row>16</xdr:row>
          <xdr:rowOff>342900</xdr:rowOff>
        </xdr:to>
        <xdr:sp macro="" textlink="">
          <xdr:nvSpPr>
            <xdr:cNvPr id="23585" name="Drop Down 33" hidden="1">
              <a:extLst>
                <a:ext uri="{63B3BB69-23CF-44E3-9099-C40C66FF867C}">
                  <a14:compatExt spid="_x0000_s23585"/>
                </a:ext>
                <a:ext uri="{FF2B5EF4-FFF2-40B4-BE49-F238E27FC236}">
                  <a16:creationId xmlns:a16="http://schemas.microsoft.com/office/drawing/2014/main" id="{00000000-0008-0000-0900-00002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18</xdr:row>
          <xdr:rowOff>76200</xdr:rowOff>
        </xdr:from>
        <xdr:to>
          <xdr:col>27</xdr:col>
          <xdr:colOff>2476500</xdr:colOff>
          <xdr:row>18</xdr:row>
          <xdr:rowOff>342900</xdr:rowOff>
        </xdr:to>
        <xdr:sp macro="" textlink="">
          <xdr:nvSpPr>
            <xdr:cNvPr id="23586" name="Drop Down 34" hidden="1">
              <a:extLst>
                <a:ext uri="{63B3BB69-23CF-44E3-9099-C40C66FF867C}">
                  <a14:compatExt spid="_x0000_s23586"/>
                </a:ext>
                <a:ext uri="{FF2B5EF4-FFF2-40B4-BE49-F238E27FC236}">
                  <a16:creationId xmlns:a16="http://schemas.microsoft.com/office/drawing/2014/main" id="{00000000-0008-0000-0900-00002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9</xdr:row>
          <xdr:rowOff>76200</xdr:rowOff>
        </xdr:from>
        <xdr:to>
          <xdr:col>30</xdr:col>
          <xdr:colOff>946150</xdr:colOff>
          <xdr:row>9</xdr:row>
          <xdr:rowOff>342900</xdr:rowOff>
        </xdr:to>
        <xdr:sp macro="" textlink="">
          <xdr:nvSpPr>
            <xdr:cNvPr id="23587" name="Drop Down 35" hidden="1">
              <a:extLst>
                <a:ext uri="{63B3BB69-23CF-44E3-9099-C40C66FF867C}">
                  <a14:compatExt spid="_x0000_s23587"/>
                </a:ext>
                <a:ext uri="{FF2B5EF4-FFF2-40B4-BE49-F238E27FC236}">
                  <a16:creationId xmlns:a16="http://schemas.microsoft.com/office/drawing/2014/main" id="{00000000-0008-0000-0900-00002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10</xdr:row>
          <xdr:rowOff>76200</xdr:rowOff>
        </xdr:from>
        <xdr:to>
          <xdr:col>30</xdr:col>
          <xdr:colOff>946150</xdr:colOff>
          <xdr:row>10</xdr:row>
          <xdr:rowOff>342900</xdr:rowOff>
        </xdr:to>
        <xdr:sp macro="" textlink="">
          <xdr:nvSpPr>
            <xdr:cNvPr id="23588" name="Drop Down 36" hidden="1">
              <a:extLst>
                <a:ext uri="{63B3BB69-23CF-44E3-9099-C40C66FF867C}">
                  <a14:compatExt spid="_x0000_s23588"/>
                </a:ext>
                <a:ext uri="{FF2B5EF4-FFF2-40B4-BE49-F238E27FC236}">
                  <a16:creationId xmlns:a16="http://schemas.microsoft.com/office/drawing/2014/main" id="{00000000-0008-0000-0900-00002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11</xdr:row>
          <xdr:rowOff>76200</xdr:rowOff>
        </xdr:from>
        <xdr:to>
          <xdr:col>30</xdr:col>
          <xdr:colOff>946150</xdr:colOff>
          <xdr:row>11</xdr:row>
          <xdr:rowOff>342900</xdr:rowOff>
        </xdr:to>
        <xdr:sp macro="" textlink="">
          <xdr:nvSpPr>
            <xdr:cNvPr id="23589" name="Drop Down 37" hidden="1">
              <a:extLst>
                <a:ext uri="{63B3BB69-23CF-44E3-9099-C40C66FF867C}">
                  <a14:compatExt spid="_x0000_s23589"/>
                </a:ext>
                <a:ext uri="{FF2B5EF4-FFF2-40B4-BE49-F238E27FC236}">
                  <a16:creationId xmlns:a16="http://schemas.microsoft.com/office/drawing/2014/main" id="{00000000-0008-0000-0900-00002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12</xdr:row>
          <xdr:rowOff>76200</xdr:rowOff>
        </xdr:from>
        <xdr:to>
          <xdr:col>30</xdr:col>
          <xdr:colOff>946150</xdr:colOff>
          <xdr:row>12</xdr:row>
          <xdr:rowOff>342900</xdr:rowOff>
        </xdr:to>
        <xdr:sp macro="" textlink="">
          <xdr:nvSpPr>
            <xdr:cNvPr id="23590" name="Drop Down 38" hidden="1">
              <a:extLst>
                <a:ext uri="{63B3BB69-23CF-44E3-9099-C40C66FF867C}">
                  <a14:compatExt spid="_x0000_s23590"/>
                </a:ext>
                <a:ext uri="{FF2B5EF4-FFF2-40B4-BE49-F238E27FC236}">
                  <a16:creationId xmlns:a16="http://schemas.microsoft.com/office/drawing/2014/main" id="{00000000-0008-0000-0900-00002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13</xdr:row>
          <xdr:rowOff>76200</xdr:rowOff>
        </xdr:from>
        <xdr:to>
          <xdr:col>30</xdr:col>
          <xdr:colOff>946150</xdr:colOff>
          <xdr:row>13</xdr:row>
          <xdr:rowOff>342900</xdr:rowOff>
        </xdr:to>
        <xdr:sp macro="" textlink="">
          <xdr:nvSpPr>
            <xdr:cNvPr id="23591" name="Drop Down 39" hidden="1">
              <a:extLst>
                <a:ext uri="{63B3BB69-23CF-44E3-9099-C40C66FF867C}">
                  <a14:compatExt spid="_x0000_s23591"/>
                </a:ext>
                <a:ext uri="{FF2B5EF4-FFF2-40B4-BE49-F238E27FC236}">
                  <a16:creationId xmlns:a16="http://schemas.microsoft.com/office/drawing/2014/main" id="{00000000-0008-0000-0900-00002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14</xdr:row>
          <xdr:rowOff>76200</xdr:rowOff>
        </xdr:from>
        <xdr:to>
          <xdr:col>30</xdr:col>
          <xdr:colOff>946150</xdr:colOff>
          <xdr:row>14</xdr:row>
          <xdr:rowOff>342900</xdr:rowOff>
        </xdr:to>
        <xdr:sp macro="" textlink="">
          <xdr:nvSpPr>
            <xdr:cNvPr id="23592" name="Drop Down 40" hidden="1">
              <a:extLst>
                <a:ext uri="{63B3BB69-23CF-44E3-9099-C40C66FF867C}">
                  <a14:compatExt spid="_x0000_s23592"/>
                </a:ext>
                <a:ext uri="{FF2B5EF4-FFF2-40B4-BE49-F238E27FC236}">
                  <a16:creationId xmlns:a16="http://schemas.microsoft.com/office/drawing/2014/main" id="{00000000-0008-0000-0900-00002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15</xdr:row>
          <xdr:rowOff>76200</xdr:rowOff>
        </xdr:from>
        <xdr:to>
          <xdr:col>30</xdr:col>
          <xdr:colOff>946150</xdr:colOff>
          <xdr:row>15</xdr:row>
          <xdr:rowOff>342900</xdr:rowOff>
        </xdr:to>
        <xdr:sp macro="" textlink="">
          <xdr:nvSpPr>
            <xdr:cNvPr id="23593" name="Drop Down 41" hidden="1">
              <a:extLst>
                <a:ext uri="{63B3BB69-23CF-44E3-9099-C40C66FF867C}">
                  <a14:compatExt spid="_x0000_s23593"/>
                </a:ext>
                <a:ext uri="{FF2B5EF4-FFF2-40B4-BE49-F238E27FC236}">
                  <a16:creationId xmlns:a16="http://schemas.microsoft.com/office/drawing/2014/main" id="{00000000-0008-0000-0900-00002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16</xdr:row>
          <xdr:rowOff>76200</xdr:rowOff>
        </xdr:from>
        <xdr:to>
          <xdr:col>30</xdr:col>
          <xdr:colOff>946150</xdr:colOff>
          <xdr:row>16</xdr:row>
          <xdr:rowOff>342900</xdr:rowOff>
        </xdr:to>
        <xdr:sp macro="" textlink="">
          <xdr:nvSpPr>
            <xdr:cNvPr id="23594" name="Drop Down 42" hidden="1">
              <a:extLst>
                <a:ext uri="{63B3BB69-23CF-44E3-9099-C40C66FF867C}">
                  <a14:compatExt spid="_x0000_s23594"/>
                </a:ext>
                <a:ext uri="{FF2B5EF4-FFF2-40B4-BE49-F238E27FC236}">
                  <a16:creationId xmlns:a16="http://schemas.microsoft.com/office/drawing/2014/main" id="{00000000-0008-0000-0900-00002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17</xdr:row>
          <xdr:rowOff>76200</xdr:rowOff>
        </xdr:from>
        <xdr:to>
          <xdr:col>30</xdr:col>
          <xdr:colOff>946150</xdr:colOff>
          <xdr:row>17</xdr:row>
          <xdr:rowOff>342900</xdr:rowOff>
        </xdr:to>
        <xdr:sp macro="" textlink="">
          <xdr:nvSpPr>
            <xdr:cNvPr id="23595" name="Drop Down 43" hidden="1">
              <a:extLst>
                <a:ext uri="{63B3BB69-23CF-44E3-9099-C40C66FF867C}">
                  <a14:compatExt spid="_x0000_s23595"/>
                </a:ext>
                <a:ext uri="{FF2B5EF4-FFF2-40B4-BE49-F238E27FC236}">
                  <a16:creationId xmlns:a16="http://schemas.microsoft.com/office/drawing/2014/main" id="{00000000-0008-0000-0900-00002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18</xdr:row>
          <xdr:rowOff>76200</xdr:rowOff>
        </xdr:from>
        <xdr:to>
          <xdr:col>30</xdr:col>
          <xdr:colOff>946150</xdr:colOff>
          <xdr:row>18</xdr:row>
          <xdr:rowOff>342900</xdr:rowOff>
        </xdr:to>
        <xdr:sp macro="" textlink="">
          <xdr:nvSpPr>
            <xdr:cNvPr id="23596" name="Drop Down 44" hidden="1">
              <a:extLst>
                <a:ext uri="{63B3BB69-23CF-44E3-9099-C40C66FF867C}">
                  <a14:compatExt spid="_x0000_s23596"/>
                </a:ext>
                <a:ext uri="{FF2B5EF4-FFF2-40B4-BE49-F238E27FC236}">
                  <a16:creationId xmlns:a16="http://schemas.microsoft.com/office/drawing/2014/main" id="{00000000-0008-0000-0900-00002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9</xdr:row>
          <xdr:rowOff>76200</xdr:rowOff>
        </xdr:from>
        <xdr:to>
          <xdr:col>33</xdr:col>
          <xdr:colOff>2476500</xdr:colOff>
          <xdr:row>9</xdr:row>
          <xdr:rowOff>342900</xdr:rowOff>
        </xdr:to>
        <xdr:sp macro="" textlink="">
          <xdr:nvSpPr>
            <xdr:cNvPr id="23597" name="Drop Down 45" hidden="1">
              <a:extLst>
                <a:ext uri="{63B3BB69-23CF-44E3-9099-C40C66FF867C}">
                  <a14:compatExt spid="_x0000_s23597"/>
                </a:ext>
                <a:ext uri="{FF2B5EF4-FFF2-40B4-BE49-F238E27FC236}">
                  <a16:creationId xmlns:a16="http://schemas.microsoft.com/office/drawing/2014/main" id="{00000000-0008-0000-0900-00002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10</xdr:row>
          <xdr:rowOff>76200</xdr:rowOff>
        </xdr:from>
        <xdr:to>
          <xdr:col>33</xdr:col>
          <xdr:colOff>2476500</xdr:colOff>
          <xdr:row>10</xdr:row>
          <xdr:rowOff>342900</xdr:rowOff>
        </xdr:to>
        <xdr:sp macro="" textlink="">
          <xdr:nvSpPr>
            <xdr:cNvPr id="23598" name="Drop Down 46" hidden="1">
              <a:extLst>
                <a:ext uri="{63B3BB69-23CF-44E3-9099-C40C66FF867C}">
                  <a14:compatExt spid="_x0000_s23598"/>
                </a:ext>
                <a:ext uri="{FF2B5EF4-FFF2-40B4-BE49-F238E27FC236}">
                  <a16:creationId xmlns:a16="http://schemas.microsoft.com/office/drawing/2014/main" id="{00000000-0008-0000-0900-00002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11</xdr:row>
          <xdr:rowOff>76200</xdr:rowOff>
        </xdr:from>
        <xdr:to>
          <xdr:col>33</xdr:col>
          <xdr:colOff>2476500</xdr:colOff>
          <xdr:row>11</xdr:row>
          <xdr:rowOff>342900</xdr:rowOff>
        </xdr:to>
        <xdr:sp macro="" textlink="">
          <xdr:nvSpPr>
            <xdr:cNvPr id="23599" name="Drop Down 47" hidden="1">
              <a:extLst>
                <a:ext uri="{63B3BB69-23CF-44E3-9099-C40C66FF867C}">
                  <a14:compatExt spid="_x0000_s23599"/>
                </a:ext>
                <a:ext uri="{FF2B5EF4-FFF2-40B4-BE49-F238E27FC236}">
                  <a16:creationId xmlns:a16="http://schemas.microsoft.com/office/drawing/2014/main" id="{00000000-0008-0000-0900-00002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12</xdr:row>
          <xdr:rowOff>76200</xdr:rowOff>
        </xdr:from>
        <xdr:to>
          <xdr:col>33</xdr:col>
          <xdr:colOff>2476500</xdr:colOff>
          <xdr:row>12</xdr:row>
          <xdr:rowOff>342900</xdr:rowOff>
        </xdr:to>
        <xdr:sp macro="" textlink="">
          <xdr:nvSpPr>
            <xdr:cNvPr id="23600" name="Drop Down 48" hidden="1">
              <a:extLst>
                <a:ext uri="{63B3BB69-23CF-44E3-9099-C40C66FF867C}">
                  <a14:compatExt spid="_x0000_s23600"/>
                </a:ext>
                <a:ext uri="{FF2B5EF4-FFF2-40B4-BE49-F238E27FC236}">
                  <a16:creationId xmlns:a16="http://schemas.microsoft.com/office/drawing/2014/main" id="{00000000-0008-0000-0900-00003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13</xdr:row>
          <xdr:rowOff>76200</xdr:rowOff>
        </xdr:from>
        <xdr:to>
          <xdr:col>33</xdr:col>
          <xdr:colOff>2476500</xdr:colOff>
          <xdr:row>13</xdr:row>
          <xdr:rowOff>342900</xdr:rowOff>
        </xdr:to>
        <xdr:sp macro="" textlink="">
          <xdr:nvSpPr>
            <xdr:cNvPr id="23601" name="Drop Down 49" hidden="1">
              <a:extLst>
                <a:ext uri="{63B3BB69-23CF-44E3-9099-C40C66FF867C}">
                  <a14:compatExt spid="_x0000_s23601"/>
                </a:ext>
                <a:ext uri="{FF2B5EF4-FFF2-40B4-BE49-F238E27FC236}">
                  <a16:creationId xmlns:a16="http://schemas.microsoft.com/office/drawing/2014/main" id="{00000000-0008-0000-0900-00003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14</xdr:row>
          <xdr:rowOff>76200</xdr:rowOff>
        </xdr:from>
        <xdr:to>
          <xdr:col>33</xdr:col>
          <xdr:colOff>2476500</xdr:colOff>
          <xdr:row>14</xdr:row>
          <xdr:rowOff>342900</xdr:rowOff>
        </xdr:to>
        <xdr:sp macro="" textlink="">
          <xdr:nvSpPr>
            <xdr:cNvPr id="23602" name="Drop Down 50" hidden="1">
              <a:extLst>
                <a:ext uri="{63B3BB69-23CF-44E3-9099-C40C66FF867C}">
                  <a14:compatExt spid="_x0000_s23602"/>
                </a:ext>
                <a:ext uri="{FF2B5EF4-FFF2-40B4-BE49-F238E27FC236}">
                  <a16:creationId xmlns:a16="http://schemas.microsoft.com/office/drawing/2014/main" id="{00000000-0008-0000-0900-00003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15</xdr:row>
          <xdr:rowOff>76200</xdr:rowOff>
        </xdr:from>
        <xdr:to>
          <xdr:col>33</xdr:col>
          <xdr:colOff>2476500</xdr:colOff>
          <xdr:row>15</xdr:row>
          <xdr:rowOff>342900</xdr:rowOff>
        </xdr:to>
        <xdr:sp macro="" textlink="">
          <xdr:nvSpPr>
            <xdr:cNvPr id="23603" name="Drop Down 51" hidden="1">
              <a:extLst>
                <a:ext uri="{63B3BB69-23CF-44E3-9099-C40C66FF867C}">
                  <a14:compatExt spid="_x0000_s23603"/>
                </a:ext>
                <a:ext uri="{FF2B5EF4-FFF2-40B4-BE49-F238E27FC236}">
                  <a16:creationId xmlns:a16="http://schemas.microsoft.com/office/drawing/2014/main" id="{00000000-0008-0000-0900-00003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16</xdr:row>
          <xdr:rowOff>76200</xdr:rowOff>
        </xdr:from>
        <xdr:to>
          <xdr:col>33</xdr:col>
          <xdr:colOff>2476500</xdr:colOff>
          <xdr:row>16</xdr:row>
          <xdr:rowOff>342900</xdr:rowOff>
        </xdr:to>
        <xdr:sp macro="" textlink="">
          <xdr:nvSpPr>
            <xdr:cNvPr id="23604" name="Drop Down 52" hidden="1">
              <a:extLst>
                <a:ext uri="{63B3BB69-23CF-44E3-9099-C40C66FF867C}">
                  <a14:compatExt spid="_x0000_s23604"/>
                </a:ext>
                <a:ext uri="{FF2B5EF4-FFF2-40B4-BE49-F238E27FC236}">
                  <a16:creationId xmlns:a16="http://schemas.microsoft.com/office/drawing/2014/main" id="{00000000-0008-0000-0900-00003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17</xdr:row>
          <xdr:rowOff>76200</xdr:rowOff>
        </xdr:from>
        <xdr:to>
          <xdr:col>33</xdr:col>
          <xdr:colOff>2476500</xdr:colOff>
          <xdr:row>17</xdr:row>
          <xdr:rowOff>342900</xdr:rowOff>
        </xdr:to>
        <xdr:sp macro="" textlink="">
          <xdr:nvSpPr>
            <xdr:cNvPr id="23605" name="Drop Down 53" hidden="1">
              <a:extLst>
                <a:ext uri="{63B3BB69-23CF-44E3-9099-C40C66FF867C}">
                  <a14:compatExt spid="_x0000_s23605"/>
                </a:ext>
                <a:ext uri="{FF2B5EF4-FFF2-40B4-BE49-F238E27FC236}">
                  <a16:creationId xmlns:a16="http://schemas.microsoft.com/office/drawing/2014/main" id="{00000000-0008-0000-0900-00003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18</xdr:row>
          <xdr:rowOff>76200</xdr:rowOff>
        </xdr:from>
        <xdr:to>
          <xdr:col>33</xdr:col>
          <xdr:colOff>2476500</xdr:colOff>
          <xdr:row>18</xdr:row>
          <xdr:rowOff>342900</xdr:rowOff>
        </xdr:to>
        <xdr:sp macro="" textlink="">
          <xdr:nvSpPr>
            <xdr:cNvPr id="23606" name="Drop Down 54" hidden="1">
              <a:extLst>
                <a:ext uri="{63B3BB69-23CF-44E3-9099-C40C66FF867C}">
                  <a14:compatExt spid="_x0000_s23606"/>
                </a:ext>
                <a:ext uri="{FF2B5EF4-FFF2-40B4-BE49-F238E27FC236}">
                  <a16:creationId xmlns:a16="http://schemas.microsoft.com/office/drawing/2014/main" id="{00000000-0008-0000-0900-00003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9</xdr:row>
          <xdr:rowOff>76200</xdr:rowOff>
        </xdr:from>
        <xdr:to>
          <xdr:col>36</xdr:col>
          <xdr:colOff>946150</xdr:colOff>
          <xdr:row>9</xdr:row>
          <xdr:rowOff>342900</xdr:rowOff>
        </xdr:to>
        <xdr:sp macro="" textlink="">
          <xdr:nvSpPr>
            <xdr:cNvPr id="23607" name="Drop Down 55" hidden="1">
              <a:extLst>
                <a:ext uri="{63B3BB69-23CF-44E3-9099-C40C66FF867C}">
                  <a14:compatExt spid="_x0000_s23607"/>
                </a:ext>
                <a:ext uri="{FF2B5EF4-FFF2-40B4-BE49-F238E27FC236}">
                  <a16:creationId xmlns:a16="http://schemas.microsoft.com/office/drawing/2014/main" id="{00000000-0008-0000-0900-00003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10</xdr:row>
          <xdr:rowOff>76200</xdr:rowOff>
        </xdr:from>
        <xdr:to>
          <xdr:col>36</xdr:col>
          <xdr:colOff>946150</xdr:colOff>
          <xdr:row>10</xdr:row>
          <xdr:rowOff>342900</xdr:rowOff>
        </xdr:to>
        <xdr:sp macro="" textlink="">
          <xdr:nvSpPr>
            <xdr:cNvPr id="23608" name="Drop Down 56" hidden="1">
              <a:extLst>
                <a:ext uri="{63B3BB69-23CF-44E3-9099-C40C66FF867C}">
                  <a14:compatExt spid="_x0000_s23608"/>
                </a:ext>
                <a:ext uri="{FF2B5EF4-FFF2-40B4-BE49-F238E27FC236}">
                  <a16:creationId xmlns:a16="http://schemas.microsoft.com/office/drawing/2014/main" id="{00000000-0008-0000-0900-00003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11</xdr:row>
          <xdr:rowOff>76200</xdr:rowOff>
        </xdr:from>
        <xdr:to>
          <xdr:col>36</xdr:col>
          <xdr:colOff>946150</xdr:colOff>
          <xdr:row>11</xdr:row>
          <xdr:rowOff>342900</xdr:rowOff>
        </xdr:to>
        <xdr:sp macro="" textlink="">
          <xdr:nvSpPr>
            <xdr:cNvPr id="23609" name="Drop Down 57" hidden="1">
              <a:extLst>
                <a:ext uri="{63B3BB69-23CF-44E3-9099-C40C66FF867C}">
                  <a14:compatExt spid="_x0000_s23609"/>
                </a:ext>
                <a:ext uri="{FF2B5EF4-FFF2-40B4-BE49-F238E27FC236}">
                  <a16:creationId xmlns:a16="http://schemas.microsoft.com/office/drawing/2014/main" id="{00000000-0008-0000-0900-00003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12</xdr:row>
          <xdr:rowOff>76200</xdr:rowOff>
        </xdr:from>
        <xdr:to>
          <xdr:col>36</xdr:col>
          <xdr:colOff>946150</xdr:colOff>
          <xdr:row>12</xdr:row>
          <xdr:rowOff>342900</xdr:rowOff>
        </xdr:to>
        <xdr:sp macro="" textlink="">
          <xdr:nvSpPr>
            <xdr:cNvPr id="23610" name="Drop Down 58" hidden="1">
              <a:extLst>
                <a:ext uri="{63B3BB69-23CF-44E3-9099-C40C66FF867C}">
                  <a14:compatExt spid="_x0000_s23610"/>
                </a:ext>
                <a:ext uri="{FF2B5EF4-FFF2-40B4-BE49-F238E27FC236}">
                  <a16:creationId xmlns:a16="http://schemas.microsoft.com/office/drawing/2014/main" id="{00000000-0008-0000-0900-00003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13</xdr:row>
          <xdr:rowOff>76200</xdr:rowOff>
        </xdr:from>
        <xdr:to>
          <xdr:col>36</xdr:col>
          <xdr:colOff>946150</xdr:colOff>
          <xdr:row>13</xdr:row>
          <xdr:rowOff>342900</xdr:rowOff>
        </xdr:to>
        <xdr:sp macro="" textlink="">
          <xdr:nvSpPr>
            <xdr:cNvPr id="23611" name="Drop Down 59" hidden="1">
              <a:extLst>
                <a:ext uri="{63B3BB69-23CF-44E3-9099-C40C66FF867C}">
                  <a14:compatExt spid="_x0000_s23611"/>
                </a:ext>
                <a:ext uri="{FF2B5EF4-FFF2-40B4-BE49-F238E27FC236}">
                  <a16:creationId xmlns:a16="http://schemas.microsoft.com/office/drawing/2014/main" id="{00000000-0008-0000-0900-00003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14</xdr:row>
          <xdr:rowOff>76200</xdr:rowOff>
        </xdr:from>
        <xdr:to>
          <xdr:col>36</xdr:col>
          <xdr:colOff>946150</xdr:colOff>
          <xdr:row>14</xdr:row>
          <xdr:rowOff>342900</xdr:rowOff>
        </xdr:to>
        <xdr:sp macro="" textlink="">
          <xdr:nvSpPr>
            <xdr:cNvPr id="23612" name="Drop Down 60" hidden="1">
              <a:extLst>
                <a:ext uri="{63B3BB69-23CF-44E3-9099-C40C66FF867C}">
                  <a14:compatExt spid="_x0000_s23612"/>
                </a:ext>
                <a:ext uri="{FF2B5EF4-FFF2-40B4-BE49-F238E27FC236}">
                  <a16:creationId xmlns:a16="http://schemas.microsoft.com/office/drawing/2014/main" id="{00000000-0008-0000-0900-00003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15</xdr:row>
          <xdr:rowOff>76200</xdr:rowOff>
        </xdr:from>
        <xdr:to>
          <xdr:col>36</xdr:col>
          <xdr:colOff>946150</xdr:colOff>
          <xdr:row>15</xdr:row>
          <xdr:rowOff>342900</xdr:rowOff>
        </xdr:to>
        <xdr:sp macro="" textlink="">
          <xdr:nvSpPr>
            <xdr:cNvPr id="23613" name="Drop Down 61" hidden="1">
              <a:extLst>
                <a:ext uri="{63B3BB69-23CF-44E3-9099-C40C66FF867C}">
                  <a14:compatExt spid="_x0000_s23613"/>
                </a:ext>
                <a:ext uri="{FF2B5EF4-FFF2-40B4-BE49-F238E27FC236}">
                  <a16:creationId xmlns:a16="http://schemas.microsoft.com/office/drawing/2014/main" id="{00000000-0008-0000-0900-00003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16</xdr:row>
          <xdr:rowOff>76200</xdr:rowOff>
        </xdr:from>
        <xdr:to>
          <xdr:col>36</xdr:col>
          <xdr:colOff>946150</xdr:colOff>
          <xdr:row>16</xdr:row>
          <xdr:rowOff>342900</xdr:rowOff>
        </xdr:to>
        <xdr:sp macro="" textlink="">
          <xdr:nvSpPr>
            <xdr:cNvPr id="23614" name="Drop Down 62" hidden="1">
              <a:extLst>
                <a:ext uri="{63B3BB69-23CF-44E3-9099-C40C66FF867C}">
                  <a14:compatExt spid="_x0000_s23614"/>
                </a:ext>
                <a:ext uri="{FF2B5EF4-FFF2-40B4-BE49-F238E27FC236}">
                  <a16:creationId xmlns:a16="http://schemas.microsoft.com/office/drawing/2014/main" id="{00000000-0008-0000-0900-00003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17</xdr:row>
          <xdr:rowOff>76200</xdr:rowOff>
        </xdr:from>
        <xdr:to>
          <xdr:col>36</xdr:col>
          <xdr:colOff>946150</xdr:colOff>
          <xdr:row>17</xdr:row>
          <xdr:rowOff>342900</xdr:rowOff>
        </xdr:to>
        <xdr:sp macro="" textlink="">
          <xdr:nvSpPr>
            <xdr:cNvPr id="23615" name="Drop Down 63" hidden="1">
              <a:extLst>
                <a:ext uri="{63B3BB69-23CF-44E3-9099-C40C66FF867C}">
                  <a14:compatExt spid="_x0000_s23615"/>
                </a:ext>
                <a:ext uri="{FF2B5EF4-FFF2-40B4-BE49-F238E27FC236}">
                  <a16:creationId xmlns:a16="http://schemas.microsoft.com/office/drawing/2014/main" id="{00000000-0008-0000-0900-00003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18</xdr:row>
          <xdr:rowOff>76200</xdr:rowOff>
        </xdr:from>
        <xdr:to>
          <xdr:col>36</xdr:col>
          <xdr:colOff>946150</xdr:colOff>
          <xdr:row>18</xdr:row>
          <xdr:rowOff>342900</xdr:rowOff>
        </xdr:to>
        <xdr:sp macro="" textlink="">
          <xdr:nvSpPr>
            <xdr:cNvPr id="23616" name="Drop Down 64" hidden="1">
              <a:extLst>
                <a:ext uri="{63B3BB69-23CF-44E3-9099-C40C66FF867C}">
                  <a14:compatExt spid="_x0000_s23616"/>
                </a:ext>
                <a:ext uri="{FF2B5EF4-FFF2-40B4-BE49-F238E27FC236}">
                  <a16:creationId xmlns:a16="http://schemas.microsoft.com/office/drawing/2014/main" id="{00000000-0008-0000-0900-00004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88900</xdr:rowOff>
        </xdr:from>
        <xdr:to>
          <xdr:col>39</xdr:col>
          <xdr:colOff>2413000</xdr:colOff>
          <xdr:row>9</xdr:row>
          <xdr:rowOff>342900</xdr:rowOff>
        </xdr:to>
        <xdr:sp macro="" textlink="">
          <xdr:nvSpPr>
            <xdr:cNvPr id="23617" name="Drop Down 65" hidden="1">
              <a:extLst>
                <a:ext uri="{63B3BB69-23CF-44E3-9099-C40C66FF867C}">
                  <a14:compatExt spid="_x0000_s23617"/>
                </a:ext>
                <a:ext uri="{FF2B5EF4-FFF2-40B4-BE49-F238E27FC236}">
                  <a16:creationId xmlns:a16="http://schemas.microsoft.com/office/drawing/2014/main" id="{00000000-0008-0000-0900-00004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88900</xdr:rowOff>
        </xdr:from>
        <xdr:to>
          <xdr:col>39</xdr:col>
          <xdr:colOff>2413000</xdr:colOff>
          <xdr:row>10</xdr:row>
          <xdr:rowOff>342900</xdr:rowOff>
        </xdr:to>
        <xdr:sp macro="" textlink="">
          <xdr:nvSpPr>
            <xdr:cNvPr id="23618" name="Drop Down 66" hidden="1">
              <a:extLst>
                <a:ext uri="{63B3BB69-23CF-44E3-9099-C40C66FF867C}">
                  <a14:compatExt spid="_x0000_s23618"/>
                </a:ext>
                <a:ext uri="{FF2B5EF4-FFF2-40B4-BE49-F238E27FC236}">
                  <a16:creationId xmlns:a16="http://schemas.microsoft.com/office/drawing/2014/main" id="{00000000-0008-0000-0900-00004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88900</xdr:rowOff>
        </xdr:from>
        <xdr:to>
          <xdr:col>39</xdr:col>
          <xdr:colOff>2413000</xdr:colOff>
          <xdr:row>11</xdr:row>
          <xdr:rowOff>342900</xdr:rowOff>
        </xdr:to>
        <xdr:sp macro="" textlink="">
          <xdr:nvSpPr>
            <xdr:cNvPr id="23619" name="Drop Down 67" hidden="1">
              <a:extLst>
                <a:ext uri="{63B3BB69-23CF-44E3-9099-C40C66FF867C}">
                  <a14:compatExt spid="_x0000_s23619"/>
                </a:ext>
                <a:ext uri="{FF2B5EF4-FFF2-40B4-BE49-F238E27FC236}">
                  <a16:creationId xmlns:a16="http://schemas.microsoft.com/office/drawing/2014/main" id="{00000000-0008-0000-0900-00004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88900</xdr:rowOff>
        </xdr:from>
        <xdr:to>
          <xdr:col>39</xdr:col>
          <xdr:colOff>2413000</xdr:colOff>
          <xdr:row>12</xdr:row>
          <xdr:rowOff>342900</xdr:rowOff>
        </xdr:to>
        <xdr:sp macro="" textlink="">
          <xdr:nvSpPr>
            <xdr:cNvPr id="23620" name="Drop Down 68" hidden="1">
              <a:extLst>
                <a:ext uri="{63B3BB69-23CF-44E3-9099-C40C66FF867C}">
                  <a14:compatExt spid="_x0000_s23620"/>
                </a:ext>
                <a:ext uri="{FF2B5EF4-FFF2-40B4-BE49-F238E27FC236}">
                  <a16:creationId xmlns:a16="http://schemas.microsoft.com/office/drawing/2014/main" id="{00000000-0008-0000-0900-00004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88900</xdr:rowOff>
        </xdr:from>
        <xdr:to>
          <xdr:col>39</xdr:col>
          <xdr:colOff>2413000</xdr:colOff>
          <xdr:row>13</xdr:row>
          <xdr:rowOff>342900</xdr:rowOff>
        </xdr:to>
        <xdr:sp macro="" textlink="">
          <xdr:nvSpPr>
            <xdr:cNvPr id="23621" name="Drop Down 69" hidden="1">
              <a:extLst>
                <a:ext uri="{63B3BB69-23CF-44E3-9099-C40C66FF867C}">
                  <a14:compatExt spid="_x0000_s23621"/>
                </a:ext>
                <a:ext uri="{FF2B5EF4-FFF2-40B4-BE49-F238E27FC236}">
                  <a16:creationId xmlns:a16="http://schemas.microsoft.com/office/drawing/2014/main" id="{00000000-0008-0000-0900-00004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88900</xdr:rowOff>
        </xdr:from>
        <xdr:to>
          <xdr:col>39</xdr:col>
          <xdr:colOff>2413000</xdr:colOff>
          <xdr:row>14</xdr:row>
          <xdr:rowOff>342900</xdr:rowOff>
        </xdr:to>
        <xdr:sp macro="" textlink="">
          <xdr:nvSpPr>
            <xdr:cNvPr id="23622" name="Drop Down 70" hidden="1">
              <a:extLst>
                <a:ext uri="{63B3BB69-23CF-44E3-9099-C40C66FF867C}">
                  <a14:compatExt spid="_x0000_s23622"/>
                </a:ext>
                <a:ext uri="{FF2B5EF4-FFF2-40B4-BE49-F238E27FC236}">
                  <a16:creationId xmlns:a16="http://schemas.microsoft.com/office/drawing/2014/main" id="{00000000-0008-0000-0900-00004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88900</xdr:rowOff>
        </xdr:from>
        <xdr:to>
          <xdr:col>39</xdr:col>
          <xdr:colOff>2413000</xdr:colOff>
          <xdr:row>15</xdr:row>
          <xdr:rowOff>342900</xdr:rowOff>
        </xdr:to>
        <xdr:sp macro="" textlink="">
          <xdr:nvSpPr>
            <xdr:cNvPr id="23623" name="Drop Down 71" hidden="1">
              <a:extLst>
                <a:ext uri="{63B3BB69-23CF-44E3-9099-C40C66FF867C}">
                  <a14:compatExt spid="_x0000_s23623"/>
                </a:ext>
                <a:ext uri="{FF2B5EF4-FFF2-40B4-BE49-F238E27FC236}">
                  <a16:creationId xmlns:a16="http://schemas.microsoft.com/office/drawing/2014/main" id="{00000000-0008-0000-0900-00004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88900</xdr:rowOff>
        </xdr:from>
        <xdr:to>
          <xdr:col>39</xdr:col>
          <xdr:colOff>2413000</xdr:colOff>
          <xdr:row>16</xdr:row>
          <xdr:rowOff>342900</xdr:rowOff>
        </xdr:to>
        <xdr:sp macro="" textlink="">
          <xdr:nvSpPr>
            <xdr:cNvPr id="23624" name="Drop Down 72" hidden="1">
              <a:extLst>
                <a:ext uri="{63B3BB69-23CF-44E3-9099-C40C66FF867C}">
                  <a14:compatExt spid="_x0000_s23624"/>
                </a:ext>
                <a:ext uri="{FF2B5EF4-FFF2-40B4-BE49-F238E27FC236}">
                  <a16:creationId xmlns:a16="http://schemas.microsoft.com/office/drawing/2014/main" id="{00000000-0008-0000-0900-00004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88900</xdr:rowOff>
        </xdr:from>
        <xdr:to>
          <xdr:col>39</xdr:col>
          <xdr:colOff>2413000</xdr:colOff>
          <xdr:row>17</xdr:row>
          <xdr:rowOff>342900</xdr:rowOff>
        </xdr:to>
        <xdr:sp macro="" textlink="">
          <xdr:nvSpPr>
            <xdr:cNvPr id="23625" name="Drop Down 73" hidden="1">
              <a:extLst>
                <a:ext uri="{63B3BB69-23CF-44E3-9099-C40C66FF867C}">
                  <a14:compatExt spid="_x0000_s23625"/>
                </a:ext>
                <a:ext uri="{FF2B5EF4-FFF2-40B4-BE49-F238E27FC236}">
                  <a16:creationId xmlns:a16="http://schemas.microsoft.com/office/drawing/2014/main" id="{00000000-0008-0000-0900-00004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88900</xdr:rowOff>
        </xdr:from>
        <xdr:to>
          <xdr:col>39</xdr:col>
          <xdr:colOff>2413000</xdr:colOff>
          <xdr:row>18</xdr:row>
          <xdr:rowOff>342900</xdr:rowOff>
        </xdr:to>
        <xdr:sp macro="" textlink="">
          <xdr:nvSpPr>
            <xdr:cNvPr id="23626" name="Drop Down 74" hidden="1">
              <a:extLst>
                <a:ext uri="{63B3BB69-23CF-44E3-9099-C40C66FF867C}">
                  <a14:compatExt spid="_x0000_s23626"/>
                </a:ext>
                <a:ext uri="{FF2B5EF4-FFF2-40B4-BE49-F238E27FC236}">
                  <a16:creationId xmlns:a16="http://schemas.microsoft.com/office/drawing/2014/main" id="{00000000-0008-0000-0900-00004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9</xdr:row>
          <xdr:rowOff>76200</xdr:rowOff>
        </xdr:from>
        <xdr:to>
          <xdr:col>42</xdr:col>
          <xdr:colOff>933450</xdr:colOff>
          <xdr:row>9</xdr:row>
          <xdr:rowOff>342900</xdr:rowOff>
        </xdr:to>
        <xdr:sp macro="" textlink="">
          <xdr:nvSpPr>
            <xdr:cNvPr id="23627" name="Drop Down 75" hidden="1">
              <a:extLst>
                <a:ext uri="{63B3BB69-23CF-44E3-9099-C40C66FF867C}">
                  <a14:compatExt spid="_x0000_s23627"/>
                </a:ext>
                <a:ext uri="{FF2B5EF4-FFF2-40B4-BE49-F238E27FC236}">
                  <a16:creationId xmlns:a16="http://schemas.microsoft.com/office/drawing/2014/main" id="{00000000-0008-0000-0900-00004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10</xdr:row>
          <xdr:rowOff>76200</xdr:rowOff>
        </xdr:from>
        <xdr:to>
          <xdr:col>42</xdr:col>
          <xdr:colOff>933450</xdr:colOff>
          <xdr:row>10</xdr:row>
          <xdr:rowOff>342900</xdr:rowOff>
        </xdr:to>
        <xdr:sp macro="" textlink="">
          <xdr:nvSpPr>
            <xdr:cNvPr id="23628" name="Drop Down 76" hidden="1">
              <a:extLst>
                <a:ext uri="{63B3BB69-23CF-44E3-9099-C40C66FF867C}">
                  <a14:compatExt spid="_x0000_s23628"/>
                </a:ext>
                <a:ext uri="{FF2B5EF4-FFF2-40B4-BE49-F238E27FC236}">
                  <a16:creationId xmlns:a16="http://schemas.microsoft.com/office/drawing/2014/main" id="{00000000-0008-0000-0900-00004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11</xdr:row>
          <xdr:rowOff>76200</xdr:rowOff>
        </xdr:from>
        <xdr:to>
          <xdr:col>42</xdr:col>
          <xdr:colOff>933450</xdr:colOff>
          <xdr:row>11</xdr:row>
          <xdr:rowOff>342900</xdr:rowOff>
        </xdr:to>
        <xdr:sp macro="" textlink="">
          <xdr:nvSpPr>
            <xdr:cNvPr id="23629" name="Drop Down 77" hidden="1">
              <a:extLst>
                <a:ext uri="{63B3BB69-23CF-44E3-9099-C40C66FF867C}">
                  <a14:compatExt spid="_x0000_s23629"/>
                </a:ext>
                <a:ext uri="{FF2B5EF4-FFF2-40B4-BE49-F238E27FC236}">
                  <a16:creationId xmlns:a16="http://schemas.microsoft.com/office/drawing/2014/main" id="{00000000-0008-0000-0900-00004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12</xdr:row>
          <xdr:rowOff>76200</xdr:rowOff>
        </xdr:from>
        <xdr:to>
          <xdr:col>42</xdr:col>
          <xdr:colOff>933450</xdr:colOff>
          <xdr:row>12</xdr:row>
          <xdr:rowOff>342900</xdr:rowOff>
        </xdr:to>
        <xdr:sp macro="" textlink="">
          <xdr:nvSpPr>
            <xdr:cNvPr id="23630" name="Drop Down 78" hidden="1">
              <a:extLst>
                <a:ext uri="{63B3BB69-23CF-44E3-9099-C40C66FF867C}">
                  <a14:compatExt spid="_x0000_s23630"/>
                </a:ext>
                <a:ext uri="{FF2B5EF4-FFF2-40B4-BE49-F238E27FC236}">
                  <a16:creationId xmlns:a16="http://schemas.microsoft.com/office/drawing/2014/main" id="{00000000-0008-0000-0900-00004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13</xdr:row>
          <xdr:rowOff>76200</xdr:rowOff>
        </xdr:from>
        <xdr:to>
          <xdr:col>42</xdr:col>
          <xdr:colOff>933450</xdr:colOff>
          <xdr:row>13</xdr:row>
          <xdr:rowOff>342900</xdr:rowOff>
        </xdr:to>
        <xdr:sp macro="" textlink="">
          <xdr:nvSpPr>
            <xdr:cNvPr id="23631" name="Drop Down 79" hidden="1">
              <a:extLst>
                <a:ext uri="{63B3BB69-23CF-44E3-9099-C40C66FF867C}">
                  <a14:compatExt spid="_x0000_s23631"/>
                </a:ext>
                <a:ext uri="{FF2B5EF4-FFF2-40B4-BE49-F238E27FC236}">
                  <a16:creationId xmlns:a16="http://schemas.microsoft.com/office/drawing/2014/main" id="{00000000-0008-0000-0900-00004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14</xdr:row>
          <xdr:rowOff>76200</xdr:rowOff>
        </xdr:from>
        <xdr:to>
          <xdr:col>42</xdr:col>
          <xdr:colOff>933450</xdr:colOff>
          <xdr:row>14</xdr:row>
          <xdr:rowOff>342900</xdr:rowOff>
        </xdr:to>
        <xdr:sp macro="" textlink="">
          <xdr:nvSpPr>
            <xdr:cNvPr id="23632" name="Drop Down 80" hidden="1">
              <a:extLst>
                <a:ext uri="{63B3BB69-23CF-44E3-9099-C40C66FF867C}">
                  <a14:compatExt spid="_x0000_s23632"/>
                </a:ext>
                <a:ext uri="{FF2B5EF4-FFF2-40B4-BE49-F238E27FC236}">
                  <a16:creationId xmlns:a16="http://schemas.microsoft.com/office/drawing/2014/main" id="{00000000-0008-0000-0900-00005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15</xdr:row>
          <xdr:rowOff>76200</xdr:rowOff>
        </xdr:from>
        <xdr:to>
          <xdr:col>42</xdr:col>
          <xdr:colOff>933450</xdr:colOff>
          <xdr:row>15</xdr:row>
          <xdr:rowOff>342900</xdr:rowOff>
        </xdr:to>
        <xdr:sp macro="" textlink="">
          <xdr:nvSpPr>
            <xdr:cNvPr id="23633" name="Drop Down 81" hidden="1">
              <a:extLst>
                <a:ext uri="{63B3BB69-23CF-44E3-9099-C40C66FF867C}">
                  <a14:compatExt spid="_x0000_s23633"/>
                </a:ext>
                <a:ext uri="{FF2B5EF4-FFF2-40B4-BE49-F238E27FC236}">
                  <a16:creationId xmlns:a16="http://schemas.microsoft.com/office/drawing/2014/main" id="{00000000-0008-0000-0900-00005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16</xdr:row>
          <xdr:rowOff>76200</xdr:rowOff>
        </xdr:from>
        <xdr:to>
          <xdr:col>42</xdr:col>
          <xdr:colOff>933450</xdr:colOff>
          <xdr:row>16</xdr:row>
          <xdr:rowOff>342900</xdr:rowOff>
        </xdr:to>
        <xdr:sp macro="" textlink="">
          <xdr:nvSpPr>
            <xdr:cNvPr id="23634" name="Drop Down 82" hidden="1">
              <a:extLst>
                <a:ext uri="{63B3BB69-23CF-44E3-9099-C40C66FF867C}">
                  <a14:compatExt spid="_x0000_s23634"/>
                </a:ext>
                <a:ext uri="{FF2B5EF4-FFF2-40B4-BE49-F238E27FC236}">
                  <a16:creationId xmlns:a16="http://schemas.microsoft.com/office/drawing/2014/main" id="{00000000-0008-0000-0900-00005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17</xdr:row>
          <xdr:rowOff>76200</xdr:rowOff>
        </xdr:from>
        <xdr:to>
          <xdr:col>42</xdr:col>
          <xdr:colOff>933450</xdr:colOff>
          <xdr:row>17</xdr:row>
          <xdr:rowOff>342900</xdr:rowOff>
        </xdr:to>
        <xdr:sp macro="" textlink="">
          <xdr:nvSpPr>
            <xdr:cNvPr id="23635" name="Drop Down 83" hidden="1">
              <a:extLst>
                <a:ext uri="{63B3BB69-23CF-44E3-9099-C40C66FF867C}">
                  <a14:compatExt spid="_x0000_s23635"/>
                </a:ext>
                <a:ext uri="{FF2B5EF4-FFF2-40B4-BE49-F238E27FC236}">
                  <a16:creationId xmlns:a16="http://schemas.microsoft.com/office/drawing/2014/main" id="{00000000-0008-0000-0900-00005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18</xdr:row>
          <xdr:rowOff>76200</xdr:rowOff>
        </xdr:from>
        <xdr:to>
          <xdr:col>42</xdr:col>
          <xdr:colOff>933450</xdr:colOff>
          <xdr:row>18</xdr:row>
          <xdr:rowOff>342900</xdr:rowOff>
        </xdr:to>
        <xdr:sp macro="" textlink="">
          <xdr:nvSpPr>
            <xdr:cNvPr id="23636" name="Drop Down 84" hidden="1">
              <a:extLst>
                <a:ext uri="{63B3BB69-23CF-44E3-9099-C40C66FF867C}">
                  <a14:compatExt spid="_x0000_s23636"/>
                </a:ext>
                <a:ext uri="{FF2B5EF4-FFF2-40B4-BE49-F238E27FC236}">
                  <a16:creationId xmlns:a16="http://schemas.microsoft.com/office/drawing/2014/main" id="{00000000-0008-0000-0900-00005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88900</xdr:rowOff>
        </xdr:from>
        <xdr:to>
          <xdr:col>45</xdr:col>
          <xdr:colOff>2413000</xdr:colOff>
          <xdr:row>9</xdr:row>
          <xdr:rowOff>342900</xdr:rowOff>
        </xdr:to>
        <xdr:sp macro="" textlink="">
          <xdr:nvSpPr>
            <xdr:cNvPr id="23637" name="Drop Down 85" hidden="1">
              <a:extLst>
                <a:ext uri="{63B3BB69-23CF-44E3-9099-C40C66FF867C}">
                  <a14:compatExt spid="_x0000_s23637"/>
                </a:ext>
                <a:ext uri="{FF2B5EF4-FFF2-40B4-BE49-F238E27FC236}">
                  <a16:creationId xmlns:a16="http://schemas.microsoft.com/office/drawing/2014/main" id="{00000000-0008-0000-0900-00005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88900</xdr:rowOff>
        </xdr:from>
        <xdr:to>
          <xdr:col>45</xdr:col>
          <xdr:colOff>2413000</xdr:colOff>
          <xdr:row>10</xdr:row>
          <xdr:rowOff>342900</xdr:rowOff>
        </xdr:to>
        <xdr:sp macro="" textlink="">
          <xdr:nvSpPr>
            <xdr:cNvPr id="23638" name="Drop Down 86" hidden="1">
              <a:extLst>
                <a:ext uri="{63B3BB69-23CF-44E3-9099-C40C66FF867C}">
                  <a14:compatExt spid="_x0000_s23638"/>
                </a:ext>
                <a:ext uri="{FF2B5EF4-FFF2-40B4-BE49-F238E27FC236}">
                  <a16:creationId xmlns:a16="http://schemas.microsoft.com/office/drawing/2014/main" id="{00000000-0008-0000-0900-00005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88900</xdr:rowOff>
        </xdr:from>
        <xdr:to>
          <xdr:col>45</xdr:col>
          <xdr:colOff>2413000</xdr:colOff>
          <xdr:row>11</xdr:row>
          <xdr:rowOff>342900</xdr:rowOff>
        </xdr:to>
        <xdr:sp macro="" textlink="">
          <xdr:nvSpPr>
            <xdr:cNvPr id="23639" name="Drop Down 87" hidden="1">
              <a:extLst>
                <a:ext uri="{63B3BB69-23CF-44E3-9099-C40C66FF867C}">
                  <a14:compatExt spid="_x0000_s23639"/>
                </a:ext>
                <a:ext uri="{FF2B5EF4-FFF2-40B4-BE49-F238E27FC236}">
                  <a16:creationId xmlns:a16="http://schemas.microsoft.com/office/drawing/2014/main" id="{00000000-0008-0000-0900-00005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88900</xdr:rowOff>
        </xdr:from>
        <xdr:to>
          <xdr:col>45</xdr:col>
          <xdr:colOff>2413000</xdr:colOff>
          <xdr:row>12</xdr:row>
          <xdr:rowOff>342900</xdr:rowOff>
        </xdr:to>
        <xdr:sp macro="" textlink="">
          <xdr:nvSpPr>
            <xdr:cNvPr id="23640" name="Drop Down 88" hidden="1">
              <a:extLst>
                <a:ext uri="{63B3BB69-23CF-44E3-9099-C40C66FF867C}">
                  <a14:compatExt spid="_x0000_s23640"/>
                </a:ext>
                <a:ext uri="{FF2B5EF4-FFF2-40B4-BE49-F238E27FC236}">
                  <a16:creationId xmlns:a16="http://schemas.microsoft.com/office/drawing/2014/main" id="{00000000-0008-0000-0900-00005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88900</xdr:rowOff>
        </xdr:from>
        <xdr:to>
          <xdr:col>45</xdr:col>
          <xdr:colOff>2413000</xdr:colOff>
          <xdr:row>13</xdr:row>
          <xdr:rowOff>342900</xdr:rowOff>
        </xdr:to>
        <xdr:sp macro="" textlink="">
          <xdr:nvSpPr>
            <xdr:cNvPr id="23641" name="Drop Down 89" hidden="1">
              <a:extLst>
                <a:ext uri="{63B3BB69-23CF-44E3-9099-C40C66FF867C}">
                  <a14:compatExt spid="_x0000_s23641"/>
                </a:ext>
                <a:ext uri="{FF2B5EF4-FFF2-40B4-BE49-F238E27FC236}">
                  <a16:creationId xmlns:a16="http://schemas.microsoft.com/office/drawing/2014/main" id="{00000000-0008-0000-0900-00005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88900</xdr:rowOff>
        </xdr:from>
        <xdr:to>
          <xdr:col>45</xdr:col>
          <xdr:colOff>2413000</xdr:colOff>
          <xdr:row>14</xdr:row>
          <xdr:rowOff>342900</xdr:rowOff>
        </xdr:to>
        <xdr:sp macro="" textlink="">
          <xdr:nvSpPr>
            <xdr:cNvPr id="23642" name="Drop Down 90" hidden="1">
              <a:extLst>
                <a:ext uri="{63B3BB69-23CF-44E3-9099-C40C66FF867C}">
                  <a14:compatExt spid="_x0000_s23642"/>
                </a:ext>
                <a:ext uri="{FF2B5EF4-FFF2-40B4-BE49-F238E27FC236}">
                  <a16:creationId xmlns:a16="http://schemas.microsoft.com/office/drawing/2014/main" id="{00000000-0008-0000-0900-00005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88900</xdr:rowOff>
        </xdr:from>
        <xdr:to>
          <xdr:col>45</xdr:col>
          <xdr:colOff>2413000</xdr:colOff>
          <xdr:row>15</xdr:row>
          <xdr:rowOff>342900</xdr:rowOff>
        </xdr:to>
        <xdr:sp macro="" textlink="">
          <xdr:nvSpPr>
            <xdr:cNvPr id="23643" name="Drop Down 91" hidden="1">
              <a:extLst>
                <a:ext uri="{63B3BB69-23CF-44E3-9099-C40C66FF867C}">
                  <a14:compatExt spid="_x0000_s23643"/>
                </a:ext>
                <a:ext uri="{FF2B5EF4-FFF2-40B4-BE49-F238E27FC236}">
                  <a16:creationId xmlns:a16="http://schemas.microsoft.com/office/drawing/2014/main" id="{00000000-0008-0000-0900-00005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88900</xdr:rowOff>
        </xdr:from>
        <xdr:to>
          <xdr:col>45</xdr:col>
          <xdr:colOff>2413000</xdr:colOff>
          <xdr:row>16</xdr:row>
          <xdr:rowOff>342900</xdr:rowOff>
        </xdr:to>
        <xdr:sp macro="" textlink="">
          <xdr:nvSpPr>
            <xdr:cNvPr id="23644" name="Drop Down 92" hidden="1">
              <a:extLst>
                <a:ext uri="{63B3BB69-23CF-44E3-9099-C40C66FF867C}">
                  <a14:compatExt spid="_x0000_s23644"/>
                </a:ext>
                <a:ext uri="{FF2B5EF4-FFF2-40B4-BE49-F238E27FC236}">
                  <a16:creationId xmlns:a16="http://schemas.microsoft.com/office/drawing/2014/main" id="{00000000-0008-0000-0900-00005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88900</xdr:rowOff>
        </xdr:from>
        <xdr:to>
          <xdr:col>45</xdr:col>
          <xdr:colOff>2413000</xdr:colOff>
          <xdr:row>17</xdr:row>
          <xdr:rowOff>342900</xdr:rowOff>
        </xdr:to>
        <xdr:sp macro="" textlink="">
          <xdr:nvSpPr>
            <xdr:cNvPr id="23645" name="Drop Down 93" hidden="1">
              <a:extLst>
                <a:ext uri="{63B3BB69-23CF-44E3-9099-C40C66FF867C}">
                  <a14:compatExt spid="_x0000_s23645"/>
                </a:ext>
                <a:ext uri="{FF2B5EF4-FFF2-40B4-BE49-F238E27FC236}">
                  <a16:creationId xmlns:a16="http://schemas.microsoft.com/office/drawing/2014/main" id="{00000000-0008-0000-0900-00005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88900</xdr:rowOff>
        </xdr:from>
        <xdr:to>
          <xdr:col>45</xdr:col>
          <xdr:colOff>2413000</xdr:colOff>
          <xdr:row>18</xdr:row>
          <xdr:rowOff>342900</xdr:rowOff>
        </xdr:to>
        <xdr:sp macro="" textlink="">
          <xdr:nvSpPr>
            <xdr:cNvPr id="23646" name="Drop Down 94" hidden="1">
              <a:extLst>
                <a:ext uri="{63B3BB69-23CF-44E3-9099-C40C66FF867C}">
                  <a14:compatExt spid="_x0000_s23646"/>
                </a:ext>
                <a:ext uri="{FF2B5EF4-FFF2-40B4-BE49-F238E27FC236}">
                  <a16:creationId xmlns:a16="http://schemas.microsoft.com/office/drawing/2014/main" id="{00000000-0008-0000-0900-00005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869950</xdr:colOff>
          <xdr:row>9</xdr:row>
          <xdr:rowOff>342900</xdr:rowOff>
        </xdr:to>
        <xdr:sp macro="" textlink="">
          <xdr:nvSpPr>
            <xdr:cNvPr id="23647" name="Drop Down 95" hidden="1">
              <a:extLst>
                <a:ext uri="{63B3BB69-23CF-44E3-9099-C40C66FF867C}">
                  <a14:compatExt spid="_x0000_s23647"/>
                </a:ext>
                <a:ext uri="{FF2B5EF4-FFF2-40B4-BE49-F238E27FC236}">
                  <a16:creationId xmlns:a16="http://schemas.microsoft.com/office/drawing/2014/main" id="{00000000-0008-0000-0900-00005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869950</xdr:colOff>
          <xdr:row>10</xdr:row>
          <xdr:rowOff>342900</xdr:rowOff>
        </xdr:to>
        <xdr:sp macro="" textlink="">
          <xdr:nvSpPr>
            <xdr:cNvPr id="23648" name="Drop Down 96" hidden="1">
              <a:extLst>
                <a:ext uri="{63B3BB69-23CF-44E3-9099-C40C66FF867C}">
                  <a14:compatExt spid="_x0000_s23648"/>
                </a:ext>
                <a:ext uri="{FF2B5EF4-FFF2-40B4-BE49-F238E27FC236}">
                  <a16:creationId xmlns:a16="http://schemas.microsoft.com/office/drawing/2014/main" id="{00000000-0008-0000-0900-00006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850900</xdr:colOff>
          <xdr:row>11</xdr:row>
          <xdr:rowOff>342900</xdr:rowOff>
        </xdr:to>
        <xdr:sp macro="" textlink="">
          <xdr:nvSpPr>
            <xdr:cNvPr id="23649" name="Drop Down 97" hidden="1">
              <a:extLst>
                <a:ext uri="{63B3BB69-23CF-44E3-9099-C40C66FF867C}">
                  <a14:compatExt spid="_x0000_s23649"/>
                </a:ext>
                <a:ext uri="{FF2B5EF4-FFF2-40B4-BE49-F238E27FC236}">
                  <a16:creationId xmlns:a16="http://schemas.microsoft.com/office/drawing/2014/main" id="{00000000-0008-0000-0900-00006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889000</xdr:colOff>
          <xdr:row>12</xdr:row>
          <xdr:rowOff>342900</xdr:rowOff>
        </xdr:to>
        <xdr:sp macro="" textlink="">
          <xdr:nvSpPr>
            <xdr:cNvPr id="23650" name="Drop Down 98" hidden="1">
              <a:extLst>
                <a:ext uri="{63B3BB69-23CF-44E3-9099-C40C66FF867C}">
                  <a14:compatExt spid="_x0000_s23650"/>
                </a:ext>
                <a:ext uri="{FF2B5EF4-FFF2-40B4-BE49-F238E27FC236}">
                  <a16:creationId xmlns:a16="http://schemas.microsoft.com/office/drawing/2014/main" id="{00000000-0008-0000-0900-00006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889000</xdr:colOff>
          <xdr:row>13</xdr:row>
          <xdr:rowOff>342900</xdr:rowOff>
        </xdr:to>
        <xdr:sp macro="" textlink="">
          <xdr:nvSpPr>
            <xdr:cNvPr id="23651" name="Drop Down 99" hidden="1">
              <a:extLst>
                <a:ext uri="{63B3BB69-23CF-44E3-9099-C40C66FF867C}">
                  <a14:compatExt spid="_x0000_s23651"/>
                </a:ext>
                <a:ext uri="{FF2B5EF4-FFF2-40B4-BE49-F238E27FC236}">
                  <a16:creationId xmlns:a16="http://schemas.microsoft.com/office/drawing/2014/main" id="{00000000-0008-0000-0900-00006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889000</xdr:colOff>
          <xdr:row>14</xdr:row>
          <xdr:rowOff>342900</xdr:rowOff>
        </xdr:to>
        <xdr:sp macro="" textlink="">
          <xdr:nvSpPr>
            <xdr:cNvPr id="23652" name="Drop Down 100" hidden="1">
              <a:extLst>
                <a:ext uri="{63B3BB69-23CF-44E3-9099-C40C66FF867C}">
                  <a14:compatExt spid="_x0000_s23652"/>
                </a:ext>
                <a:ext uri="{FF2B5EF4-FFF2-40B4-BE49-F238E27FC236}">
                  <a16:creationId xmlns:a16="http://schemas.microsoft.com/office/drawing/2014/main" id="{00000000-0008-0000-0900-00006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88900</xdr:rowOff>
        </xdr:from>
        <xdr:to>
          <xdr:col>48</xdr:col>
          <xdr:colOff>889000</xdr:colOff>
          <xdr:row>15</xdr:row>
          <xdr:rowOff>342900</xdr:rowOff>
        </xdr:to>
        <xdr:sp macro="" textlink="">
          <xdr:nvSpPr>
            <xdr:cNvPr id="23653" name="Drop Down 101" hidden="1">
              <a:extLst>
                <a:ext uri="{63B3BB69-23CF-44E3-9099-C40C66FF867C}">
                  <a14:compatExt spid="_x0000_s23653"/>
                </a:ext>
                <a:ext uri="{FF2B5EF4-FFF2-40B4-BE49-F238E27FC236}">
                  <a16:creationId xmlns:a16="http://schemas.microsoft.com/office/drawing/2014/main" id="{00000000-0008-0000-0900-00006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889000</xdr:colOff>
          <xdr:row>16</xdr:row>
          <xdr:rowOff>342900</xdr:rowOff>
        </xdr:to>
        <xdr:sp macro="" textlink="">
          <xdr:nvSpPr>
            <xdr:cNvPr id="23654" name="Drop Down 102" hidden="1">
              <a:extLst>
                <a:ext uri="{63B3BB69-23CF-44E3-9099-C40C66FF867C}">
                  <a14:compatExt spid="_x0000_s23654"/>
                </a:ext>
                <a:ext uri="{FF2B5EF4-FFF2-40B4-BE49-F238E27FC236}">
                  <a16:creationId xmlns:a16="http://schemas.microsoft.com/office/drawing/2014/main" id="{00000000-0008-0000-0900-00006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889000</xdr:colOff>
          <xdr:row>17</xdr:row>
          <xdr:rowOff>342900</xdr:rowOff>
        </xdr:to>
        <xdr:sp macro="" textlink="">
          <xdr:nvSpPr>
            <xdr:cNvPr id="23655" name="Drop Down 103" hidden="1">
              <a:extLst>
                <a:ext uri="{63B3BB69-23CF-44E3-9099-C40C66FF867C}">
                  <a14:compatExt spid="_x0000_s23655"/>
                </a:ext>
                <a:ext uri="{FF2B5EF4-FFF2-40B4-BE49-F238E27FC236}">
                  <a16:creationId xmlns:a16="http://schemas.microsoft.com/office/drawing/2014/main" id="{00000000-0008-0000-0900-00006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889000</xdr:colOff>
          <xdr:row>18</xdr:row>
          <xdr:rowOff>342900</xdr:rowOff>
        </xdr:to>
        <xdr:sp macro="" textlink="">
          <xdr:nvSpPr>
            <xdr:cNvPr id="23656" name="Drop Down 104" hidden="1">
              <a:extLst>
                <a:ext uri="{63B3BB69-23CF-44E3-9099-C40C66FF867C}">
                  <a14:compatExt spid="_x0000_s23656"/>
                </a:ext>
                <a:ext uri="{FF2B5EF4-FFF2-40B4-BE49-F238E27FC236}">
                  <a16:creationId xmlns:a16="http://schemas.microsoft.com/office/drawing/2014/main" id="{00000000-0008-0000-0900-00006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2374900</xdr:colOff>
          <xdr:row>9</xdr:row>
          <xdr:rowOff>342900</xdr:rowOff>
        </xdr:to>
        <xdr:sp macro="" textlink="">
          <xdr:nvSpPr>
            <xdr:cNvPr id="23657" name="Drop Down 105" hidden="1">
              <a:extLst>
                <a:ext uri="{63B3BB69-23CF-44E3-9099-C40C66FF867C}">
                  <a14:compatExt spid="_x0000_s23657"/>
                </a:ext>
                <a:ext uri="{FF2B5EF4-FFF2-40B4-BE49-F238E27FC236}">
                  <a16:creationId xmlns:a16="http://schemas.microsoft.com/office/drawing/2014/main" id="{00000000-0008-0000-0900-00006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2374900</xdr:colOff>
          <xdr:row>10</xdr:row>
          <xdr:rowOff>342900</xdr:rowOff>
        </xdr:to>
        <xdr:sp macro="" textlink="">
          <xdr:nvSpPr>
            <xdr:cNvPr id="23658" name="Drop Down 106" hidden="1">
              <a:extLst>
                <a:ext uri="{63B3BB69-23CF-44E3-9099-C40C66FF867C}">
                  <a14:compatExt spid="_x0000_s23658"/>
                </a:ext>
                <a:ext uri="{FF2B5EF4-FFF2-40B4-BE49-F238E27FC236}">
                  <a16:creationId xmlns:a16="http://schemas.microsoft.com/office/drawing/2014/main" id="{00000000-0008-0000-0900-00006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2374900</xdr:colOff>
          <xdr:row>11</xdr:row>
          <xdr:rowOff>342900</xdr:rowOff>
        </xdr:to>
        <xdr:sp macro="" textlink="">
          <xdr:nvSpPr>
            <xdr:cNvPr id="23659" name="Drop Down 107" hidden="1">
              <a:extLst>
                <a:ext uri="{63B3BB69-23CF-44E3-9099-C40C66FF867C}">
                  <a14:compatExt spid="_x0000_s23659"/>
                </a:ext>
                <a:ext uri="{FF2B5EF4-FFF2-40B4-BE49-F238E27FC236}">
                  <a16:creationId xmlns:a16="http://schemas.microsoft.com/office/drawing/2014/main" id="{00000000-0008-0000-0900-00006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2374900</xdr:colOff>
          <xdr:row>12</xdr:row>
          <xdr:rowOff>342900</xdr:rowOff>
        </xdr:to>
        <xdr:sp macro="" textlink="">
          <xdr:nvSpPr>
            <xdr:cNvPr id="23660" name="Drop Down 108" hidden="1">
              <a:extLst>
                <a:ext uri="{63B3BB69-23CF-44E3-9099-C40C66FF867C}">
                  <a14:compatExt spid="_x0000_s23660"/>
                </a:ext>
                <a:ext uri="{FF2B5EF4-FFF2-40B4-BE49-F238E27FC236}">
                  <a16:creationId xmlns:a16="http://schemas.microsoft.com/office/drawing/2014/main" id="{00000000-0008-0000-0900-00006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2374900</xdr:colOff>
          <xdr:row>13</xdr:row>
          <xdr:rowOff>342900</xdr:rowOff>
        </xdr:to>
        <xdr:sp macro="" textlink="">
          <xdr:nvSpPr>
            <xdr:cNvPr id="23661" name="Drop Down 109" hidden="1">
              <a:extLst>
                <a:ext uri="{63B3BB69-23CF-44E3-9099-C40C66FF867C}">
                  <a14:compatExt spid="_x0000_s23661"/>
                </a:ext>
                <a:ext uri="{FF2B5EF4-FFF2-40B4-BE49-F238E27FC236}">
                  <a16:creationId xmlns:a16="http://schemas.microsoft.com/office/drawing/2014/main" id="{00000000-0008-0000-0900-00006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2374900</xdr:colOff>
          <xdr:row>14</xdr:row>
          <xdr:rowOff>342900</xdr:rowOff>
        </xdr:to>
        <xdr:sp macro="" textlink="">
          <xdr:nvSpPr>
            <xdr:cNvPr id="23662" name="Drop Down 110" hidden="1">
              <a:extLst>
                <a:ext uri="{63B3BB69-23CF-44E3-9099-C40C66FF867C}">
                  <a14:compatExt spid="_x0000_s23662"/>
                </a:ext>
                <a:ext uri="{FF2B5EF4-FFF2-40B4-BE49-F238E27FC236}">
                  <a16:creationId xmlns:a16="http://schemas.microsoft.com/office/drawing/2014/main" id="{00000000-0008-0000-0900-00006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2374900</xdr:colOff>
          <xdr:row>15</xdr:row>
          <xdr:rowOff>342900</xdr:rowOff>
        </xdr:to>
        <xdr:sp macro="" textlink="">
          <xdr:nvSpPr>
            <xdr:cNvPr id="23663" name="Drop Down 111" hidden="1">
              <a:extLst>
                <a:ext uri="{63B3BB69-23CF-44E3-9099-C40C66FF867C}">
                  <a14:compatExt spid="_x0000_s23663"/>
                </a:ext>
                <a:ext uri="{FF2B5EF4-FFF2-40B4-BE49-F238E27FC236}">
                  <a16:creationId xmlns:a16="http://schemas.microsoft.com/office/drawing/2014/main" id="{00000000-0008-0000-0900-00006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2374900</xdr:colOff>
          <xdr:row>16</xdr:row>
          <xdr:rowOff>342900</xdr:rowOff>
        </xdr:to>
        <xdr:sp macro="" textlink="">
          <xdr:nvSpPr>
            <xdr:cNvPr id="23664" name="Drop Down 112" hidden="1">
              <a:extLst>
                <a:ext uri="{63B3BB69-23CF-44E3-9099-C40C66FF867C}">
                  <a14:compatExt spid="_x0000_s23664"/>
                </a:ext>
                <a:ext uri="{FF2B5EF4-FFF2-40B4-BE49-F238E27FC236}">
                  <a16:creationId xmlns:a16="http://schemas.microsoft.com/office/drawing/2014/main" id="{00000000-0008-0000-0900-00007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2374900</xdr:colOff>
          <xdr:row>17</xdr:row>
          <xdr:rowOff>342900</xdr:rowOff>
        </xdr:to>
        <xdr:sp macro="" textlink="">
          <xdr:nvSpPr>
            <xdr:cNvPr id="23665" name="Drop Down 113" hidden="1">
              <a:extLst>
                <a:ext uri="{63B3BB69-23CF-44E3-9099-C40C66FF867C}">
                  <a14:compatExt spid="_x0000_s23665"/>
                </a:ext>
                <a:ext uri="{FF2B5EF4-FFF2-40B4-BE49-F238E27FC236}">
                  <a16:creationId xmlns:a16="http://schemas.microsoft.com/office/drawing/2014/main" id="{00000000-0008-0000-0900-00007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2374900</xdr:colOff>
          <xdr:row>18</xdr:row>
          <xdr:rowOff>342900</xdr:rowOff>
        </xdr:to>
        <xdr:sp macro="" textlink="">
          <xdr:nvSpPr>
            <xdr:cNvPr id="23666" name="Drop Down 114" hidden="1">
              <a:extLst>
                <a:ext uri="{63B3BB69-23CF-44E3-9099-C40C66FF867C}">
                  <a14:compatExt spid="_x0000_s23666"/>
                </a:ext>
                <a:ext uri="{FF2B5EF4-FFF2-40B4-BE49-F238E27FC236}">
                  <a16:creationId xmlns:a16="http://schemas.microsoft.com/office/drawing/2014/main" id="{00000000-0008-0000-0900-00007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3667" name="Drop Down 115" hidden="1">
              <a:extLst>
                <a:ext uri="{63B3BB69-23CF-44E3-9099-C40C66FF867C}">
                  <a14:compatExt spid="_x0000_s23667"/>
                </a:ext>
                <a:ext uri="{FF2B5EF4-FFF2-40B4-BE49-F238E27FC236}">
                  <a16:creationId xmlns:a16="http://schemas.microsoft.com/office/drawing/2014/main" id="{00000000-0008-0000-0900-00007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3668" name="Drop Down 116" hidden="1">
              <a:extLst>
                <a:ext uri="{63B3BB69-23CF-44E3-9099-C40C66FF867C}">
                  <a14:compatExt spid="_x0000_s23668"/>
                </a:ext>
                <a:ext uri="{FF2B5EF4-FFF2-40B4-BE49-F238E27FC236}">
                  <a16:creationId xmlns:a16="http://schemas.microsoft.com/office/drawing/2014/main" id="{00000000-0008-0000-0900-00007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3669" name="Drop Down 117" hidden="1">
              <a:extLst>
                <a:ext uri="{63B3BB69-23CF-44E3-9099-C40C66FF867C}">
                  <a14:compatExt spid="_x0000_s23669"/>
                </a:ext>
                <a:ext uri="{FF2B5EF4-FFF2-40B4-BE49-F238E27FC236}">
                  <a16:creationId xmlns:a16="http://schemas.microsoft.com/office/drawing/2014/main" id="{00000000-0008-0000-0900-00007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3670" name="Drop Down 118" hidden="1">
              <a:extLst>
                <a:ext uri="{63B3BB69-23CF-44E3-9099-C40C66FF867C}">
                  <a14:compatExt spid="_x0000_s23670"/>
                </a:ext>
                <a:ext uri="{FF2B5EF4-FFF2-40B4-BE49-F238E27FC236}">
                  <a16:creationId xmlns:a16="http://schemas.microsoft.com/office/drawing/2014/main" id="{00000000-0008-0000-0900-00007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3671" name="Drop Down 119" hidden="1">
              <a:extLst>
                <a:ext uri="{63B3BB69-23CF-44E3-9099-C40C66FF867C}">
                  <a14:compatExt spid="_x0000_s23671"/>
                </a:ext>
                <a:ext uri="{FF2B5EF4-FFF2-40B4-BE49-F238E27FC236}">
                  <a16:creationId xmlns:a16="http://schemas.microsoft.com/office/drawing/2014/main" id="{00000000-0008-0000-0900-00007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3672" name="Drop Down 120" hidden="1">
              <a:extLst>
                <a:ext uri="{63B3BB69-23CF-44E3-9099-C40C66FF867C}">
                  <a14:compatExt spid="_x0000_s23672"/>
                </a:ext>
                <a:ext uri="{FF2B5EF4-FFF2-40B4-BE49-F238E27FC236}">
                  <a16:creationId xmlns:a16="http://schemas.microsoft.com/office/drawing/2014/main" id="{00000000-0008-0000-0900-00007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3673" name="Drop Down 121" hidden="1">
              <a:extLst>
                <a:ext uri="{63B3BB69-23CF-44E3-9099-C40C66FF867C}">
                  <a14:compatExt spid="_x0000_s23673"/>
                </a:ext>
                <a:ext uri="{FF2B5EF4-FFF2-40B4-BE49-F238E27FC236}">
                  <a16:creationId xmlns:a16="http://schemas.microsoft.com/office/drawing/2014/main" id="{00000000-0008-0000-0900-00007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88900</xdr:rowOff>
        </xdr:from>
        <xdr:to>
          <xdr:col>54</xdr:col>
          <xdr:colOff>876300</xdr:colOff>
          <xdr:row>16</xdr:row>
          <xdr:rowOff>342900</xdr:rowOff>
        </xdr:to>
        <xdr:sp macro="" textlink="">
          <xdr:nvSpPr>
            <xdr:cNvPr id="23674" name="Drop Down 122" hidden="1">
              <a:extLst>
                <a:ext uri="{63B3BB69-23CF-44E3-9099-C40C66FF867C}">
                  <a14:compatExt spid="_x0000_s23674"/>
                </a:ext>
                <a:ext uri="{FF2B5EF4-FFF2-40B4-BE49-F238E27FC236}">
                  <a16:creationId xmlns:a16="http://schemas.microsoft.com/office/drawing/2014/main" id="{00000000-0008-0000-0900-00007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3675" name="Drop Down 123" hidden="1">
              <a:extLst>
                <a:ext uri="{63B3BB69-23CF-44E3-9099-C40C66FF867C}">
                  <a14:compatExt spid="_x0000_s23675"/>
                </a:ext>
                <a:ext uri="{FF2B5EF4-FFF2-40B4-BE49-F238E27FC236}">
                  <a16:creationId xmlns:a16="http://schemas.microsoft.com/office/drawing/2014/main" id="{00000000-0008-0000-0900-00007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3676" name="Drop Down 124" hidden="1">
              <a:extLst>
                <a:ext uri="{63B3BB69-23CF-44E3-9099-C40C66FF867C}">
                  <a14:compatExt spid="_x0000_s23676"/>
                </a:ext>
                <a:ext uri="{FF2B5EF4-FFF2-40B4-BE49-F238E27FC236}">
                  <a16:creationId xmlns:a16="http://schemas.microsoft.com/office/drawing/2014/main" id="{00000000-0008-0000-0900-00007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17</xdr:row>
          <xdr:rowOff>76200</xdr:rowOff>
        </xdr:from>
        <xdr:to>
          <xdr:col>27</xdr:col>
          <xdr:colOff>2476500</xdr:colOff>
          <xdr:row>17</xdr:row>
          <xdr:rowOff>342900</xdr:rowOff>
        </xdr:to>
        <xdr:sp macro="" textlink="">
          <xdr:nvSpPr>
            <xdr:cNvPr id="23677" name="Drop Down 125" hidden="1">
              <a:extLst>
                <a:ext uri="{63B3BB69-23CF-44E3-9099-C40C66FF867C}">
                  <a14:compatExt spid="_x0000_s23677"/>
                </a:ext>
                <a:ext uri="{FF2B5EF4-FFF2-40B4-BE49-F238E27FC236}">
                  <a16:creationId xmlns:a16="http://schemas.microsoft.com/office/drawing/2014/main" id="{00000000-0008-0000-0900-00007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88900</xdr:rowOff>
        </xdr:from>
        <xdr:to>
          <xdr:col>25</xdr:col>
          <xdr:colOff>374650</xdr:colOff>
          <xdr:row>15</xdr:row>
          <xdr:rowOff>374650</xdr:rowOff>
        </xdr:to>
        <xdr:sp macro="" textlink="">
          <xdr:nvSpPr>
            <xdr:cNvPr id="23678" name="Drop Down 126" hidden="1">
              <a:extLst>
                <a:ext uri="{63B3BB69-23CF-44E3-9099-C40C66FF867C}">
                  <a14:compatExt spid="_x0000_s23678"/>
                </a:ext>
                <a:ext uri="{FF2B5EF4-FFF2-40B4-BE49-F238E27FC236}">
                  <a16:creationId xmlns:a16="http://schemas.microsoft.com/office/drawing/2014/main" id="{00000000-0008-0000-0900-00007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14</xdr:row>
          <xdr:rowOff>76200</xdr:rowOff>
        </xdr:from>
        <xdr:to>
          <xdr:col>25</xdr:col>
          <xdr:colOff>374650</xdr:colOff>
          <xdr:row>14</xdr:row>
          <xdr:rowOff>342900</xdr:rowOff>
        </xdr:to>
        <xdr:sp macro="" textlink="">
          <xdr:nvSpPr>
            <xdr:cNvPr id="23679" name="Drop Down 127" hidden="1">
              <a:extLst>
                <a:ext uri="{63B3BB69-23CF-44E3-9099-C40C66FF867C}">
                  <a14:compatExt spid="_x0000_s23679"/>
                </a:ext>
                <a:ext uri="{FF2B5EF4-FFF2-40B4-BE49-F238E27FC236}">
                  <a16:creationId xmlns:a16="http://schemas.microsoft.com/office/drawing/2014/main" id="{00000000-0008-0000-0900-00007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88900</xdr:rowOff>
        </xdr:from>
        <xdr:to>
          <xdr:col>25</xdr:col>
          <xdr:colOff>374650</xdr:colOff>
          <xdr:row>12</xdr:row>
          <xdr:rowOff>342900</xdr:rowOff>
        </xdr:to>
        <xdr:sp macro="" textlink="">
          <xdr:nvSpPr>
            <xdr:cNvPr id="23680" name="Drop Down 128" hidden="1">
              <a:extLst>
                <a:ext uri="{63B3BB69-23CF-44E3-9099-C40C66FF867C}">
                  <a14:compatExt spid="_x0000_s23680"/>
                </a:ext>
                <a:ext uri="{FF2B5EF4-FFF2-40B4-BE49-F238E27FC236}">
                  <a16:creationId xmlns:a16="http://schemas.microsoft.com/office/drawing/2014/main" id="{00000000-0008-0000-0900-00008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374650</xdr:colOff>
          <xdr:row>13</xdr:row>
          <xdr:rowOff>342900</xdr:rowOff>
        </xdr:to>
        <xdr:sp macro="" textlink="">
          <xdr:nvSpPr>
            <xdr:cNvPr id="23681" name="Drop Down 129" hidden="1">
              <a:extLst>
                <a:ext uri="{63B3BB69-23CF-44E3-9099-C40C66FF867C}">
                  <a14:compatExt spid="_x0000_s23681"/>
                </a:ext>
                <a:ext uri="{FF2B5EF4-FFF2-40B4-BE49-F238E27FC236}">
                  <a16:creationId xmlns:a16="http://schemas.microsoft.com/office/drawing/2014/main" id="{00000000-0008-0000-0900-00008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107950</xdr:rowOff>
        </xdr:from>
        <xdr:to>
          <xdr:col>25</xdr:col>
          <xdr:colOff>374650</xdr:colOff>
          <xdr:row>16</xdr:row>
          <xdr:rowOff>374650</xdr:rowOff>
        </xdr:to>
        <xdr:sp macro="" textlink="">
          <xdr:nvSpPr>
            <xdr:cNvPr id="23682" name="Drop Down 130" hidden="1">
              <a:extLst>
                <a:ext uri="{63B3BB69-23CF-44E3-9099-C40C66FF867C}">
                  <a14:compatExt spid="_x0000_s23682"/>
                </a:ext>
                <a:ext uri="{FF2B5EF4-FFF2-40B4-BE49-F238E27FC236}">
                  <a16:creationId xmlns:a16="http://schemas.microsoft.com/office/drawing/2014/main" id="{00000000-0008-0000-0900-00008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355600</xdr:rowOff>
        </xdr:from>
        <xdr:to>
          <xdr:col>30</xdr:col>
          <xdr:colOff>857250</xdr:colOff>
          <xdr:row>7</xdr:row>
          <xdr:rowOff>190500</xdr:rowOff>
        </xdr:to>
        <xdr:sp macro="" textlink="">
          <xdr:nvSpPr>
            <xdr:cNvPr id="23683" name="Drop Down 131" hidden="1">
              <a:extLst>
                <a:ext uri="{63B3BB69-23CF-44E3-9099-C40C66FF867C}">
                  <a14:compatExt spid="_x0000_s23683"/>
                </a:ext>
                <a:ext uri="{FF2B5EF4-FFF2-40B4-BE49-F238E27FC236}">
                  <a16:creationId xmlns:a16="http://schemas.microsoft.com/office/drawing/2014/main" id="{00000000-0008-0000-0900-00008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889000</xdr:colOff>
          <xdr:row>7</xdr:row>
          <xdr:rowOff>222250</xdr:rowOff>
        </xdr:to>
        <xdr:sp macro="" textlink="">
          <xdr:nvSpPr>
            <xdr:cNvPr id="23684" name="Drop Down 132" hidden="1">
              <a:extLst>
                <a:ext uri="{63B3BB69-23CF-44E3-9099-C40C66FF867C}">
                  <a14:compatExt spid="_x0000_s23684"/>
                </a:ext>
                <a:ext uri="{FF2B5EF4-FFF2-40B4-BE49-F238E27FC236}">
                  <a16:creationId xmlns:a16="http://schemas.microsoft.com/office/drawing/2014/main" id="{00000000-0008-0000-0900-00008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222250</xdr:rowOff>
        </xdr:to>
        <xdr:sp macro="" textlink="">
          <xdr:nvSpPr>
            <xdr:cNvPr id="23685" name="Drop Down 133" hidden="1">
              <a:extLst>
                <a:ext uri="{63B3BB69-23CF-44E3-9099-C40C66FF867C}">
                  <a14:compatExt spid="_x0000_s23685"/>
                </a:ext>
                <a:ext uri="{FF2B5EF4-FFF2-40B4-BE49-F238E27FC236}">
                  <a16:creationId xmlns:a16="http://schemas.microsoft.com/office/drawing/2014/main" id="{00000000-0008-0000-0900-00008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107950</xdr:colOff>
          <xdr:row>6</xdr:row>
          <xdr:rowOff>381000</xdr:rowOff>
        </xdr:from>
        <xdr:to>
          <xdr:col>48</xdr:col>
          <xdr:colOff>914400</xdr:colOff>
          <xdr:row>7</xdr:row>
          <xdr:rowOff>222250</xdr:rowOff>
        </xdr:to>
        <xdr:sp macro="" textlink="">
          <xdr:nvSpPr>
            <xdr:cNvPr id="23686" name="Drop Down 134" hidden="1">
              <a:extLst>
                <a:ext uri="{63B3BB69-23CF-44E3-9099-C40C66FF867C}">
                  <a14:compatExt spid="_x0000_s23686"/>
                </a:ext>
                <a:ext uri="{FF2B5EF4-FFF2-40B4-BE49-F238E27FC236}">
                  <a16:creationId xmlns:a16="http://schemas.microsoft.com/office/drawing/2014/main" id="{00000000-0008-0000-0900-00008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412750</xdr:rowOff>
        </xdr:from>
        <xdr:to>
          <xdr:col>54</xdr:col>
          <xdr:colOff>908050</xdr:colOff>
          <xdr:row>7</xdr:row>
          <xdr:rowOff>260350</xdr:rowOff>
        </xdr:to>
        <xdr:sp macro="" textlink="">
          <xdr:nvSpPr>
            <xdr:cNvPr id="23687" name="Drop Down 135" hidden="1">
              <a:extLst>
                <a:ext uri="{63B3BB69-23CF-44E3-9099-C40C66FF867C}">
                  <a14:compatExt spid="_x0000_s23687"/>
                </a:ext>
                <a:ext uri="{FF2B5EF4-FFF2-40B4-BE49-F238E27FC236}">
                  <a16:creationId xmlns:a16="http://schemas.microsoft.com/office/drawing/2014/main" id="{00000000-0008-0000-0900-00008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107950</xdr:colOff>
          <xdr:row>2</xdr:row>
          <xdr:rowOff>31750</xdr:rowOff>
        </xdr:from>
        <xdr:to>
          <xdr:col>42</xdr:col>
          <xdr:colOff>412750</xdr:colOff>
          <xdr:row>2</xdr:row>
          <xdr:rowOff>285750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9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6</xdr:row>
          <xdr:rowOff>107950</xdr:rowOff>
        </xdr:from>
        <xdr:to>
          <xdr:col>3</xdr:col>
          <xdr:colOff>3060700</xdr:colOff>
          <xdr:row>6</xdr:row>
          <xdr:rowOff>381000</xdr:rowOff>
        </xdr:to>
        <xdr:sp macro="" textlink="">
          <xdr:nvSpPr>
            <xdr:cNvPr id="35841" name="Drop Down 1" hidden="1">
              <a:extLst>
                <a:ext uri="{63B3BB69-23CF-44E3-9099-C40C66FF867C}">
                  <a14:compatExt spid="_x0000_s35841"/>
                </a:ext>
                <a:ext uri="{FF2B5EF4-FFF2-40B4-BE49-F238E27FC236}">
                  <a16:creationId xmlns:a16="http://schemas.microsoft.com/office/drawing/2014/main" id="{00000000-0008-0000-0A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7</xdr:row>
          <xdr:rowOff>107950</xdr:rowOff>
        </xdr:from>
        <xdr:to>
          <xdr:col>3</xdr:col>
          <xdr:colOff>3060700</xdr:colOff>
          <xdr:row>7</xdr:row>
          <xdr:rowOff>381000</xdr:rowOff>
        </xdr:to>
        <xdr:sp macro="" textlink="">
          <xdr:nvSpPr>
            <xdr:cNvPr id="35842" name="Drop Down 2" hidden="1">
              <a:extLst>
                <a:ext uri="{63B3BB69-23CF-44E3-9099-C40C66FF867C}">
                  <a14:compatExt spid="_x0000_s35842"/>
                </a:ext>
                <a:ext uri="{FF2B5EF4-FFF2-40B4-BE49-F238E27FC236}">
                  <a16:creationId xmlns:a16="http://schemas.microsoft.com/office/drawing/2014/main" id="{00000000-0008-0000-0A00-00000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8</xdr:row>
          <xdr:rowOff>107950</xdr:rowOff>
        </xdr:from>
        <xdr:to>
          <xdr:col>3</xdr:col>
          <xdr:colOff>3060700</xdr:colOff>
          <xdr:row>8</xdr:row>
          <xdr:rowOff>381000</xdr:rowOff>
        </xdr:to>
        <xdr:sp macro="" textlink="">
          <xdr:nvSpPr>
            <xdr:cNvPr id="35843" name="Drop Down 3" hidden="1">
              <a:extLst>
                <a:ext uri="{63B3BB69-23CF-44E3-9099-C40C66FF867C}">
                  <a14:compatExt spid="_x0000_s35843"/>
                </a:ext>
                <a:ext uri="{FF2B5EF4-FFF2-40B4-BE49-F238E27FC236}">
                  <a16:creationId xmlns:a16="http://schemas.microsoft.com/office/drawing/2014/main" id="{00000000-0008-0000-0A00-00000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9</xdr:row>
          <xdr:rowOff>107950</xdr:rowOff>
        </xdr:from>
        <xdr:to>
          <xdr:col>3</xdr:col>
          <xdr:colOff>3060700</xdr:colOff>
          <xdr:row>9</xdr:row>
          <xdr:rowOff>381000</xdr:rowOff>
        </xdr:to>
        <xdr:sp macro="" textlink="">
          <xdr:nvSpPr>
            <xdr:cNvPr id="35844" name="Drop Down 4" hidden="1">
              <a:extLst>
                <a:ext uri="{63B3BB69-23CF-44E3-9099-C40C66FF867C}">
                  <a14:compatExt spid="_x0000_s35844"/>
                </a:ext>
                <a:ext uri="{FF2B5EF4-FFF2-40B4-BE49-F238E27FC236}">
                  <a16:creationId xmlns:a16="http://schemas.microsoft.com/office/drawing/2014/main" id="{00000000-0008-0000-0A00-00000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107950</xdr:rowOff>
        </xdr:from>
        <xdr:to>
          <xdr:col>3</xdr:col>
          <xdr:colOff>3060700</xdr:colOff>
          <xdr:row>10</xdr:row>
          <xdr:rowOff>381000</xdr:rowOff>
        </xdr:to>
        <xdr:sp macro="" textlink="">
          <xdr:nvSpPr>
            <xdr:cNvPr id="35845" name="Drop Down 5" hidden="1">
              <a:extLst>
                <a:ext uri="{63B3BB69-23CF-44E3-9099-C40C66FF867C}">
                  <a14:compatExt spid="_x0000_s35845"/>
                </a:ext>
                <a:ext uri="{FF2B5EF4-FFF2-40B4-BE49-F238E27FC236}">
                  <a16:creationId xmlns:a16="http://schemas.microsoft.com/office/drawing/2014/main" id="{00000000-0008-0000-0A00-00000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107950</xdr:rowOff>
        </xdr:from>
        <xdr:to>
          <xdr:col>3</xdr:col>
          <xdr:colOff>3060700</xdr:colOff>
          <xdr:row>11</xdr:row>
          <xdr:rowOff>381000</xdr:rowOff>
        </xdr:to>
        <xdr:sp macro="" textlink="">
          <xdr:nvSpPr>
            <xdr:cNvPr id="35846" name="Drop Down 6" hidden="1">
              <a:extLst>
                <a:ext uri="{63B3BB69-23CF-44E3-9099-C40C66FF867C}">
                  <a14:compatExt spid="_x0000_s35846"/>
                </a:ext>
                <a:ext uri="{FF2B5EF4-FFF2-40B4-BE49-F238E27FC236}">
                  <a16:creationId xmlns:a16="http://schemas.microsoft.com/office/drawing/2014/main" id="{00000000-0008-0000-0A00-00000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12</xdr:row>
          <xdr:rowOff>107950</xdr:rowOff>
        </xdr:from>
        <xdr:to>
          <xdr:col>3</xdr:col>
          <xdr:colOff>3060700</xdr:colOff>
          <xdr:row>12</xdr:row>
          <xdr:rowOff>381000</xdr:rowOff>
        </xdr:to>
        <xdr:sp macro="" textlink="">
          <xdr:nvSpPr>
            <xdr:cNvPr id="35847" name="Drop Down 7" hidden="1">
              <a:extLst>
                <a:ext uri="{63B3BB69-23CF-44E3-9099-C40C66FF867C}">
                  <a14:compatExt spid="_x0000_s35847"/>
                </a:ext>
                <a:ext uri="{FF2B5EF4-FFF2-40B4-BE49-F238E27FC236}">
                  <a16:creationId xmlns:a16="http://schemas.microsoft.com/office/drawing/2014/main" id="{00000000-0008-0000-0A00-00000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107950</xdr:rowOff>
        </xdr:from>
        <xdr:to>
          <xdr:col>3</xdr:col>
          <xdr:colOff>3060700</xdr:colOff>
          <xdr:row>13</xdr:row>
          <xdr:rowOff>381000</xdr:rowOff>
        </xdr:to>
        <xdr:sp macro="" textlink="">
          <xdr:nvSpPr>
            <xdr:cNvPr id="35848" name="Drop Down 8" hidden="1">
              <a:extLst>
                <a:ext uri="{63B3BB69-23CF-44E3-9099-C40C66FF867C}">
                  <a14:compatExt spid="_x0000_s35848"/>
                </a:ext>
                <a:ext uri="{FF2B5EF4-FFF2-40B4-BE49-F238E27FC236}">
                  <a16:creationId xmlns:a16="http://schemas.microsoft.com/office/drawing/2014/main" id="{00000000-0008-0000-0A00-00000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14</xdr:row>
          <xdr:rowOff>107950</xdr:rowOff>
        </xdr:from>
        <xdr:to>
          <xdr:col>3</xdr:col>
          <xdr:colOff>3060700</xdr:colOff>
          <xdr:row>14</xdr:row>
          <xdr:rowOff>381000</xdr:rowOff>
        </xdr:to>
        <xdr:sp macro="" textlink="">
          <xdr:nvSpPr>
            <xdr:cNvPr id="35849" name="Drop Down 9" hidden="1">
              <a:extLst>
                <a:ext uri="{63B3BB69-23CF-44E3-9099-C40C66FF867C}">
                  <a14:compatExt spid="_x0000_s35849"/>
                </a:ext>
                <a:ext uri="{FF2B5EF4-FFF2-40B4-BE49-F238E27FC236}">
                  <a16:creationId xmlns:a16="http://schemas.microsoft.com/office/drawing/2014/main" id="{00000000-0008-0000-0A00-00000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15</xdr:row>
          <xdr:rowOff>88900</xdr:rowOff>
        </xdr:from>
        <xdr:to>
          <xdr:col>3</xdr:col>
          <xdr:colOff>3060700</xdr:colOff>
          <xdr:row>15</xdr:row>
          <xdr:rowOff>361950</xdr:rowOff>
        </xdr:to>
        <xdr:sp macro="" textlink="">
          <xdr:nvSpPr>
            <xdr:cNvPr id="35850" name="Drop Down 10" hidden="1">
              <a:extLst>
                <a:ext uri="{63B3BB69-23CF-44E3-9099-C40C66FF867C}">
                  <a14:compatExt spid="_x0000_s35850"/>
                </a:ext>
                <a:ext uri="{FF2B5EF4-FFF2-40B4-BE49-F238E27FC236}">
                  <a16:creationId xmlns:a16="http://schemas.microsoft.com/office/drawing/2014/main" id="{00000000-0008-0000-0A00-00000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16</xdr:row>
          <xdr:rowOff>107950</xdr:rowOff>
        </xdr:from>
        <xdr:to>
          <xdr:col>3</xdr:col>
          <xdr:colOff>3060700</xdr:colOff>
          <xdr:row>16</xdr:row>
          <xdr:rowOff>381000</xdr:rowOff>
        </xdr:to>
        <xdr:sp macro="" textlink="">
          <xdr:nvSpPr>
            <xdr:cNvPr id="35851" name="Drop Down 11" hidden="1">
              <a:extLst>
                <a:ext uri="{63B3BB69-23CF-44E3-9099-C40C66FF867C}">
                  <a14:compatExt spid="_x0000_s35851"/>
                </a:ext>
                <a:ext uri="{FF2B5EF4-FFF2-40B4-BE49-F238E27FC236}">
                  <a16:creationId xmlns:a16="http://schemas.microsoft.com/office/drawing/2014/main" id="{00000000-0008-0000-0A00-00000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17</xdr:row>
          <xdr:rowOff>107950</xdr:rowOff>
        </xdr:from>
        <xdr:to>
          <xdr:col>3</xdr:col>
          <xdr:colOff>3060700</xdr:colOff>
          <xdr:row>17</xdr:row>
          <xdr:rowOff>381000</xdr:rowOff>
        </xdr:to>
        <xdr:sp macro="" textlink="">
          <xdr:nvSpPr>
            <xdr:cNvPr id="35852" name="Drop Down 12" hidden="1">
              <a:extLst>
                <a:ext uri="{63B3BB69-23CF-44E3-9099-C40C66FF867C}">
                  <a14:compatExt spid="_x0000_s35852"/>
                </a:ext>
                <a:ext uri="{FF2B5EF4-FFF2-40B4-BE49-F238E27FC236}">
                  <a16:creationId xmlns:a16="http://schemas.microsoft.com/office/drawing/2014/main" id="{00000000-0008-0000-0A00-00000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107950</xdr:rowOff>
        </xdr:from>
        <xdr:to>
          <xdr:col>3</xdr:col>
          <xdr:colOff>3060700</xdr:colOff>
          <xdr:row>18</xdr:row>
          <xdr:rowOff>381000</xdr:rowOff>
        </xdr:to>
        <xdr:sp macro="" textlink="">
          <xdr:nvSpPr>
            <xdr:cNvPr id="35853" name="Drop Down 13" hidden="1">
              <a:extLst>
                <a:ext uri="{63B3BB69-23CF-44E3-9099-C40C66FF867C}">
                  <a14:compatExt spid="_x0000_s35853"/>
                </a:ext>
                <a:ext uri="{FF2B5EF4-FFF2-40B4-BE49-F238E27FC236}">
                  <a16:creationId xmlns:a16="http://schemas.microsoft.com/office/drawing/2014/main" id="{00000000-0008-0000-0A00-00000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19</xdr:row>
          <xdr:rowOff>107950</xdr:rowOff>
        </xdr:from>
        <xdr:to>
          <xdr:col>3</xdr:col>
          <xdr:colOff>3060700</xdr:colOff>
          <xdr:row>19</xdr:row>
          <xdr:rowOff>381000</xdr:rowOff>
        </xdr:to>
        <xdr:sp macro="" textlink="">
          <xdr:nvSpPr>
            <xdr:cNvPr id="35854" name="Drop Down 14" hidden="1">
              <a:extLst>
                <a:ext uri="{63B3BB69-23CF-44E3-9099-C40C66FF867C}">
                  <a14:compatExt spid="_x0000_s35854"/>
                </a:ext>
                <a:ext uri="{FF2B5EF4-FFF2-40B4-BE49-F238E27FC236}">
                  <a16:creationId xmlns:a16="http://schemas.microsoft.com/office/drawing/2014/main" id="{00000000-0008-0000-0A00-00000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20</xdr:row>
          <xdr:rowOff>107950</xdr:rowOff>
        </xdr:from>
        <xdr:to>
          <xdr:col>3</xdr:col>
          <xdr:colOff>3060700</xdr:colOff>
          <xdr:row>20</xdr:row>
          <xdr:rowOff>381000</xdr:rowOff>
        </xdr:to>
        <xdr:sp macro="" textlink="">
          <xdr:nvSpPr>
            <xdr:cNvPr id="35855" name="Drop Down 15" hidden="1">
              <a:extLst>
                <a:ext uri="{63B3BB69-23CF-44E3-9099-C40C66FF867C}">
                  <a14:compatExt spid="_x0000_s35855"/>
                </a:ext>
                <a:ext uri="{FF2B5EF4-FFF2-40B4-BE49-F238E27FC236}">
                  <a16:creationId xmlns:a16="http://schemas.microsoft.com/office/drawing/2014/main" id="{00000000-0008-0000-0A00-00000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21</xdr:row>
          <xdr:rowOff>107950</xdr:rowOff>
        </xdr:from>
        <xdr:to>
          <xdr:col>3</xdr:col>
          <xdr:colOff>3060700</xdr:colOff>
          <xdr:row>21</xdr:row>
          <xdr:rowOff>381000</xdr:rowOff>
        </xdr:to>
        <xdr:sp macro="" textlink="">
          <xdr:nvSpPr>
            <xdr:cNvPr id="35856" name="Drop Down 16" hidden="1">
              <a:extLst>
                <a:ext uri="{63B3BB69-23CF-44E3-9099-C40C66FF867C}">
                  <a14:compatExt spid="_x0000_s35856"/>
                </a:ext>
                <a:ext uri="{FF2B5EF4-FFF2-40B4-BE49-F238E27FC236}">
                  <a16:creationId xmlns:a16="http://schemas.microsoft.com/office/drawing/2014/main" id="{00000000-0008-0000-0A00-00001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22</xdr:row>
          <xdr:rowOff>107950</xdr:rowOff>
        </xdr:from>
        <xdr:to>
          <xdr:col>3</xdr:col>
          <xdr:colOff>3060700</xdr:colOff>
          <xdr:row>22</xdr:row>
          <xdr:rowOff>381000</xdr:rowOff>
        </xdr:to>
        <xdr:sp macro="" textlink="">
          <xdr:nvSpPr>
            <xdr:cNvPr id="35857" name="Drop Down 17" hidden="1">
              <a:extLst>
                <a:ext uri="{63B3BB69-23CF-44E3-9099-C40C66FF867C}">
                  <a14:compatExt spid="_x0000_s35857"/>
                </a:ext>
                <a:ext uri="{FF2B5EF4-FFF2-40B4-BE49-F238E27FC236}">
                  <a16:creationId xmlns:a16="http://schemas.microsoft.com/office/drawing/2014/main" id="{00000000-0008-0000-0A00-00001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23</xdr:row>
          <xdr:rowOff>107950</xdr:rowOff>
        </xdr:from>
        <xdr:to>
          <xdr:col>3</xdr:col>
          <xdr:colOff>3060700</xdr:colOff>
          <xdr:row>23</xdr:row>
          <xdr:rowOff>381000</xdr:rowOff>
        </xdr:to>
        <xdr:sp macro="" textlink="">
          <xdr:nvSpPr>
            <xdr:cNvPr id="35858" name="Drop Down 18" hidden="1">
              <a:extLst>
                <a:ext uri="{63B3BB69-23CF-44E3-9099-C40C66FF867C}">
                  <a14:compatExt spid="_x0000_s35858"/>
                </a:ext>
                <a:ext uri="{FF2B5EF4-FFF2-40B4-BE49-F238E27FC236}">
                  <a16:creationId xmlns:a16="http://schemas.microsoft.com/office/drawing/2014/main" id="{00000000-0008-0000-0A00-00001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24</xdr:row>
          <xdr:rowOff>107950</xdr:rowOff>
        </xdr:from>
        <xdr:to>
          <xdr:col>3</xdr:col>
          <xdr:colOff>3060700</xdr:colOff>
          <xdr:row>24</xdr:row>
          <xdr:rowOff>381000</xdr:rowOff>
        </xdr:to>
        <xdr:sp macro="" textlink="">
          <xdr:nvSpPr>
            <xdr:cNvPr id="35859" name="Drop Down 19" hidden="1">
              <a:extLst>
                <a:ext uri="{63B3BB69-23CF-44E3-9099-C40C66FF867C}">
                  <a14:compatExt spid="_x0000_s35859"/>
                </a:ext>
                <a:ext uri="{FF2B5EF4-FFF2-40B4-BE49-F238E27FC236}">
                  <a16:creationId xmlns:a16="http://schemas.microsoft.com/office/drawing/2014/main" id="{00000000-0008-0000-0A00-00001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25</xdr:row>
          <xdr:rowOff>107950</xdr:rowOff>
        </xdr:from>
        <xdr:to>
          <xdr:col>3</xdr:col>
          <xdr:colOff>3060700</xdr:colOff>
          <xdr:row>25</xdr:row>
          <xdr:rowOff>381000</xdr:rowOff>
        </xdr:to>
        <xdr:sp macro="" textlink="">
          <xdr:nvSpPr>
            <xdr:cNvPr id="35860" name="Drop Down 20" hidden="1">
              <a:extLst>
                <a:ext uri="{63B3BB69-23CF-44E3-9099-C40C66FF867C}">
                  <a14:compatExt spid="_x0000_s35860"/>
                </a:ext>
                <a:ext uri="{FF2B5EF4-FFF2-40B4-BE49-F238E27FC236}">
                  <a16:creationId xmlns:a16="http://schemas.microsoft.com/office/drawing/2014/main" id="{00000000-0008-0000-0A00-00001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4</xdr:row>
          <xdr:rowOff>146050</xdr:rowOff>
        </xdr:from>
        <xdr:to>
          <xdr:col>24</xdr:col>
          <xdr:colOff>508000</xdr:colOff>
          <xdr:row>4</xdr:row>
          <xdr:rowOff>374650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A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5</xdr:row>
          <xdr:rowOff>152400</xdr:rowOff>
        </xdr:from>
        <xdr:to>
          <xdr:col>24</xdr:col>
          <xdr:colOff>514350</xdr:colOff>
          <xdr:row>5</xdr:row>
          <xdr:rowOff>374650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A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6</xdr:row>
          <xdr:rowOff>127000</xdr:rowOff>
        </xdr:from>
        <xdr:to>
          <xdr:col>24</xdr:col>
          <xdr:colOff>514350</xdr:colOff>
          <xdr:row>6</xdr:row>
          <xdr:rowOff>342900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A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7</xdr:row>
          <xdr:rowOff>127000</xdr:rowOff>
        </xdr:from>
        <xdr:to>
          <xdr:col>24</xdr:col>
          <xdr:colOff>488950</xdr:colOff>
          <xdr:row>7</xdr:row>
          <xdr:rowOff>342900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A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8</xdr:row>
          <xdr:rowOff>88900</xdr:rowOff>
        </xdr:from>
        <xdr:to>
          <xdr:col>24</xdr:col>
          <xdr:colOff>488950</xdr:colOff>
          <xdr:row>8</xdr:row>
          <xdr:rowOff>317500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A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9</xdr:row>
          <xdr:rowOff>76200</xdr:rowOff>
        </xdr:from>
        <xdr:to>
          <xdr:col>27</xdr:col>
          <xdr:colOff>2476500</xdr:colOff>
          <xdr:row>9</xdr:row>
          <xdr:rowOff>342900</xdr:rowOff>
        </xdr:to>
        <xdr:sp macro="" textlink="">
          <xdr:nvSpPr>
            <xdr:cNvPr id="35866" name="Drop Down 26" hidden="1">
              <a:extLst>
                <a:ext uri="{63B3BB69-23CF-44E3-9099-C40C66FF867C}">
                  <a14:compatExt spid="_x0000_s35866"/>
                </a:ext>
                <a:ext uri="{FF2B5EF4-FFF2-40B4-BE49-F238E27FC236}">
                  <a16:creationId xmlns:a16="http://schemas.microsoft.com/office/drawing/2014/main" id="{00000000-0008-0000-0A00-00001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10</xdr:row>
          <xdr:rowOff>88900</xdr:rowOff>
        </xdr:from>
        <xdr:to>
          <xdr:col>27</xdr:col>
          <xdr:colOff>2476500</xdr:colOff>
          <xdr:row>10</xdr:row>
          <xdr:rowOff>381000</xdr:rowOff>
        </xdr:to>
        <xdr:sp macro="" textlink="">
          <xdr:nvSpPr>
            <xdr:cNvPr id="35867" name="Drop Down 27" hidden="1">
              <a:extLst>
                <a:ext uri="{63B3BB69-23CF-44E3-9099-C40C66FF867C}">
                  <a14:compatExt spid="_x0000_s35867"/>
                </a:ext>
                <a:ext uri="{FF2B5EF4-FFF2-40B4-BE49-F238E27FC236}">
                  <a16:creationId xmlns:a16="http://schemas.microsoft.com/office/drawing/2014/main" id="{00000000-0008-0000-0A00-00001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11</xdr:row>
          <xdr:rowOff>88900</xdr:rowOff>
        </xdr:from>
        <xdr:to>
          <xdr:col>27</xdr:col>
          <xdr:colOff>2476500</xdr:colOff>
          <xdr:row>11</xdr:row>
          <xdr:rowOff>381000</xdr:rowOff>
        </xdr:to>
        <xdr:sp macro="" textlink="">
          <xdr:nvSpPr>
            <xdr:cNvPr id="35868" name="Drop Down 28" hidden="1">
              <a:extLst>
                <a:ext uri="{63B3BB69-23CF-44E3-9099-C40C66FF867C}">
                  <a14:compatExt spid="_x0000_s35868"/>
                </a:ext>
                <a:ext uri="{FF2B5EF4-FFF2-40B4-BE49-F238E27FC236}">
                  <a16:creationId xmlns:a16="http://schemas.microsoft.com/office/drawing/2014/main" id="{00000000-0008-0000-0A00-00001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12</xdr:row>
          <xdr:rowOff>76200</xdr:rowOff>
        </xdr:from>
        <xdr:to>
          <xdr:col>27</xdr:col>
          <xdr:colOff>2495550</xdr:colOff>
          <xdr:row>12</xdr:row>
          <xdr:rowOff>342900</xdr:rowOff>
        </xdr:to>
        <xdr:sp macro="" textlink="">
          <xdr:nvSpPr>
            <xdr:cNvPr id="35869" name="Drop Down 29" hidden="1">
              <a:extLst>
                <a:ext uri="{63B3BB69-23CF-44E3-9099-C40C66FF867C}">
                  <a14:compatExt spid="_x0000_s35869"/>
                </a:ext>
                <a:ext uri="{FF2B5EF4-FFF2-40B4-BE49-F238E27FC236}">
                  <a16:creationId xmlns:a16="http://schemas.microsoft.com/office/drawing/2014/main" id="{00000000-0008-0000-0A00-00001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13</xdr:row>
          <xdr:rowOff>76200</xdr:rowOff>
        </xdr:from>
        <xdr:to>
          <xdr:col>27</xdr:col>
          <xdr:colOff>2476500</xdr:colOff>
          <xdr:row>13</xdr:row>
          <xdr:rowOff>342900</xdr:rowOff>
        </xdr:to>
        <xdr:sp macro="" textlink="">
          <xdr:nvSpPr>
            <xdr:cNvPr id="35870" name="Drop Down 30" hidden="1">
              <a:extLst>
                <a:ext uri="{63B3BB69-23CF-44E3-9099-C40C66FF867C}">
                  <a14:compatExt spid="_x0000_s35870"/>
                </a:ext>
                <a:ext uri="{FF2B5EF4-FFF2-40B4-BE49-F238E27FC236}">
                  <a16:creationId xmlns:a16="http://schemas.microsoft.com/office/drawing/2014/main" id="{00000000-0008-0000-0A00-00001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14</xdr:row>
          <xdr:rowOff>76200</xdr:rowOff>
        </xdr:from>
        <xdr:to>
          <xdr:col>27</xdr:col>
          <xdr:colOff>2476500</xdr:colOff>
          <xdr:row>14</xdr:row>
          <xdr:rowOff>342900</xdr:rowOff>
        </xdr:to>
        <xdr:sp macro="" textlink="">
          <xdr:nvSpPr>
            <xdr:cNvPr id="35871" name="Drop Down 31" hidden="1">
              <a:extLst>
                <a:ext uri="{63B3BB69-23CF-44E3-9099-C40C66FF867C}">
                  <a14:compatExt spid="_x0000_s35871"/>
                </a:ext>
                <a:ext uri="{FF2B5EF4-FFF2-40B4-BE49-F238E27FC236}">
                  <a16:creationId xmlns:a16="http://schemas.microsoft.com/office/drawing/2014/main" id="{00000000-0008-0000-0A00-00001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15</xdr:row>
          <xdr:rowOff>76200</xdr:rowOff>
        </xdr:from>
        <xdr:to>
          <xdr:col>27</xdr:col>
          <xdr:colOff>2476500</xdr:colOff>
          <xdr:row>15</xdr:row>
          <xdr:rowOff>342900</xdr:rowOff>
        </xdr:to>
        <xdr:sp macro="" textlink="">
          <xdr:nvSpPr>
            <xdr:cNvPr id="35872" name="Drop Down 32" hidden="1">
              <a:extLst>
                <a:ext uri="{63B3BB69-23CF-44E3-9099-C40C66FF867C}">
                  <a14:compatExt spid="_x0000_s35872"/>
                </a:ext>
                <a:ext uri="{FF2B5EF4-FFF2-40B4-BE49-F238E27FC236}">
                  <a16:creationId xmlns:a16="http://schemas.microsoft.com/office/drawing/2014/main" id="{00000000-0008-0000-0A00-00002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16</xdr:row>
          <xdr:rowOff>76200</xdr:rowOff>
        </xdr:from>
        <xdr:to>
          <xdr:col>27</xdr:col>
          <xdr:colOff>2476500</xdr:colOff>
          <xdr:row>16</xdr:row>
          <xdr:rowOff>342900</xdr:rowOff>
        </xdr:to>
        <xdr:sp macro="" textlink="">
          <xdr:nvSpPr>
            <xdr:cNvPr id="35873" name="Drop Down 33" hidden="1">
              <a:extLst>
                <a:ext uri="{63B3BB69-23CF-44E3-9099-C40C66FF867C}">
                  <a14:compatExt spid="_x0000_s35873"/>
                </a:ext>
                <a:ext uri="{FF2B5EF4-FFF2-40B4-BE49-F238E27FC236}">
                  <a16:creationId xmlns:a16="http://schemas.microsoft.com/office/drawing/2014/main" id="{00000000-0008-0000-0A00-00002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18</xdr:row>
          <xdr:rowOff>76200</xdr:rowOff>
        </xdr:from>
        <xdr:to>
          <xdr:col>27</xdr:col>
          <xdr:colOff>2476500</xdr:colOff>
          <xdr:row>18</xdr:row>
          <xdr:rowOff>342900</xdr:rowOff>
        </xdr:to>
        <xdr:sp macro="" textlink="">
          <xdr:nvSpPr>
            <xdr:cNvPr id="35874" name="Drop Down 34" hidden="1">
              <a:extLst>
                <a:ext uri="{63B3BB69-23CF-44E3-9099-C40C66FF867C}">
                  <a14:compatExt spid="_x0000_s35874"/>
                </a:ext>
                <a:ext uri="{FF2B5EF4-FFF2-40B4-BE49-F238E27FC236}">
                  <a16:creationId xmlns:a16="http://schemas.microsoft.com/office/drawing/2014/main" id="{00000000-0008-0000-0A00-00002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9</xdr:row>
          <xdr:rowOff>76200</xdr:rowOff>
        </xdr:from>
        <xdr:to>
          <xdr:col>30</xdr:col>
          <xdr:colOff>946150</xdr:colOff>
          <xdr:row>9</xdr:row>
          <xdr:rowOff>342900</xdr:rowOff>
        </xdr:to>
        <xdr:sp macro="" textlink="">
          <xdr:nvSpPr>
            <xdr:cNvPr id="35875" name="Drop Down 35" hidden="1">
              <a:extLst>
                <a:ext uri="{63B3BB69-23CF-44E3-9099-C40C66FF867C}">
                  <a14:compatExt spid="_x0000_s35875"/>
                </a:ext>
                <a:ext uri="{FF2B5EF4-FFF2-40B4-BE49-F238E27FC236}">
                  <a16:creationId xmlns:a16="http://schemas.microsoft.com/office/drawing/2014/main" id="{00000000-0008-0000-0A00-00002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10</xdr:row>
          <xdr:rowOff>76200</xdr:rowOff>
        </xdr:from>
        <xdr:to>
          <xdr:col>30</xdr:col>
          <xdr:colOff>946150</xdr:colOff>
          <xdr:row>10</xdr:row>
          <xdr:rowOff>342900</xdr:rowOff>
        </xdr:to>
        <xdr:sp macro="" textlink="">
          <xdr:nvSpPr>
            <xdr:cNvPr id="35876" name="Drop Down 36" hidden="1">
              <a:extLst>
                <a:ext uri="{63B3BB69-23CF-44E3-9099-C40C66FF867C}">
                  <a14:compatExt spid="_x0000_s35876"/>
                </a:ext>
                <a:ext uri="{FF2B5EF4-FFF2-40B4-BE49-F238E27FC236}">
                  <a16:creationId xmlns:a16="http://schemas.microsoft.com/office/drawing/2014/main" id="{00000000-0008-0000-0A00-00002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11</xdr:row>
          <xdr:rowOff>76200</xdr:rowOff>
        </xdr:from>
        <xdr:to>
          <xdr:col>30</xdr:col>
          <xdr:colOff>946150</xdr:colOff>
          <xdr:row>11</xdr:row>
          <xdr:rowOff>342900</xdr:rowOff>
        </xdr:to>
        <xdr:sp macro="" textlink="">
          <xdr:nvSpPr>
            <xdr:cNvPr id="35877" name="Drop Down 37" hidden="1">
              <a:extLst>
                <a:ext uri="{63B3BB69-23CF-44E3-9099-C40C66FF867C}">
                  <a14:compatExt spid="_x0000_s35877"/>
                </a:ext>
                <a:ext uri="{FF2B5EF4-FFF2-40B4-BE49-F238E27FC236}">
                  <a16:creationId xmlns:a16="http://schemas.microsoft.com/office/drawing/2014/main" id="{00000000-0008-0000-0A00-00002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12</xdr:row>
          <xdr:rowOff>76200</xdr:rowOff>
        </xdr:from>
        <xdr:to>
          <xdr:col>30</xdr:col>
          <xdr:colOff>946150</xdr:colOff>
          <xdr:row>12</xdr:row>
          <xdr:rowOff>342900</xdr:rowOff>
        </xdr:to>
        <xdr:sp macro="" textlink="">
          <xdr:nvSpPr>
            <xdr:cNvPr id="35878" name="Drop Down 38" hidden="1">
              <a:extLst>
                <a:ext uri="{63B3BB69-23CF-44E3-9099-C40C66FF867C}">
                  <a14:compatExt spid="_x0000_s35878"/>
                </a:ext>
                <a:ext uri="{FF2B5EF4-FFF2-40B4-BE49-F238E27FC236}">
                  <a16:creationId xmlns:a16="http://schemas.microsoft.com/office/drawing/2014/main" id="{00000000-0008-0000-0A00-00002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13</xdr:row>
          <xdr:rowOff>76200</xdr:rowOff>
        </xdr:from>
        <xdr:to>
          <xdr:col>30</xdr:col>
          <xdr:colOff>946150</xdr:colOff>
          <xdr:row>13</xdr:row>
          <xdr:rowOff>342900</xdr:rowOff>
        </xdr:to>
        <xdr:sp macro="" textlink="">
          <xdr:nvSpPr>
            <xdr:cNvPr id="35879" name="Drop Down 39" hidden="1">
              <a:extLst>
                <a:ext uri="{63B3BB69-23CF-44E3-9099-C40C66FF867C}">
                  <a14:compatExt spid="_x0000_s35879"/>
                </a:ext>
                <a:ext uri="{FF2B5EF4-FFF2-40B4-BE49-F238E27FC236}">
                  <a16:creationId xmlns:a16="http://schemas.microsoft.com/office/drawing/2014/main" id="{00000000-0008-0000-0A00-00002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14</xdr:row>
          <xdr:rowOff>76200</xdr:rowOff>
        </xdr:from>
        <xdr:to>
          <xdr:col>30</xdr:col>
          <xdr:colOff>946150</xdr:colOff>
          <xdr:row>14</xdr:row>
          <xdr:rowOff>342900</xdr:rowOff>
        </xdr:to>
        <xdr:sp macro="" textlink="">
          <xdr:nvSpPr>
            <xdr:cNvPr id="35880" name="Drop Down 40" hidden="1">
              <a:extLst>
                <a:ext uri="{63B3BB69-23CF-44E3-9099-C40C66FF867C}">
                  <a14:compatExt spid="_x0000_s35880"/>
                </a:ext>
                <a:ext uri="{FF2B5EF4-FFF2-40B4-BE49-F238E27FC236}">
                  <a16:creationId xmlns:a16="http://schemas.microsoft.com/office/drawing/2014/main" id="{00000000-0008-0000-0A00-00002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15</xdr:row>
          <xdr:rowOff>76200</xdr:rowOff>
        </xdr:from>
        <xdr:to>
          <xdr:col>30</xdr:col>
          <xdr:colOff>946150</xdr:colOff>
          <xdr:row>15</xdr:row>
          <xdr:rowOff>342900</xdr:rowOff>
        </xdr:to>
        <xdr:sp macro="" textlink="">
          <xdr:nvSpPr>
            <xdr:cNvPr id="35881" name="Drop Down 41" hidden="1">
              <a:extLst>
                <a:ext uri="{63B3BB69-23CF-44E3-9099-C40C66FF867C}">
                  <a14:compatExt spid="_x0000_s35881"/>
                </a:ext>
                <a:ext uri="{FF2B5EF4-FFF2-40B4-BE49-F238E27FC236}">
                  <a16:creationId xmlns:a16="http://schemas.microsoft.com/office/drawing/2014/main" id="{00000000-0008-0000-0A00-00002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16</xdr:row>
          <xdr:rowOff>76200</xdr:rowOff>
        </xdr:from>
        <xdr:to>
          <xdr:col>30</xdr:col>
          <xdr:colOff>946150</xdr:colOff>
          <xdr:row>16</xdr:row>
          <xdr:rowOff>342900</xdr:rowOff>
        </xdr:to>
        <xdr:sp macro="" textlink="">
          <xdr:nvSpPr>
            <xdr:cNvPr id="35882" name="Drop Down 42" hidden="1">
              <a:extLst>
                <a:ext uri="{63B3BB69-23CF-44E3-9099-C40C66FF867C}">
                  <a14:compatExt spid="_x0000_s35882"/>
                </a:ext>
                <a:ext uri="{FF2B5EF4-FFF2-40B4-BE49-F238E27FC236}">
                  <a16:creationId xmlns:a16="http://schemas.microsoft.com/office/drawing/2014/main" id="{00000000-0008-0000-0A00-00002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17</xdr:row>
          <xdr:rowOff>76200</xdr:rowOff>
        </xdr:from>
        <xdr:to>
          <xdr:col>30</xdr:col>
          <xdr:colOff>946150</xdr:colOff>
          <xdr:row>17</xdr:row>
          <xdr:rowOff>342900</xdr:rowOff>
        </xdr:to>
        <xdr:sp macro="" textlink="">
          <xdr:nvSpPr>
            <xdr:cNvPr id="35883" name="Drop Down 43" hidden="1">
              <a:extLst>
                <a:ext uri="{63B3BB69-23CF-44E3-9099-C40C66FF867C}">
                  <a14:compatExt spid="_x0000_s35883"/>
                </a:ext>
                <a:ext uri="{FF2B5EF4-FFF2-40B4-BE49-F238E27FC236}">
                  <a16:creationId xmlns:a16="http://schemas.microsoft.com/office/drawing/2014/main" id="{00000000-0008-0000-0A00-00002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18</xdr:row>
          <xdr:rowOff>76200</xdr:rowOff>
        </xdr:from>
        <xdr:to>
          <xdr:col>30</xdr:col>
          <xdr:colOff>946150</xdr:colOff>
          <xdr:row>18</xdr:row>
          <xdr:rowOff>342900</xdr:rowOff>
        </xdr:to>
        <xdr:sp macro="" textlink="">
          <xdr:nvSpPr>
            <xdr:cNvPr id="35884" name="Drop Down 44" hidden="1">
              <a:extLst>
                <a:ext uri="{63B3BB69-23CF-44E3-9099-C40C66FF867C}">
                  <a14:compatExt spid="_x0000_s35884"/>
                </a:ext>
                <a:ext uri="{FF2B5EF4-FFF2-40B4-BE49-F238E27FC236}">
                  <a16:creationId xmlns:a16="http://schemas.microsoft.com/office/drawing/2014/main" id="{00000000-0008-0000-0A00-00002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9</xdr:row>
          <xdr:rowOff>76200</xdr:rowOff>
        </xdr:from>
        <xdr:to>
          <xdr:col>33</xdr:col>
          <xdr:colOff>2476500</xdr:colOff>
          <xdr:row>9</xdr:row>
          <xdr:rowOff>342900</xdr:rowOff>
        </xdr:to>
        <xdr:sp macro="" textlink="">
          <xdr:nvSpPr>
            <xdr:cNvPr id="35885" name="Drop Down 45" hidden="1">
              <a:extLst>
                <a:ext uri="{63B3BB69-23CF-44E3-9099-C40C66FF867C}">
                  <a14:compatExt spid="_x0000_s35885"/>
                </a:ext>
                <a:ext uri="{FF2B5EF4-FFF2-40B4-BE49-F238E27FC236}">
                  <a16:creationId xmlns:a16="http://schemas.microsoft.com/office/drawing/2014/main" id="{00000000-0008-0000-0A00-00002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10</xdr:row>
          <xdr:rowOff>76200</xdr:rowOff>
        </xdr:from>
        <xdr:to>
          <xdr:col>33</xdr:col>
          <xdr:colOff>2476500</xdr:colOff>
          <xdr:row>10</xdr:row>
          <xdr:rowOff>342900</xdr:rowOff>
        </xdr:to>
        <xdr:sp macro="" textlink="">
          <xdr:nvSpPr>
            <xdr:cNvPr id="35886" name="Drop Down 46" hidden="1">
              <a:extLst>
                <a:ext uri="{63B3BB69-23CF-44E3-9099-C40C66FF867C}">
                  <a14:compatExt spid="_x0000_s35886"/>
                </a:ext>
                <a:ext uri="{FF2B5EF4-FFF2-40B4-BE49-F238E27FC236}">
                  <a16:creationId xmlns:a16="http://schemas.microsoft.com/office/drawing/2014/main" id="{00000000-0008-0000-0A00-00002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11</xdr:row>
          <xdr:rowOff>76200</xdr:rowOff>
        </xdr:from>
        <xdr:to>
          <xdr:col>33</xdr:col>
          <xdr:colOff>2476500</xdr:colOff>
          <xdr:row>11</xdr:row>
          <xdr:rowOff>342900</xdr:rowOff>
        </xdr:to>
        <xdr:sp macro="" textlink="">
          <xdr:nvSpPr>
            <xdr:cNvPr id="35887" name="Drop Down 47" hidden="1">
              <a:extLst>
                <a:ext uri="{63B3BB69-23CF-44E3-9099-C40C66FF867C}">
                  <a14:compatExt spid="_x0000_s35887"/>
                </a:ext>
                <a:ext uri="{FF2B5EF4-FFF2-40B4-BE49-F238E27FC236}">
                  <a16:creationId xmlns:a16="http://schemas.microsoft.com/office/drawing/2014/main" id="{00000000-0008-0000-0A00-00002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12</xdr:row>
          <xdr:rowOff>76200</xdr:rowOff>
        </xdr:from>
        <xdr:to>
          <xdr:col>33</xdr:col>
          <xdr:colOff>2476500</xdr:colOff>
          <xdr:row>12</xdr:row>
          <xdr:rowOff>342900</xdr:rowOff>
        </xdr:to>
        <xdr:sp macro="" textlink="">
          <xdr:nvSpPr>
            <xdr:cNvPr id="35888" name="Drop Down 48" hidden="1">
              <a:extLst>
                <a:ext uri="{63B3BB69-23CF-44E3-9099-C40C66FF867C}">
                  <a14:compatExt spid="_x0000_s35888"/>
                </a:ext>
                <a:ext uri="{FF2B5EF4-FFF2-40B4-BE49-F238E27FC236}">
                  <a16:creationId xmlns:a16="http://schemas.microsoft.com/office/drawing/2014/main" id="{00000000-0008-0000-0A00-00003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13</xdr:row>
          <xdr:rowOff>76200</xdr:rowOff>
        </xdr:from>
        <xdr:to>
          <xdr:col>33</xdr:col>
          <xdr:colOff>2476500</xdr:colOff>
          <xdr:row>13</xdr:row>
          <xdr:rowOff>342900</xdr:rowOff>
        </xdr:to>
        <xdr:sp macro="" textlink="">
          <xdr:nvSpPr>
            <xdr:cNvPr id="35889" name="Drop Down 49" hidden="1">
              <a:extLst>
                <a:ext uri="{63B3BB69-23CF-44E3-9099-C40C66FF867C}">
                  <a14:compatExt spid="_x0000_s35889"/>
                </a:ext>
                <a:ext uri="{FF2B5EF4-FFF2-40B4-BE49-F238E27FC236}">
                  <a16:creationId xmlns:a16="http://schemas.microsoft.com/office/drawing/2014/main" id="{00000000-0008-0000-0A00-00003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14</xdr:row>
          <xdr:rowOff>76200</xdr:rowOff>
        </xdr:from>
        <xdr:to>
          <xdr:col>33</xdr:col>
          <xdr:colOff>2476500</xdr:colOff>
          <xdr:row>14</xdr:row>
          <xdr:rowOff>342900</xdr:rowOff>
        </xdr:to>
        <xdr:sp macro="" textlink="">
          <xdr:nvSpPr>
            <xdr:cNvPr id="35890" name="Drop Down 50" hidden="1">
              <a:extLst>
                <a:ext uri="{63B3BB69-23CF-44E3-9099-C40C66FF867C}">
                  <a14:compatExt spid="_x0000_s35890"/>
                </a:ext>
                <a:ext uri="{FF2B5EF4-FFF2-40B4-BE49-F238E27FC236}">
                  <a16:creationId xmlns:a16="http://schemas.microsoft.com/office/drawing/2014/main" id="{00000000-0008-0000-0A00-00003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15</xdr:row>
          <xdr:rowOff>76200</xdr:rowOff>
        </xdr:from>
        <xdr:to>
          <xdr:col>33</xdr:col>
          <xdr:colOff>2476500</xdr:colOff>
          <xdr:row>15</xdr:row>
          <xdr:rowOff>342900</xdr:rowOff>
        </xdr:to>
        <xdr:sp macro="" textlink="">
          <xdr:nvSpPr>
            <xdr:cNvPr id="35891" name="Drop Down 51" hidden="1">
              <a:extLst>
                <a:ext uri="{63B3BB69-23CF-44E3-9099-C40C66FF867C}">
                  <a14:compatExt spid="_x0000_s35891"/>
                </a:ext>
                <a:ext uri="{FF2B5EF4-FFF2-40B4-BE49-F238E27FC236}">
                  <a16:creationId xmlns:a16="http://schemas.microsoft.com/office/drawing/2014/main" id="{00000000-0008-0000-0A00-00003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16</xdr:row>
          <xdr:rowOff>76200</xdr:rowOff>
        </xdr:from>
        <xdr:to>
          <xdr:col>33</xdr:col>
          <xdr:colOff>2476500</xdr:colOff>
          <xdr:row>16</xdr:row>
          <xdr:rowOff>342900</xdr:rowOff>
        </xdr:to>
        <xdr:sp macro="" textlink="">
          <xdr:nvSpPr>
            <xdr:cNvPr id="35892" name="Drop Down 52" hidden="1">
              <a:extLst>
                <a:ext uri="{63B3BB69-23CF-44E3-9099-C40C66FF867C}">
                  <a14:compatExt spid="_x0000_s35892"/>
                </a:ext>
                <a:ext uri="{FF2B5EF4-FFF2-40B4-BE49-F238E27FC236}">
                  <a16:creationId xmlns:a16="http://schemas.microsoft.com/office/drawing/2014/main" id="{00000000-0008-0000-0A00-00003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17</xdr:row>
          <xdr:rowOff>76200</xdr:rowOff>
        </xdr:from>
        <xdr:to>
          <xdr:col>33</xdr:col>
          <xdr:colOff>2476500</xdr:colOff>
          <xdr:row>17</xdr:row>
          <xdr:rowOff>342900</xdr:rowOff>
        </xdr:to>
        <xdr:sp macro="" textlink="">
          <xdr:nvSpPr>
            <xdr:cNvPr id="35893" name="Drop Down 53" hidden="1">
              <a:extLst>
                <a:ext uri="{63B3BB69-23CF-44E3-9099-C40C66FF867C}">
                  <a14:compatExt spid="_x0000_s35893"/>
                </a:ext>
                <a:ext uri="{FF2B5EF4-FFF2-40B4-BE49-F238E27FC236}">
                  <a16:creationId xmlns:a16="http://schemas.microsoft.com/office/drawing/2014/main" id="{00000000-0008-0000-0A00-00003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18</xdr:row>
          <xdr:rowOff>76200</xdr:rowOff>
        </xdr:from>
        <xdr:to>
          <xdr:col>33</xdr:col>
          <xdr:colOff>2476500</xdr:colOff>
          <xdr:row>18</xdr:row>
          <xdr:rowOff>342900</xdr:rowOff>
        </xdr:to>
        <xdr:sp macro="" textlink="">
          <xdr:nvSpPr>
            <xdr:cNvPr id="35894" name="Drop Down 54" hidden="1">
              <a:extLst>
                <a:ext uri="{63B3BB69-23CF-44E3-9099-C40C66FF867C}">
                  <a14:compatExt spid="_x0000_s35894"/>
                </a:ext>
                <a:ext uri="{FF2B5EF4-FFF2-40B4-BE49-F238E27FC236}">
                  <a16:creationId xmlns:a16="http://schemas.microsoft.com/office/drawing/2014/main" id="{00000000-0008-0000-0A00-00003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9</xdr:row>
          <xdr:rowOff>76200</xdr:rowOff>
        </xdr:from>
        <xdr:to>
          <xdr:col>36</xdr:col>
          <xdr:colOff>946150</xdr:colOff>
          <xdr:row>9</xdr:row>
          <xdr:rowOff>342900</xdr:rowOff>
        </xdr:to>
        <xdr:sp macro="" textlink="">
          <xdr:nvSpPr>
            <xdr:cNvPr id="35895" name="Drop Down 55" hidden="1">
              <a:extLst>
                <a:ext uri="{63B3BB69-23CF-44E3-9099-C40C66FF867C}">
                  <a14:compatExt spid="_x0000_s35895"/>
                </a:ext>
                <a:ext uri="{FF2B5EF4-FFF2-40B4-BE49-F238E27FC236}">
                  <a16:creationId xmlns:a16="http://schemas.microsoft.com/office/drawing/2014/main" id="{00000000-0008-0000-0A00-00003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10</xdr:row>
          <xdr:rowOff>76200</xdr:rowOff>
        </xdr:from>
        <xdr:to>
          <xdr:col>36</xdr:col>
          <xdr:colOff>946150</xdr:colOff>
          <xdr:row>10</xdr:row>
          <xdr:rowOff>342900</xdr:rowOff>
        </xdr:to>
        <xdr:sp macro="" textlink="">
          <xdr:nvSpPr>
            <xdr:cNvPr id="35896" name="Drop Down 56" hidden="1">
              <a:extLst>
                <a:ext uri="{63B3BB69-23CF-44E3-9099-C40C66FF867C}">
                  <a14:compatExt spid="_x0000_s35896"/>
                </a:ext>
                <a:ext uri="{FF2B5EF4-FFF2-40B4-BE49-F238E27FC236}">
                  <a16:creationId xmlns:a16="http://schemas.microsoft.com/office/drawing/2014/main" id="{00000000-0008-0000-0A00-00003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11</xdr:row>
          <xdr:rowOff>76200</xdr:rowOff>
        </xdr:from>
        <xdr:to>
          <xdr:col>36</xdr:col>
          <xdr:colOff>946150</xdr:colOff>
          <xdr:row>11</xdr:row>
          <xdr:rowOff>342900</xdr:rowOff>
        </xdr:to>
        <xdr:sp macro="" textlink="">
          <xdr:nvSpPr>
            <xdr:cNvPr id="35897" name="Drop Down 57" hidden="1">
              <a:extLst>
                <a:ext uri="{63B3BB69-23CF-44E3-9099-C40C66FF867C}">
                  <a14:compatExt spid="_x0000_s35897"/>
                </a:ext>
                <a:ext uri="{FF2B5EF4-FFF2-40B4-BE49-F238E27FC236}">
                  <a16:creationId xmlns:a16="http://schemas.microsoft.com/office/drawing/2014/main" id="{00000000-0008-0000-0A00-00003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12</xdr:row>
          <xdr:rowOff>76200</xdr:rowOff>
        </xdr:from>
        <xdr:to>
          <xdr:col>36</xdr:col>
          <xdr:colOff>946150</xdr:colOff>
          <xdr:row>12</xdr:row>
          <xdr:rowOff>342900</xdr:rowOff>
        </xdr:to>
        <xdr:sp macro="" textlink="">
          <xdr:nvSpPr>
            <xdr:cNvPr id="35898" name="Drop Down 58" hidden="1">
              <a:extLst>
                <a:ext uri="{63B3BB69-23CF-44E3-9099-C40C66FF867C}">
                  <a14:compatExt spid="_x0000_s35898"/>
                </a:ext>
                <a:ext uri="{FF2B5EF4-FFF2-40B4-BE49-F238E27FC236}">
                  <a16:creationId xmlns:a16="http://schemas.microsoft.com/office/drawing/2014/main" id="{00000000-0008-0000-0A00-00003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13</xdr:row>
          <xdr:rowOff>76200</xdr:rowOff>
        </xdr:from>
        <xdr:to>
          <xdr:col>36</xdr:col>
          <xdr:colOff>946150</xdr:colOff>
          <xdr:row>13</xdr:row>
          <xdr:rowOff>342900</xdr:rowOff>
        </xdr:to>
        <xdr:sp macro="" textlink="">
          <xdr:nvSpPr>
            <xdr:cNvPr id="35899" name="Drop Down 59" hidden="1">
              <a:extLst>
                <a:ext uri="{63B3BB69-23CF-44E3-9099-C40C66FF867C}">
                  <a14:compatExt spid="_x0000_s35899"/>
                </a:ext>
                <a:ext uri="{FF2B5EF4-FFF2-40B4-BE49-F238E27FC236}">
                  <a16:creationId xmlns:a16="http://schemas.microsoft.com/office/drawing/2014/main" id="{00000000-0008-0000-0A00-00003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14</xdr:row>
          <xdr:rowOff>76200</xdr:rowOff>
        </xdr:from>
        <xdr:to>
          <xdr:col>36</xdr:col>
          <xdr:colOff>946150</xdr:colOff>
          <xdr:row>14</xdr:row>
          <xdr:rowOff>342900</xdr:rowOff>
        </xdr:to>
        <xdr:sp macro="" textlink="">
          <xdr:nvSpPr>
            <xdr:cNvPr id="35900" name="Drop Down 60" hidden="1">
              <a:extLst>
                <a:ext uri="{63B3BB69-23CF-44E3-9099-C40C66FF867C}">
                  <a14:compatExt spid="_x0000_s35900"/>
                </a:ext>
                <a:ext uri="{FF2B5EF4-FFF2-40B4-BE49-F238E27FC236}">
                  <a16:creationId xmlns:a16="http://schemas.microsoft.com/office/drawing/2014/main" id="{00000000-0008-0000-0A00-00003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15</xdr:row>
          <xdr:rowOff>76200</xdr:rowOff>
        </xdr:from>
        <xdr:to>
          <xdr:col>36</xdr:col>
          <xdr:colOff>946150</xdr:colOff>
          <xdr:row>15</xdr:row>
          <xdr:rowOff>342900</xdr:rowOff>
        </xdr:to>
        <xdr:sp macro="" textlink="">
          <xdr:nvSpPr>
            <xdr:cNvPr id="35901" name="Drop Down 61" hidden="1">
              <a:extLst>
                <a:ext uri="{63B3BB69-23CF-44E3-9099-C40C66FF867C}">
                  <a14:compatExt spid="_x0000_s35901"/>
                </a:ext>
                <a:ext uri="{FF2B5EF4-FFF2-40B4-BE49-F238E27FC236}">
                  <a16:creationId xmlns:a16="http://schemas.microsoft.com/office/drawing/2014/main" id="{00000000-0008-0000-0A00-00003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16</xdr:row>
          <xdr:rowOff>76200</xdr:rowOff>
        </xdr:from>
        <xdr:to>
          <xdr:col>36</xdr:col>
          <xdr:colOff>946150</xdr:colOff>
          <xdr:row>16</xdr:row>
          <xdr:rowOff>342900</xdr:rowOff>
        </xdr:to>
        <xdr:sp macro="" textlink="">
          <xdr:nvSpPr>
            <xdr:cNvPr id="35902" name="Drop Down 62" hidden="1">
              <a:extLst>
                <a:ext uri="{63B3BB69-23CF-44E3-9099-C40C66FF867C}">
                  <a14:compatExt spid="_x0000_s35902"/>
                </a:ext>
                <a:ext uri="{FF2B5EF4-FFF2-40B4-BE49-F238E27FC236}">
                  <a16:creationId xmlns:a16="http://schemas.microsoft.com/office/drawing/2014/main" id="{00000000-0008-0000-0A00-00003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17</xdr:row>
          <xdr:rowOff>76200</xdr:rowOff>
        </xdr:from>
        <xdr:to>
          <xdr:col>36</xdr:col>
          <xdr:colOff>946150</xdr:colOff>
          <xdr:row>17</xdr:row>
          <xdr:rowOff>342900</xdr:rowOff>
        </xdr:to>
        <xdr:sp macro="" textlink="">
          <xdr:nvSpPr>
            <xdr:cNvPr id="35903" name="Drop Down 63" hidden="1">
              <a:extLst>
                <a:ext uri="{63B3BB69-23CF-44E3-9099-C40C66FF867C}">
                  <a14:compatExt spid="_x0000_s35903"/>
                </a:ext>
                <a:ext uri="{FF2B5EF4-FFF2-40B4-BE49-F238E27FC236}">
                  <a16:creationId xmlns:a16="http://schemas.microsoft.com/office/drawing/2014/main" id="{00000000-0008-0000-0A00-00003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18</xdr:row>
          <xdr:rowOff>76200</xdr:rowOff>
        </xdr:from>
        <xdr:to>
          <xdr:col>36</xdr:col>
          <xdr:colOff>946150</xdr:colOff>
          <xdr:row>18</xdr:row>
          <xdr:rowOff>342900</xdr:rowOff>
        </xdr:to>
        <xdr:sp macro="" textlink="">
          <xdr:nvSpPr>
            <xdr:cNvPr id="35904" name="Drop Down 64" hidden="1">
              <a:extLst>
                <a:ext uri="{63B3BB69-23CF-44E3-9099-C40C66FF867C}">
                  <a14:compatExt spid="_x0000_s35904"/>
                </a:ext>
                <a:ext uri="{FF2B5EF4-FFF2-40B4-BE49-F238E27FC236}">
                  <a16:creationId xmlns:a16="http://schemas.microsoft.com/office/drawing/2014/main" id="{00000000-0008-0000-0A00-00004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88900</xdr:rowOff>
        </xdr:from>
        <xdr:to>
          <xdr:col>39</xdr:col>
          <xdr:colOff>2413000</xdr:colOff>
          <xdr:row>9</xdr:row>
          <xdr:rowOff>342900</xdr:rowOff>
        </xdr:to>
        <xdr:sp macro="" textlink="">
          <xdr:nvSpPr>
            <xdr:cNvPr id="35905" name="Drop Down 65" hidden="1">
              <a:extLst>
                <a:ext uri="{63B3BB69-23CF-44E3-9099-C40C66FF867C}">
                  <a14:compatExt spid="_x0000_s35905"/>
                </a:ext>
                <a:ext uri="{FF2B5EF4-FFF2-40B4-BE49-F238E27FC236}">
                  <a16:creationId xmlns:a16="http://schemas.microsoft.com/office/drawing/2014/main" id="{00000000-0008-0000-0A00-00004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88900</xdr:rowOff>
        </xdr:from>
        <xdr:to>
          <xdr:col>39</xdr:col>
          <xdr:colOff>2413000</xdr:colOff>
          <xdr:row>10</xdr:row>
          <xdr:rowOff>342900</xdr:rowOff>
        </xdr:to>
        <xdr:sp macro="" textlink="">
          <xdr:nvSpPr>
            <xdr:cNvPr id="35906" name="Drop Down 66" hidden="1">
              <a:extLst>
                <a:ext uri="{63B3BB69-23CF-44E3-9099-C40C66FF867C}">
                  <a14:compatExt spid="_x0000_s35906"/>
                </a:ext>
                <a:ext uri="{FF2B5EF4-FFF2-40B4-BE49-F238E27FC236}">
                  <a16:creationId xmlns:a16="http://schemas.microsoft.com/office/drawing/2014/main" id="{00000000-0008-0000-0A00-00004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88900</xdr:rowOff>
        </xdr:from>
        <xdr:to>
          <xdr:col>39</xdr:col>
          <xdr:colOff>2413000</xdr:colOff>
          <xdr:row>11</xdr:row>
          <xdr:rowOff>342900</xdr:rowOff>
        </xdr:to>
        <xdr:sp macro="" textlink="">
          <xdr:nvSpPr>
            <xdr:cNvPr id="35907" name="Drop Down 67" hidden="1">
              <a:extLst>
                <a:ext uri="{63B3BB69-23CF-44E3-9099-C40C66FF867C}">
                  <a14:compatExt spid="_x0000_s35907"/>
                </a:ext>
                <a:ext uri="{FF2B5EF4-FFF2-40B4-BE49-F238E27FC236}">
                  <a16:creationId xmlns:a16="http://schemas.microsoft.com/office/drawing/2014/main" id="{00000000-0008-0000-0A00-00004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88900</xdr:rowOff>
        </xdr:from>
        <xdr:to>
          <xdr:col>39</xdr:col>
          <xdr:colOff>2413000</xdr:colOff>
          <xdr:row>12</xdr:row>
          <xdr:rowOff>342900</xdr:rowOff>
        </xdr:to>
        <xdr:sp macro="" textlink="">
          <xdr:nvSpPr>
            <xdr:cNvPr id="35908" name="Drop Down 68" hidden="1">
              <a:extLst>
                <a:ext uri="{63B3BB69-23CF-44E3-9099-C40C66FF867C}">
                  <a14:compatExt spid="_x0000_s35908"/>
                </a:ext>
                <a:ext uri="{FF2B5EF4-FFF2-40B4-BE49-F238E27FC236}">
                  <a16:creationId xmlns:a16="http://schemas.microsoft.com/office/drawing/2014/main" id="{00000000-0008-0000-0A00-00004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88900</xdr:rowOff>
        </xdr:from>
        <xdr:to>
          <xdr:col>39</xdr:col>
          <xdr:colOff>2413000</xdr:colOff>
          <xdr:row>13</xdr:row>
          <xdr:rowOff>342900</xdr:rowOff>
        </xdr:to>
        <xdr:sp macro="" textlink="">
          <xdr:nvSpPr>
            <xdr:cNvPr id="35909" name="Drop Down 69" hidden="1">
              <a:extLst>
                <a:ext uri="{63B3BB69-23CF-44E3-9099-C40C66FF867C}">
                  <a14:compatExt spid="_x0000_s35909"/>
                </a:ext>
                <a:ext uri="{FF2B5EF4-FFF2-40B4-BE49-F238E27FC236}">
                  <a16:creationId xmlns:a16="http://schemas.microsoft.com/office/drawing/2014/main" id="{00000000-0008-0000-0A00-00004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88900</xdr:rowOff>
        </xdr:from>
        <xdr:to>
          <xdr:col>39</xdr:col>
          <xdr:colOff>2413000</xdr:colOff>
          <xdr:row>14</xdr:row>
          <xdr:rowOff>342900</xdr:rowOff>
        </xdr:to>
        <xdr:sp macro="" textlink="">
          <xdr:nvSpPr>
            <xdr:cNvPr id="35910" name="Drop Down 70" hidden="1">
              <a:extLst>
                <a:ext uri="{63B3BB69-23CF-44E3-9099-C40C66FF867C}">
                  <a14:compatExt spid="_x0000_s35910"/>
                </a:ext>
                <a:ext uri="{FF2B5EF4-FFF2-40B4-BE49-F238E27FC236}">
                  <a16:creationId xmlns:a16="http://schemas.microsoft.com/office/drawing/2014/main" id="{00000000-0008-0000-0A00-00004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88900</xdr:rowOff>
        </xdr:from>
        <xdr:to>
          <xdr:col>39</xdr:col>
          <xdr:colOff>2413000</xdr:colOff>
          <xdr:row>15</xdr:row>
          <xdr:rowOff>342900</xdr:rowOff>
        </xdr:to>
        <xdr:sp macro="" textlink="">
          <xdr:nvSpPr>
            <xdr:cNvPr id="35911" name="Drop Down 71" hidden="1">
              <a:extLst>
                <a:ext uri="{63B3BB69-23CF-44E3-9099-C40C66FF867C}">
                  <a14:compatExt spid="_x0000_s35911"/>
                </a:ext>
                <a:ext uri="{FF2B5EF4-FFF2-40B4-BE49-F238E27FC236}">
                  <a16:creationId xmlns:a16="http://schemas.microsoft.com/office/drawing/2014/main" id="{00000000-0008-0000-0A00-00004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88900</xdr:rowOff>
        </xdr:from>
        <xdr:to>
          <xdr:col>39</xdr:col>
          <xdr:colOff>2413000</xdr:colOff>
          <xdr:row>16</xdr:row>
          <xdr:rowOff>342900</xdr:rowOff>
        </xdr:to>
        <xdr:sp macro="" textlink="">
          <xdr:nvSpPr>
            <xdr:cNvPr id="35912" name="Drop Down 72" hidden="1">
              <a:extLst>
                <a:ext uri="{63B3BB69-23CF-44E3-9099-C40C66FF867C}">
                  <a14:compatExt spid="_x0000_s35912"/>
                </a:ext>
                <a:ext uri="{FF2B5EF4-FFF2-40B4-BE49-F238E27FC236}">
                  <a16:creationId xmlns:a16="http://schemas.microsoft.com/office/drawing/2014/main" id="{00000000-0008-0000-0A00-00004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88900</xdr:rowOff>
        </xdr:from>
        <xdr:to>
          <xdr:col>39</xdr:col>
          <xdr:colOff>2413000</xdr:colOff>
          <xdr:row>17</xdr:row>
          <xdr:rowOff>342900</xdr:rowOff>
        </xdr:to>
        <xdr:sp macro="" textlink="">
          <xdr:nvSpPr>
            <xdr:cNvPr id="35913" name="Drop Down 73" hidden="1">
              <a:extLst>
                <a:ext uri="{63B3BB69-23CF-44E3-9099-C40C66FF867C}">
                  <a14:compatExt spid="_x0000_s35913"/>
                </a:ext>
                <a:ext uri="{FF2B5EF4-FFF2-40B4-BE49-F238E27FC236}">
                  <a16:creationId xmlns:a16="http://schemas.microsoft.com/office/drawing/2014/main" id="{00000000-0008-0000-0A00-00004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88900</xdr:rowOff>
        </xdr:from>
        <xdr:to>
          <xdr:col>39</xdr:col>
          <xdr:colOff>2413000</xdr:colOff>
          <xdr:row>18</xdr:row>
          <xdr:rowOff>342900</xdr:rowOff>
        </xdr:to>
        <xdr:sp macro="" textlink="">
          <xdr:nvSpPr>
            <xdr:cNvPr id="35914" name="Drop Down 74" hidden="1">
              <a:extLst>
                <a:ext uri="{63B3BB69-23CF-44E3-9099-C40C66FF867C}">
                  <a14:compatExt spid="_x0000_s35914"/>
                </a:ext>
                <a:ext uri="{FF2B5EF4-FFF2-40B4-BE49-F238E27FC236}">
                  <a16:creationId xmlns:a16="http://schemas.microsoft.com/office/drawing/2014/main" id="{00000000-0008-0000-0A00-00004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9</xdr:row>
          <xdr:rowOff>76200</xdr:rowOff>
        </xdr:from>
        <xdr:to>
          <xdr:col>42</xdr:col>
          <xdr:colOff>933450</xdr:colOff>
          <xdr:row>9</xdr:row>
          <xdr:rowOff>342900</xdr:rowOff>
        </xdr:to>
        <xdr:sp macro="" textlink="">
          <xdr:nvSpPr>
            <xdr:cNvPr id="35915" name="Drop Down 75" hidden="1">
              <a:extLst>
                <a:ext uri="{63B3BB69-23CF-44E3-9099-C40C66FF867C}">
                  <a14:compatExt spid="_x0000_s35915"/>
                </a:ext>
                <a:ext uri="{FF2B5EF4-FFF2-40B4-BE49-F238E27FC236}">
                  <a16:creationId xmlns:a16="http://schemas.microsoft.com/office/drawing/2014/main" id="{00000000-0008-0000-0A00-00004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10</xdr:row>
          <xdr:rowOff>76200</xdr:rowOff>
        </xdr:from>
        <xdr:to>
          <xdr:col>42</xdr:col>
          <xdr:colOff>933450</xdr:colOff>
          <xdr:row>10</xdr:row>
          <xdr:rowOff>342900</xdr:rowOff>
        </xdr:to>
        <xdr:sp macro="" textlink="">
          <xdr:nvSpPr>
            <xdr:cNvPr id="35916" name="Drop Down 76" hidden="1">
              <a:extLst>
                <a:ext uri="{63B3BB69-23CF-44E3-9099-C40C66FF867C}">
                  <a14:compatExt spid="_x0000_s35916"/>
                </a:ext>
                <a:ext uri="{FF2B5EF4-FFF2-40B4-BE49-F238E27FC236}">
                  <a16:creationId xmlns:a16="http://schemas.microsoft.com/office/drawing/2014/main" id="{00000000-0008-0000-0A00-00004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11</xdr:row>
          <xdr:rowOff>76200</xdr:rowOff>
        </xdr:from>
        <xdr:to>
          <xdr:col>42</xdr:col>
          <xdr:colOff>933450</xdr:colOff>
          <xdr:row>11</xdr:row>
          <xdr:rowOff>342900</xdr:rowOff>
        </xdr:to>
        <xdr:sp macro="" textlink="">
          <xdr:nvSpPr>
            <xdr:cNvPr id="35917" name="Drop Down 77" hidden="1">
              <a:extLst>
                <a:ext uri="{63B3BB69-23CF-44E3-9099-C40C66FF867C}">
                  <a14:compatExt spid="_x0000_s35917"/>
                </a:ext>
                <a:ext uri="{FF2B5EF4-FFF2-40B4-BE49-F238E27FC236}">
                  <a16:creationId xmlns:a16="http://schemas.microsoft.com/office/drawing/2014/main" id="{00000000-0008-0000-0A00-00004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12</xdr:row>
          <xdr:rowOff>76200</xdr:rowOff>
        </xdr:from>
        <xdr:to>
          <xdr:col>42</xdr:col>
          <xdr:colOff>933450</xdr:colOff>
          <xdr:row>12</xdr:row>
          <xdr:rowOff>342900</xdr:rowOff>
        </xdr:to>
        <xdr:sp macro="" textlink="">
          <xdr:nvSpPr>
            <xdr:cNvPr id="35918" name="Drop Down 78" hidden="1">
              <a:extLst>
                <a:ext uri="{63B3BB69-23CF-44E3-9099-C40C66FF867C}">
                  <a14:compatExt spid="_x0000_s35918"/>
                </a:ext>
                <a:ext uri="{FF2B5EF4-FFF2-40B4-BE49-F238E27FC236}">
                  <a16:creationId xmlns:a16="http://schemas.microsoft.com/office/drawing/2014/main" id="{00000000-0008-0000-0A00-00004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13</xdr:row>
          <xdr:rowOff>76200</xdr:rowOff>
        </xdr:from>
        <xdr:to>
          <xdr:col>42</xdr:col>
          <xdr:colOff>933450</xdr:colOff>
          <xdr:row>13</xdr:row>
          <xdr:rowOff>342900</xdr:rowOff>
        </xdr:to>
        <xdr:sp macro="" textlink="">
          <xdr:nvSpPr>
            <xdr:cNvPr id="35919" name="Drop Down 79" hidden="1">
              <a:extLst>
                <a:ext uri="{63B3BB69-23CF-44E3-9099-C40C66FF867C}">
                  <a14:compatExt spid="_x0000_s35919"/>
                </a:ext>
                <a:ext uri="{FF2B5EF4-FFF2-40B4-BE49-F238E27FC236}">
                  <a16:creationId xmlns:a16="http://schemas.microsoft.com/office/drawing/2014/main" id="{00000000-0008-0000-0A00-00004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14</xdr:row>
          <xdr:rowOff>76200</xdr:rowOff>
        </xdr:from>
        <xdr:to>
          <xdr:col>42</xdr:col>
          <xdr:colOff>933450</xdr:colOff>
          <xdr:row>14</xdr:row>
          <xdr:rowOff>342900</xdr:rowOff>
        </xdr:to>
        <xdr:sp macro="" textlink="">
          <xdr:nvSpPr>
            <xdr:cNvPr id="35920" name="Drop Down 80" hidden="1">
              <a:extLst>
                <a:ext uri="{63B3BB69-23CF-44E3-9099-C40C66FF867C}">
                  <a14:compatExt spid="_x0000_s35920"/>
                </a:ext>
                <a:ext uri="{FF2B5EF4-FFF2-40B4-BE49-F238E27FC236}">
                  <a16:creationId xmlns:a16="http://schemas.microsoft.com/office/drawing/2014/main" id="{00000000-0008-0000-0A00-00005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15</xdr:row>
          <xdr:rowOff>76200</xdr:rowOff>
        </xdr:from>
        <xdr:to>
          <xdr:col>42</xdr:col>
          <xdr:colOff>933450</xdr:colOff>
          <xdr:row>15</xdr:row>
          <xdr:rowOff>342900</xdr:rowOff>
        </xdr:to>
        <xdr:sp macro="" textlink="">
          <xdr:nvSpPr>
            <xdr:cNvPr id="35921" name="Drop Down 81" hidden="1">
              <a:extLst>
                <a:ext uri="{63B3BB69-23CF-44E3-9099-C40C66FF867C}">
                  <a14:compatExt spid="_x0000_s35921"/>
                </a:ext>
                <a:ext uri="{FF2B5EF4-FFF2-40B4-BE49-F238E27FC236}">
                  <a16:creationId xmlns:a16="http://schemas.microsoft.com/office/drawing/2014/main" id="{00000000-0008-0000-0A00-00005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16</xdr:row>
          <xdr:rowOff>76200</xdr:rowOff>
        </xdr:from>
        <xdr:to>
          <xdr:col>42</xdr:col>
          <xdr:colOff>933450</xdr:colOff>
          <xdr:row>16</xdr:row>
          <xdr:rowOff>342900</xdr:rowOff>
        </xdr:to>
        <xdr:sp macro="" textlink="">
          <xdr:nvSpPr>
            <xdr:cNvPr id="35922" name="Drop Down 82" hidden="1">
              <a:extLst>
                <a:ext uri="{63B3BB69-23CF-44E3-9099-C40C66FF867C}">
                  <a14:compatExt spid="_x0000_s35922"/>
                </a:ext>
                <a:ext uri="{FF2B5EF4-FFF2-40B4-BE49-F238E27FC236}">
                  <a16:creationId xmlns:a16="http://schemas.microsoft.com/office/drawing/2014/main" id="{00000000-0008-0000-0A00-00005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17</xdr:row>
          <xdr:rowOff>76200</xdr:rowOff>
        </xdr:from>
        <xdr:to>
          <xdr:col>42</xdr:col>
          <xdr:colOff>933450</xdr:colOff>
          <xdr:row>17</xdr:row>
          <xdr:rowOff>342900</xdr:rowOff>
        </xdr:to>
        <xdr:sp macro="" textlink="">
          <xdr:nvSpPr>
            <xdr:cNvPr id="35923" name="Drop Down 83" hidden="1">
              <a:extLst>
                <a:ext uri="{63B3BB69-23CF-44E3-9099-C40C66FF867C}">
                  <a14:compatExt spid="_x0000_s35923"/>
                </a:ext>
                <a:ext uri="{FF2B5EF4-FFF2-40B4-BE49-F238E27FC236}">
                  <a16:creationId xmlns:a16="http://schemas.microsoft.com/office/drawing/2014/main" id="{00000000-0008-0000-0A00-00005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18</xdr:row>
          <xdr:rowOff>76200</xdr:rowOff>
        </xdr:from>
        <xdr:to>
          <xdr:col>42</xdr:col>
          <xdr:colOff>933450</xdr:colOff>
          <xdr:row>18</xdr:row>
          <xdr:rowOff>342900</xdr:rowOff>
        </xdr:to>
        <xdr:sp macro="" textlink="">
          <xdr:nvSpPr>
            <xdr:cNvPr id="35924" name="Drop Down 84" hidden="1">
              <a:extLst>
                <a:ext uri="{63B3BB69-23CF-44E3-9099-C40C66FF867C}">
                  <a14:compatExt spid="_x0000_s35924"/>
                </a:ext>
                <a:ext uri="{FF2B5EF4-FFF2-40B4-BE49-F238E27FC236}">
                  <a16:creationId xmlns:a16="http://schemas.microsoft.com/office/drawing/2014/main" id="{00000000-0008-0000-0A00-00005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88900</xdr:rowOff>
        </xdr:from>
        <xdr:to>
          <xdr:col>45</xdr:col>
          <xdr:colOff>2413000</xdr:colOff>
          <xdr:row>9</xdr:row>
          <xdr:rowOff>342900</xdr:rowOff>
        </xdr:to>
        <xdr:sp macro="" textlink="">
          <xdr:nvSpPr>
            <xdr:cNvPr id="35925" name="Drop Down 85" hidden="1">
              <a:extLst>
                <a:ext uri="{63B3BB69-23CF-44E3-9099-C40C66FF867C}">
                  <a14:compatExt spid="_x0000_s35925"/>
                </a:ext>
                <a:ext uri="{FF2B5EF4-FFF2-40B4-BE49-F238E27FC236}">
                  <a16:creationId xmlns:a16="http://schemas.microsoft.com/office/drawing/2014/main" id="{00000000-0008-0000-0A00-00005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88900</xdr:rowOff>
        </xdr:from>
        <xdr:to>
          <xdr:col>45</xdr:col>
          <xdr:colOff>2413000</xdr:colOff>
          <xdr:row>10</xdr:row>
          <xdr:rowOff>342900</xdr:rowOff>
        </xdr:to>
        <xdr:sp macro="" textlink="">
          <xdr:nvSpPr>
            <xdr:cNvPr id="35926" name="Drop Down 86" hidden="1">
              <a:extLst>
                <a:ext uri="{63B3BB69-23CF-44E3-9099-C40C66FF867C}">
                  <a14:compatExt spid="_x0000_s35926"/>
                </a:ext>
                <a:ext uri="{FF2B5EF4-FFF2-40B4-BE49-F238E27FC236}">
                  <a16:creationId xmlns:a16="http://schemas.microsoft.com/office/drawing/2014/main" id="{00000000-0008-0000-0A00-00005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88900</xdr:rowOff>
        </xdr:from>
        <xdr:to>
          <xdr:col>45</xdr:col>
          <xdr:colOff>2413000</xdr:colOff>
          <xdr:row>11</xdr:row>
          <xdr:rowOff>342900</xdr:rowOff>
        </xdr:to>
        <xdr:sp macro="" textlink="">
          <xdr:nvSpPr>
            <xdr:cNvPr id="35927" name="Drop Down 87" hidden="1">
              <a:extLst>
                <a:ext uri="{63B3BB69-23CF-44E3-9099-C40C66FF867C}">
                  <a14:compatExt spid="_x0000_s35927"/>
                </a:ext>
                <a:ext uri="{FF2B5EF4-FFF2-40B4-BE49-F238E27FC236}">
                  <a16:creationId xmlns:a16="http://schemas.microsoft.com/office/drawing/2014/main" id="{00000000-0008-0000-0A00-00005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88900</xdr:rowOff>
        </xdr:from>
        <xdr:to>
          <xdr:col>45</xdr:col>
          <xdr:colOff>2413000</xdr:colOff>
          <xdr:row>12</xdr:row>
          <xdr:rowOff>342900</xdr:rowOff>
        </xdr:to>
        <xdr:sp macro="" textlink="">
          <xdr:nvSpPr>
            <xdr:cNvPr id="35928" name="Drop Down 88" hidden="1">
              <a:extLst>
                <a:ext uri="{63B3BB69-23CF-44E3-9099-C40C66FF867C}">
                  <a14:compatExt spid="_x0000_s35928"/>
                </a:ext>
                <a:ext uri="{FF2B5EF4-FFF2-40B4-BE49-F238E27FC236}">
                  <a16:creationId xmlns:a16="http://schemas.microsoft.com/office/drawing/2014/main" id="{00000000-0008-0000-0A00-00005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88900</xdr:rowOff>
        </xdr:from>
        <xdr:to>
          <xdr:col>45</xdr:col>
          <xdr:colOff>2413000</xdr:colOff>
          <xdr:row>13</xdr:row>
          <xdr:rowOff>342900</xdr:rowOff>
        </xdr:to>
        <xdr:sp macro="" textlink="">
          <xdr:nvSpPr>
            <xdr:cNvPr id="35929" name="Drop Down 89" hidden="1">
              <a:extLst>
                <a:ext uri="{63B3BB69-23CF-44E3-9099-C40C66FF867C}">
                  <a14:compatExt spid="_x0000_s35929"/>
                </a:ext>
                <a:ext uri="{FF2B5EF4-FFF2-40B4-BE49-F238E27FC236}">
                  <a16:creationId xmlns:a16="http://schemas.microsoft.com/office/drawing/2014/main" id="{00000000-0008-0000-0A00-00005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88900</xdr:rowOff>
        </xdr:from>
        <xdr:to>
          <xdr:col>45</xdr:col>
          <xdr:colOff>2413000</xdr:colOff>
          <xdr:row>14</xdr:row>
          <xdr:rowOff>342900</xdr:rowOff>
        </xdr:to>
        <xdr:sp macro="" textlink="">
          <xdr:nvSpPr>
            <xdr:cNvPr id="35930" name="Drop Down 90" hidden="1">
              <a:extLst>
                <a:ext uri="{63B3BB69-23CF-44E3-9099-C40C66FF867C}">
                  <a14:compatExt spid="_x0000_s35930"/>
                </a:ext>
                <a:ext uri="{FF2B5EF4-FFF2-40B4-BE49-F238E27FC236}">
                  <a16:creationId xmlns:a16="http://schemas.microsoft.com/office/drawing/2014/main" id="{00000000-0008-0000-0A00-00005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88900</xdr:rowOff>
        </xdr:from>
        <xdr:to>
          <xdr:col>45</xdr:col>
          <xdr:colOff>2413000</xdr:colOff>
          <xdr:row>15</xdr:row>
          <xdr:rowOff>342900</xdr:rowOff>
        </xdr:to>
        <xdr:sp macro="" textlink="">
          <xdr:nvSpPr>
            <xdr:cNvPr id="35931" name="Drop Down 91" hidden="1">
              <a:extLst>
                <a:ext uri="{63B3BB69-23CF-44E3-9099-C40C66FF867C}">
                  <a14:compatExt spid="_x0000_s35931"/>
                </a:ext>
                <a:ext uri="{FF2B5EF4-FFF2-40B4-BE49-F238E27FC236}">
                  <a16:creationId xmlns:a16="http://schemas.microsoft.com/office/drawing/2014/main" id="{00000000-0008-0000-0A00-00005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88900</xdr:rowOff>
        </xdr:from>
        <xdr:to>
          <xdr:col>45</xdr:col>
          <xdr:colOff>2413000</xdr:colOff>
          <xdr:row>16</xdr:row>
          <xdr:rowOff>342900</xdr:rowOff>
        </xdr:to>
        <xdr:sp macro="" textlink="">
          <xdr:nvSpPr>
            <xdr:cNvPr id="35932" name="Drop Down 92" hidden="1">
              <a:extLst>
                <a:ext uri="{63B3BB69-23CF-44E3-9099-C40C66FF867C}">
                  <a14:compatExt spid="_x0000_s35932"/>
                </a:ext>
                <a:ext uri="{FF2B5EF4-FFF2-40B4-BE49-F238E27FC236}">
                  <a16:creationId xmlns:a16="http://schemas.microsoft.com/office/drawing/2014/main" id="{00000000-0008-0000-0A00-00005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88900</xdr:rowOff>
        </xdr:from>
        <xdr:to>
          <xdr:col>45</xdr:col>
          <xdr:colOff>2413000</xdr:colOff>
          <xdr:row>17</xdr:row>
          <xdr:rowOff>342900</xdr:rowOff>
        </xdr:to>
        <xdr:sp macro="" textlink="">
          <xdr:nvSpPr>
            <xdr:cNvPr id="35933" name="Drop Down 93" hidden="1">
              <a:extLst>
                <a:ext uri="{63B3BB69-23CF-44E3-9099-C40C66FF867C}">
                  <a14:compatExt spid="_x0000_s35933"/>
                </a:ext>
                <a:ext uri="{FF2B5EF4-FFF2-40B4-BE49-F238E27FC236}">
                  <a16:creationId xmlns:a16="http://schemas.microsoft.com/office/drawing/2014/main" id="{00000000-0008-0000-0A00-00005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88900</xdr:rowOff>
        </xdr:from>
        <xdr:to>
          <xdr:col>45</xdr:col>
          <xdr:colOff>2413000</xdr:colOff>
          <xdr:row>18</xdr:row>
          <xdr:rowOff>342900</xdr:rowOff>
        </xdr:to>
        <xdr:sp macro="" textlink="">
          <xdr:nvSpPr>
            <xdr:cNvPr id="35934" name="Drop Down 94" hidden="1">
              <a:extLst>
                <a:ext uri="{63B3BB69-23CF-44E3-9099-C40C66FF867C}">
                  <a14:compatExt spid="_x0000_s35934"/>
                </a:ext>
                <a:ext uri="{FF2B5EF4-FFF2-40B4-BE49-F238E27FC236}">
                  <a16:creationId xmlns:a16="http://schemas.microsoft.com/office/drawing/2014/main" id="{00000000-0008-0000-0A00-00005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869950</xdr:colOff>
          <xdr:row>9</xdr:row>
          <xdr:rowOff>342900</xdr:rowOff>
        </xdr:to>
        <xdr:sp macro="" textlink="">
          <xdr:nvSpPr>
            <xdr:cNvPr id="35935" name="Drop Down 95" hidden="1">
              <a:extLst>
                <a:ext uri="{63B3BB69-23CF-44E3-9099-C40C66FF867C}">
                  <a14:compatExt spid="_x0000_s35935"/>
                </a:ext>
                <a:ext uri="{FF2B5EF4-FFF2-40B4-BE49-F238E27FC236}">
                  <a16:creationId xmlns:a16="http://schemas.microsoft.com/office/drawing/2014/main" id="{00000000-0008-0000-0A00-00005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869950</xdr:colOff>
          <xdr:row>10</xdr:row>
          <xdr:rowOff>342900</xdr:rowOff>
        </xdr:to>
        <xdr:sp macro="" textlink="">
          <xdr:nvSpPr>
            <xdr:cNvPr id="35936" name="Drop Down 96" hidden="1">
              <a:extLst>
                <a:ext uri="{63B3BB69-23CF-44E3-9099-C40C66FF867C}">
                  <a14:compatExt spid="_x0000_s35936"/>
                </a:ext>
                <a:ext uri="{FF2B5EF4-FFF2-40B4-BE49-F238E27FC236}">
                  <a16:creationId xmlns:a16="http://schemas.microsoft.com/office/drawing/2014/main" id="{00000000-0008-0000-0A00-00006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850900</xdr:colOff>
          <xdr:row>11</xdr:row>
          <xdr:rowOff>342900</xdr:rowOff>
        </xdr:to>
        <xdr:sp macro="" textlink="">
          <xdr:nvSpPr>
            <xdr:cNvPr id="35937" name="Drop Down 97" hidden="1">
              <a:extLst>
                <a:ext uri="{63B3BB69-23CF-44E3-9099-C40C66FF867C}">
                  <a14:compatExt spid="_x0000_s35937"/>
                </a:ext>
                <a:ext uri="{FF2B5EF4-FFF2-40B4-BE49-F238E27FC236}">
                  <a16:creationId xmlns:a16="http://schemas.microsoft.com/office/drawing/2014/main" id="{00000000-0008-0000-0A00-00006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889000</xdr:colOff>
          <xdr:row>12</xdr:row>
          <xdr:rowOff>342900</xdr:rowOff>
        </xdr:to>
        <xdr:sp macro="" textlink="">
          <xdr:nvSpPr>
            <xdr:cNvPr id="35938" name="Drop Down 98" hidden="1">
              <a:extLst>
                <a:ext uri="{63B3BB69-23CF-44E3-9099-C40C66FF867C}">
                  <a14:compatExt spid="_x0000_s35938"/>
                </a:ext>
                <a:ext uri="{FF2B5EF4-FFF2-40B4-BE49-F238E27FC236}">
                  <a16:creationId xmlns:a16="http://schemas.microsoft.com/office/drawing/2014/main" id="{00000000-0008-0000-0A00-00006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889000</xdr:colOff>
          <xdr:row>13</xdr:row>
          <xdr:rowOff>342900</xdr:rowOff>
        </xdr:to>
        <xdr:sp macro="" textlink="">
          <xdr:nvSpPr>
            <xdr:cNvPr id="35939" name="Drop Down 99" hidden="1">
              <a:extLst>
                <a:ext uri="{63B3BB69-23CF-44E3-9099-C40C66FF867C}">
                  <a14:compatExt spid="_x0000_s35939"/>
                </a:ext>
                <a:ext uri="{FF2B5EF4-FFF2-40B4-BE49-F238E27FC236}">
                  <a16:creationId xmlns:a16="http://schemas.microsoft.com/office/drawing/2014/main" id="{00000000-0008-0000-0A00-00006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889000</xdr:colOff>
          <xdr:row>14</xdr:row>
          <xdr:rowOff>342900</xdr:rowOff>
        </xdr:to>
        <xdr:sp macro="" textlink="">
          <xdr:nvSpPr>
            <xdr:cNvPr id="35940" name="Drop Down 100" hidden="1">
              <a:extLst>
                <a:ext uri="{63B3BB69-23CF-44E3-9099-C40C66FF867C}">
                  <a14:compatExt spid="_x0000_s35940"/>
                </a:ext>
                <a:ext uri="{FF2B5EF4-FFF2-40B4-BE49-F238E27FC236}">
                  <a16:creationId xmlns:a16="http://schemas.microsoft.com/office/drawing/2014/main" id="{00000000-0008-0000-0A00-00006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88900</xdr:rowOff>
        </xdr:from>
        <xdr:to>
          <xdr:col>48</xdr:col>
          <xdr:colOff>889000</xdr:colOff>
          <xdr:row>15</xdr:row>
          <xdr:rowOff>342900</xdr:rowOff>
        </xdr:to>
        <xdr:sp macro="" textlink="">
          <xdr:nvSpPr>
            <xdr:cNvPr id="35941" name="Drop Down 101" hidden="1">
              <a:extLst>
                <a:ext uri="{63B3BB69-23CF-44E3-9099-C40C66FF867C}">
                  <a14:compatExt spid="_x0000_s35941"/>
                </a:ext>
                <a:ext uri="{FF2B5EF4-FFF2-40B4-BE49-F238E27FC236}">
                  <a16:creationId xmlns:a16="http://schemas.microsoft.com/office/drawing/2014/main" id="{00000000-0008-0000-0A00-00006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889000</xdr:colOff>
          <xdr:row>16</xdr:row>
          <xdr:rowOff>342900</xdr:rowOff>
        </xdr:to>
        <xdr:sp macro="" textlink="">
          <xdr:nvSpPr>
            <xdr:cNvPr id="35942" name="Drop Down 102" hidden="1">
              <a:extLst>
                <a:ext uri="{63B3BB69-23CF-44E3-9099-C40C66FF867C}">
                  <a14:compatExt spid="_x0000_s35942"/>
                </a:ext>
                <a:ext uri="{FF2B5EF4-FFF2-40B4-BE49-F238E27FC236}">
                  <a16:creationId xmlns:a16="http://schemas.microsoft.com/office/drawing/2014/main" id="{00000000-0008-0000-0A00-00006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889000</xdr:colOff>
          <xdr:row>17</xdr:row>
          <xdr:rowOff>342900</xdr:rowOff>
        </xdr:to>
        <xdr:sp macro="" textlink="">
          <xdr:nvSpPr>
            <xdr:cNvPr id="35943" name="Drop Down 103" hidden="1">
              <a:extLst>
                <a:ext uri="{63B3BB69-23CF-44E3-9099-C40C66FF867C}">
                  <a14:compatExt spid="_x0000_s35943"/>
                </a:ext>
                <a:ext uri="{FF2B5EF4-FFF2-40B4-BE49-F238E27FC236}">
                  <a16:creationId xmlns:a16="http://schemas.microsoft.com/office/drawing/2014/main" id="{00000000-0008-0000-0A00-00006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889000</xdr:colOff>
          <xdr:row>18</xdr:row>
          <xdr:rowOff>342900</xdr:rowOff>
        </xdr:to>
        <xdr:sp macro="" textlink="">
          <xdr:nvSpPr>
            <xdr:cNvPr id="35944" name="Drop Down 104" hidden="1">
              <a:extLst>
                <a:ext uri="{63B3BB69-23CF-44E3-9099-C40C66FF867C}">
                  <a14:compatExt spid="_x0000_s35944"/>
                </a:ext>
                <a:ext uri="{FF2B5EF4-FFF2-40B4-BE49-F238E27FC236}">
                  <a16:creationId xmlns:a16="http://schemas.microsoft.com/office/drawing/2014/main" id="{00000000-0008-0000-0A00-00006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2374900</xdr:colOff>
          <xdr:row>9</xdr:row>
          <xdr:rowOff>342900</xdr:rowOff>
        </xdr:to>
        <xdr:sp macro="" textlink="">
          <xdr:nvSpPr>
            <xdr:cNvPr id="35945" name="Drop Down 105" hidden="1">
              <a:extLst>
                <a:ext uri="{63B3BB69-23CF-44E3-9099-C40C66FF867C}">
                  <a14:compatExt spid="_x0000_s35945"/>
                </a:ext>
                <a:ext uri="{FF2B5EF4-FFF2-40B4-BE49-F238E27FC236}">
                  <a16:creationId xmlns:a16="http://schemas.microsoft.com/office/drawing/2014/main" id="{00000000-0008-0000-0A00-00006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2374900</xdr:colOff>
          <xdr:row>10</xdr:row>
          <xdr:rowOff>342900</xdr:rowOff>
        </xdr:to>
        <xdr:sp macro="" textlink="">
          <xdr:nvSpPr>
            <xdr:cNvPr id="35946" name="Drop Down 106" hidden="1">
              <a:extLst>
                <a:ext uri="{63B3BB69-23CF-44E3-9099-C40C66FF867C}">
                  <a14:compatExt spid="_x0000_s35946"/>
                </a:ext>
                <a:ext uri="{FF2B5EF4-FFF2-40B4-BE49-F238E27FC236}">
                  <a16:creationId xmlns:a16="http://schemas.microsoft.com/office/drawing/2014/main" id="{00000000-0008-0000-0A00-00006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2374900</xdr:colOff>
          <xdr:row>11</xdr:row>
          <xdr:rowOff>342900</xdr:rowOff>
        </xdr:to>
        <xdr:sp macro="" textlink="">
          <xdr:nvSpPr>
            <xdr:cNvPr id="35947" name="Drop Down 107" hidden="1">
              <a:extLst>
                <a:ext uri="{63B3BB69-23CF-44E3-9099-C40C66FF867C}">
                  <a14:compatExt spid="_x0000_s35947"/>
                </a:ext>
                <a:ext uri="{FF2B5EF4-FFF2-40B4-BE49-F238E27FC236}">
                  <a16:creationId xmlns:a16="http://schemas.microsoft.com/office/drawing/2014/main" id="{00000000-0008-0000-0A00-00006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2374900</xdr:colOff>
          <xdr:row>12</xdr:row>
          <xdr:rowOff>342900</xdr:rowOff>
        </xdr:to>
        <xdr:sp macro="" textlink="">
          <xdr:nvSpPr>
            <xdr:cNvPr id="35948" name="Drop Down 108" hidden="1">
              <a:extLst>
                <a:ext uri="{63B3BB69-23CF-44E3-9099-C40C66FF867C}">
                  <a14:compatExt spid="_x0000_s35948"/>
                </a:ext>
                <a:ext uri="{FF2B5EF4-FFF2-40B4-BE49-F238E27FC236}">
                  <a16:creationId xmlns:a16="http://schemas.microsoft.com/office/drawing/2014/main" id="{00000000-0008-0000-0A00-00006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2374900</xdr:colOff>
          <xdr:row>13</xdr:row>
          <xdr:rowOff>342900</xdr:rowOff>
        </xdr:to>
        <xdr:sp macro="" textlink="">
          <xdr:nvSpPr>
            <xdr:cNvPr id="35949" name="Drop Down 109" hidden="1">
              <a:extLst>
                <a:ext uri="{63B3BB69-23CF-44E3-9099-C40C66FF867C}">
                  <a14:compatExt spid="_x0000_s35949"/>
                </a:ext>
                <a:ext uri="{FF2B5EF4-FFF2-40B4-BE49-F238E27FC236}">
                  <a16:creationId xmlns:a16="http://schemas.microsoft.com/office/drawing/2014/main" id="{00000000-0008-0000-0A00-00006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2374900</xdr:colOff>
          <xdr:row>14</xdr:row>
          <xdr:rowOff>342900</xdr:rowOff>
        </xdr:to>
        <xdr:sp macro="" textlink="">
          <xdr:nvSpPr>
            <xdr:cNvPr id="35950" name="Drop Down 110" hidden="1">
              <a:extLst>
                <a:ext uri="{63B3BB69-23CF-44E3-9099-C40C66FF867C}">
                  <a14:compatExt spid="_x0000_s35950"/>
                </a:ext>
                <a:ext uri="{FF2B5EF4-FFF2-40B4-BE49-F238E27FC236}">
                  <a16:creationId xmlns:a16="http://schemas.microsoft.com/office/drawing/2014/main" id="{00000000-0008-0000-0A00-00006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2374900</xdr:colOff>
          <xdr:row>15</xdr:row>
          <xdr:rowOff>342900</xdr:rowOff>
        </xdr:to>
        <xdr:sp macro="" textlink="">
          <xdr:nvSpPr>
            <xdr:cNvPr id="35951" name="Drop Down 111" hidden="1">
              <a:extLst>
                <a:ext uri="{63B3BB69-23CF-44E3-9099-C40C66FF867C}">
                  <a14:compatExt spid="_x0000_s35951"/>
                </a:ext>
                <a:ext uri="{FF2B5EF4-FFF2-40B4-BE49-F238E27FC236}">
                  <a16:creationId xmlns:a16="http://schemas.microsoft.com/office/drawing/2014/main" id="{00000000-0008-0000-0A00-00006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2374900</xdr:colOff>
          <xdr:row>16</xdr:row>
          <xdr:rowOff>342900</xdr:rowOff>
        </xdr:to>
        <xdr:sp macro="" textlink="">
          <xdr:nvSpPr>
            <xdr:cNvPr id="35952" name="Drop Down 112" hidden="1">
              <a:extLst>
                <a:ext uri="{63B3BB69-23CF-44E3-9099-C40C66FF867C}">
                  <a14:compatExt spid="_x0000_s35952"/>
                </a:ext>
                <a:ext uri="{FF2B5EF4-FFF2-40B4-BE49-F238E27FC236}">
                  <a16:creationId xmlns:a16="http://schemas.microsoft.com/office/drawing/2014/main" id="{00000000-0008-0000-0A00-00007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2374900</xdr:colOff>
          <xdr:row>17</xdr:row>
          <xdr:rowOff>342900</xdr:rowOff>
        </xdr:to>
        <xdr:sp macro="" textlink="">
          <xdr:nvSpPr>
            <xdr:cNvPr id="35953" name="Drop Down 113" hidden="1">
              <a:extLst>
                <a:ext uri="{63B3BB69-23CF-44E3-9099-C40C66FF867C}">
                  <a14:compatExt spid="_x0000_s35953"/>
                </a:ext>
                <a:ext uri="{FF2B5EF4-FFF2-40B4-BE49-F238E27FC236}">
                  <a16:creationId xmlns:a16="http://schemas.microsoft.com/office/drawing/2014/main" id="{00000000-0008-0000-0A00-00007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2374900</xdr:colOff>
          <xdr:row>18</xdr:row>
          <xdr:rowOff>342900</xdr:rowOff>
        </xdr:to>
        <xdr:sp macro="" textlink="">
          <xdr:nvSpPr>
            <xdr:cNvPr id="35954" name="Drop Down 114" hidden="1">
              <a:extLst>
                <a:ext uri="{63B3BB69-23CF-44E3-9099-C40C66FF867C}">
                  <a14:compatExt spid="_x0000_s35954"/>
                </a:ext>
                <a:ext uri="{FF2B5EF4-FFF2-40B4-BE49-F238E27FC236}">
                  <a16:creationId xmlns:a16="http://schemas.microsoft.com/office/drawing/2014/main" id="{00000000-0008-0000-0A00-00007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35955" name="Drop Down 115" hidden="1">
              <a:extLst>
                <a:ext uri="{63B3BB69-23CF-44E3-9099-C40C66FF867C}">
                  <a14:compatExt spid="_x0000_s35955"/>
                </a:ext>
                <a:ext uri="{FF2B5EF4-FFF2-40B4-BE49-F238E27FC236}">
                  <a16:creationId xmlns:a16="http://schemas.microsoft.com/office/drawing/2014/main" id="{00000000-0008-0000-0A00-00007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35956" name="Drop Down 116" hidden="1">
              <a:extLst>
                <a:ext uri="{63B3BB69-23CF-44E3-9099-C40C66FF867C}">
                  <a14:compatExt spid="_x0000_s35956"/>
                </a:ext>
                <a:ext uri="{FF2B5EF4-FFF2-40B4-BE49-F238E27FC236}">
                  <a16:creationId xmlns:a16="http://schemas.microsoft.com/office/drawing/2014/main" id="{00000000-0008-0000-0A00-00007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35957" name="Drop Down 117" hidden="1">
              <a:extLst>
                <a:ext uri="{63B3BB69-23CF-44E3-9099-C40C66FF867C}">
                  <a14:compatExt spid="_x0000_s35957"/>
                </a:ext>
                <a:ext uri="{FF2B5EF4-FFF2-40B4-BE49-F238E27FC236}">
                  <a16:creationId xmlns:a16="http://schemas.microsoft.com/office/drawing/2014/main" id="{00000000-0008-0000-0A00-00007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35958" name="Drop Down 118" hidden="1">
              <a:extLst>
                <a:ext uri="{63B3BB69-23CF-44E3-9099-C40C66FF867C}">
                  <a14:compatExt spid="_x0000_s35958"/>
                </a:ext>
                <a:ext uri="{FF2B5EF4-FFF2-40B4-BE49-F238E27FC236}">
                  <a16:creationId xmlns:a16="http://schemas.microsoft.com/office/drawing/2014/main" id="{00000000-0008-0000-0A00-00007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35959" name="Drop Down 119" hidden="1">
              <a:extLst>
                <a:ext uri="{63B3BB69-23CF-44E3-9099-C40C66FF867C}">
                  <a14:compatExt spid="_x0000_s35959"/>
                </a:ext>
                <a:ext uri="{FF2B5EF4-FFF2-40B4-BE49-F238E27FC236}">
                  <a16:creationId xmlns:a16="http://schemas.microsoft.com/office/drawing/2014/main" id="{00000000-0008-0000-0A00-00007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35960" name="Drop Down 120" hidden="1">
              <a:extLst>
                <a:ext uri="{63B3BB69-23CF-44E3-9099-C40C66FF867C}">
                  <a14:compatExt spid="_x0000_s35960"/>
                </a:ext>
                <a:ext uri="{FF2B5EF4-FFF2-40B4-BE49-F238E27FC236}">
                  <a16:creationId xmlns:a16="http://schemas.microsoft.com/office/drawing/2014/main" id="{00000000-0008-0000-0A00-00007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35961" name="Drop Down 121" hidden="1">
              <a:extLst>
                <a:ext uri="{63B3BB69-23CF-44E3-9099-C40C66FF867C}">
                  <a14:compatExt spid="_x0000_s35961"/>
                </a:ext>
                <a:ext uri="{FF2B5EF4-FFF2-40B4-BE49-F238E27FC236}">
                  <a16:creationId xmlns:a16="http://schemas.microsoft.com/office/drawing/2014/main" id="{00000000-0008-0000-0A00-00007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88900</xdr:rowOff>
        </xdr:from>
        <xdr:to>
          <xdr:col>54</xdr:col>
          <xdr:colOff>876300</xdr:colOff>
          <xdr:row>16</xdr:row>
          <xdr:rowOff>342900</xdr:rowOff>
        </xdr:to>
        <xdr:sp macro="" textlink="">
          <xdr:nvSpPr>
            <xdr:cNvPr id="35962" name="Drop Down 122" hidden="1">
              <a:extLst>
                <a:ext uri="{63B3BB69-23CF-44E3-9099-C40C66FF867C}">
                  <a14:compatExt spid="_x0000_s35962"/>
                </a:ext>
                <a:ext uri="{FF2B5EF4-FFF2-40B4-BE49-F238E27FC236}">
                  <a16:creationId xmlns:a16="http://schemas.microsoft.com/office/drawing/2014/main" id="{00000000-0008-0000-0A00-00007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35963" name="Drop Down 123" hidden="1">
              <a:extLst>
                <a:ext uri="{63B3BB69-23CF-44E3-9099-C40C66FF867C}">
                  <a14:compatExt spid="_x0000_s35963"/>
                </a:ext>
                <a:ext uri="{FF2B5EF4-FFF2-40B4-BE49-F238E27FC236}">
                  <a16:creationId xmlns:a16="http://schemas.microsoft.com/office/drawing/2014/main" id="{00000000-0008-0000-0A00-00007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35964" name="Drop Down 124" hidden="1">
              <a:extLst>
                <a:ext uri="{63B3BB69-23CF-44E3-9099-C40C66FF867C}">
                  <a14:compatExt spid="_x0000_s35964"/>
                </a:ext>
                <a:ext uri="{FF2B5EF4-FFF2-40B4-BE49-F238E27FC236}">
                  <a16:creationId xmlns:a16="http://schemas.microsoft.com/office/drawing/2014/main" id="{00000000-0008-0000-0A00-00007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17</xdr:row>
          <xdr:rowOff>76200</xdr:rowOff>
        </xdr:from>
        <xdr:to>
          <xdr:col>27</xdr:col>
          <xdr:colOff>2476500</xdr:colOff>
          <xdr:row>17</xdr:row>
          <xdr:rowOff>342900</xdr:rowOff>
        </xdr:to>
        <xdr:sp macro="" textlink="">
          <xdr:nvSpPr>
            <xdr:cNvPr id="35965" name="Drop Down 125" hidden="1">
              <a:extLst>
                <a:ext uri="{63B3BB69-23CF-44E3-9099-C40C66FF867C}">
                  <a14:compatExt spid="_x0000_s35965"/>
                </a:ext>
                <a:ext uri="{FF2B5EF4-FFF2-40B4-BE49-F238E27FC236}">
                  <a16:creationId xmlns:a16="http://schemas.microsoft.com/office/drawing/2014/main" id="{00000000-0008-0000-0A00-00007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88900</xdr:rowOff>
        </xdr:from>
        <xdr:to>
          <xdr:col>25</xdr:col>
          <xdr:colOff>374650</xdr:colOff>
          <xdr:row>15</xdr:row>
          <xdr:rowOff>374650</xdr:rowOff>
        </xdr:to>
        <xdr:sp macro="" textlink="">
          <xdr:nvSpPr>
            <xdr:cNvPr id="35966" name="Drop Down 126" hidden="1">
              <a:extLst>
                <a:ext uri="{63B3BB69-23CF-44E3-9099-C40C66FF867C}">
                  <a14:compatExt spid="_x0000_s35966"/>
                </a:ext>
                <a:ext uri="{FF2B5EF4-FFF2-40B4-BE49-F238E27FC236}">
                  <a16:creationId xmlns:a16="http://schemas.microsoft.com/office/drawing/2014/main" id="{00000000-0008-0000-0A00-00007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14</xdr:row>
          <xdr:rowOff>76200</xdr:rowOff>
        </xdr:from>
        <xdr:to>
          <xdr:col>25</xdr:col>
          <xdr:colOff>374650</xdr:colOff>
          <xdr:row>14</xdr:row>
          <xdr:rowOff>342900</xdr:rowOff>
        </xdr:to>
        <xdr:sp macro="" textlink="">
          <xdr:nvSpPr>
            <xdr:cNvPr id="35967" name="Drop Down 127" hidden="1">
              <a:extLst>
                <a:ext uri="{63B3BB69-23CF-44E3-9099-C40C66FF867C}">
                  <a14:compatExt spid="_x0000_s35967"/>
                </a:ext>
                <a:ext uri="{FF2B5EF4-FFF2-40B4-BE49-F238E27FC236}">
                  <a16:creationId xmlns:a16="http://schemas.microsoft.com/office/drawing/2014/main" id="{00000000-0008-0000-0A00-00007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88900</xdr:rowOff>
        </xdr:from>
        <xdr:to>
          <xdr:col>25</xdr:col>
          <xdr:colOff>374650</xdr:colOff>
          <xdr:row>12</xdr:row>
          <xdr:rowOff>342900</xdr:rowOff>
        </xdr:to>
        <xdr:sp macro="" textlink="">
          <xdr:nvSpPr>
            <xdr:cNvPr id="35968" name="Drop Down 128" hidden="1">
              <a:extLst>
                <a:ext uri="{63B3BB69-23CF-44E3-9099-C40C66FF867C}">
                  <a14:compatExt spid="_x0000_s35968"/>
                </a:ext>
                <a:ext uri="{FF2B5EF4-FFF2-40B4-BE49-F238E27FC236}">
                  <a16:creationId xmlns:a16="http://schemas.microsoft.com/office/drawing/2014/main" id="{00000000-0008-0000-0A00-00008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374650</xdr:colOff>
          <xdr:row>13</xdr:row>
          <xdr:rowOff>342900</xdr:rowOff>
        </xdr:to>
        <xdr:sp macro="" textlink="">
          <xdr:nvSpPr>
            <xdr:cNvPr id="35969" name="Drop Down 129" hidden="1">
              <a:extLst>
                <a:ext uri="{63B3BB69-23CF-44E3-9099-C40C66FF867C}">
                  <a14:compatExt spid="_x0000_s35969"/>
                </a:ext>
                <a:ext uri="{FF2B5EF4-FFF2-40B4-BE49-F238E27FC236}">
                  <a16:creationId xmlns:a16="http://schemas.microsoft.com/office/drawing/2014/main" id="{00000000-0008-0000-0A00-00008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107950</xdr:rowOff>
        </xdr:from>
        <xdr:to>
          <xdr:col>25</xdr:col>
          <xdr:colOff>374650</xdr:colOff>
          <xdr:row>16</xdr:row>
          <xdr:rowOff>374650</xdr:rowOff>
        </xdr:to>
        <xdr:sp macro="" textlink="">
          <xdr:nvSpPr>
            <xdr:cNvPr id="35970" name="Drop Down 130" hidden="1">
              <a:extLst>
                <a:ext uri="{63B3BB69-23CF-44E3-9099-C40C66FF867C}">
                  <a14:compatExt spid="_x0000_s35970"/>
                </a:ext>
                <a:ext uri="{FF2B5EF4-FFF2-40B4-BE49-F238E27FC236}">
                  <a16:creationId xmlns:a16="http://schemas.microsoft.com/office/drawing/2014/main" id="{00000000-0008-0000-0A00-00008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355600</xdr:rowOff>
        </xdr:from>
        <xdr:to>
          <xdr:col>30</xdr:col>
          <xdr:colOff>857250</xdr:colOff>
          <xdr:row>7</xdr:row>
          <xdr:rowOff>190500</xdr:rowOff>
        </xdr:to>
        <xdr:sp macro="" textlink="">
          <xdr:nvSpPr>
            <xdr:cNvPr id="35971" name="Drop Down 131" hidden="1">
              <a:extLst>
                <a:ext uri="{63B3BB69-23CF-44E3-9099-C40C66FF867C}">
                  <a14:compatExt spid="_x0000_s35971"/>
                </a:ext>
                <a:ext uri="{FF2B5EF4-FFF2-40B4-BE49-F238E27FC236}">
                  <a16:creationId xmlns:a16="http://schemas.microsoft.com/office/drawing/2014/main" id="{00000000-0008-0000-0A00-00008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889000</xdr:colOff>
          <xdr:row>7</xdr:row>
          <xdr:rowOff>222250</xdr:rowOff>
        </xdr:to>
        <xdr:sp macro="" textlink="">
          <xdr:nvSpPr>
            <xdr:cNvPr id="35972" name="Drop Down 132" hidden="1">
              <a:extLst>
                <a:ext uri="{63B3BB69-23CF-44E3-9099-C40C66FF867C}">
                  <a14:compatExt spid="_x0000_s35972"/>
                </a:ext>
                <a:ext uri="{FF2B5EF4-FFF2-40B4-BE49-F238E27FC236}">
                  <a16:creationId xmlns:a16="http://schemas.microsoft.com/office/drawing/2014/main" id="{00000000-0008-0000-0A00-00008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222250</xdr:rowOff>
        </xdr:to>
        <xdr:sp macro="" textlink="">
          <xdr:nvSpPr>
            <xdr:cNvPr id="35973" name="Drop Down 133" hidden="1">
              <a:extLst>
                <a:ext uri="{63B3BB69-23CF-44E3-9099-C40C66FF867C}">
                  <a14:compatExt spid="_x0000_s35973"/>
                </a:ext>
                <a:ext uri="{FF2B5EF4-FFF2-40B4-BE49-F238E27FC236}">
                  <a16:creationId xmlns:a16="http://schemas.microsoft.com/office/drawing/2014/main" id="{00000000-0008-0000-0A00-00008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107950</xdr:colOff>
          <xdr:row>6</xdr:row>
          <xdr:rowOff>381000</xdr:rowOff>
        </xdr:from>
        <xdr:to>
          <xdr:col>48</xdr:col>
          <xdr:colOff>914400</xdr:colOff>
          <xdr:row>7</xdr:row>
          <xdr:rowOff>222250</xdr:rowOff>
        </xdr:to>
        <xdr:sp macro="" textlink="">
          <xdr:nvSpPr>
            <xdr:cNvPr id="35974" name="Drop Down 134" hidden="1">
              <a:extLst>
                <a:ext uri="{63B3BB69-23CF-44E3-9099-C40C66FF867C}">
                  <a14:compatExt spid="_x0000_s35974"/>
                </a:ext>
                <a:ext uri="{FF2B5EF4-FFF2-40B4-BE49-F238E27FC236}">
                  <a16:creationId xmlns:a16="http://schemas.microsoft.com/office/drawing/2014/main" id="{00000000-0008-0000-0A00-00008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412750</xdr:rowOff>
        </xdr:from>
        <xdr:to>
          <xdr:col>54</xdr:col>
          <xdr:colOff>908050</xdr:colOff>
          <xdr:row>7</xdr:row>
          <xdr:rowOff>260350</xdr:rowOff>
        </xdr:to>
        <xdr:sp macro="" textlink="">
          <xdr:nvSpPr>
            <xdr:cNvPr id="35975" name="Drop Down 135" hidden="1">
              <a:extLst>
                <a:ext uri="{63B3BB69-23CF-44E3-9099-C40C66FF867C}">
                  <a14:compatExt spid="_x0000_s35975"/>
                </a:ext>
                <a:ext uri="{FF2B5EF4-FFF2-40B4-BE49-F238E27FC236}">
                  <a16:creationId xmlns:a16="http://schemas.microsoft.com/office/drawing/2014/main" id="{00000000-0008-0000-0A00-00008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107950</xdr:colOff>
          <xdr:row>2</xdr:row>
          <xdr:rowOff>31750</xdr:rowOff>
        </xdr:from>
        <xdr:to>
          <xdr:col>42</xdr:col>
          <xdr:colOff>412750</xdr:colOff>
          <xdr:row>2</xdr:row>
          <xdr:rowOff>285750</xdr:rowOff>
        </xdr:to>
        <xdr:sp macro="" textlink="">
          <xdr:nvSpPr>
            <xdr:cNvPr id="35976" name="Check Box 136" hidden="1">
              <a:extLst>
                <a:ext uri="{63B3BB69-23CF-44E3-9099-C40C66FF867C}">
                  <a14:compatExt spid="_x0000_s35976"/>
                </a:ext>
                <a:ext uri="{FF2B5EF4-FFF2-40B4-BE49-F238E27FC236}">
                  <a16:creationId xmlns:a16="http://schemas.microsoft.com/office/drawing/2014/main" id="{00000000-0008-0000-0A00-00008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6</xdr:row>
          <xdr:rowOff>107950</xdr:rowOff>
        </xdr:from>
        <xdr:to>
          <xdr:col>3</xdr:col>
          <xdr:colOff>3060700</xdr:colOff>
          <xdr:row>6</xdr:row>
          <xdr:rowOff>381000</xdr:rowOff>
        </xdr:to>
        <xdr:sp macro="" textlink="">
          <xdr:nvSpPr>
            <xdr:cNvPr id="36865" name="Drop Down 1" hidden="1">
              <a:extLst>
                <a:ext uri="{63B3BB69-23CF-44E3-9099-C40C66FF867C}">
                  <a14:compatExt spid="_x0000_s36865"/>
                </a:ext>
                <a:ext uri="{FF2B5EF4-FFF2-40B4-BE49-F238E27FC236}">
                  <a16:creationId xmlns:a16="http://schemas.microsoft.com/office/drawing/2014/main" id="{00000000-0008-0000-0B00-00000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7</xdr:row>
          <xdr:rowOff>107950</xdr:rowOff>
        </xdr:from>
        <xdr:to>
          <xdr:col>3</xdr:col>
          <xdr:colOff>3060700</xdr:colOff>
          <xdr:row>7</xdr:row>
          <xdr:rowOff>381000</xdr:rowOff>
        </xdr:to>
        <xdr:sp macro="" textlink="">
          <xdr:nvSpPr>
            <xdr:cNvPr id="36866" name="Drop Down 2" hidden="1">
              <a:extLst>
                <a:ext uri="{63B3BB69-23CF-44E3-9099-C40C66FF867C}">
                  <a14:compatExt spid="_x0000_s36866"/>
                </a:ext>
                <a:ext uri="{FF2B5EF4-FFF2-40B4-BE49-F238E27FC236}">
                  <a16:creationId xmlns:a16="http://schemas.microsoft.com/office/drawing/2014/main" id="{00000000-0008-0000-0B00-00000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8</xdr:row>
          <xdr:rowOff>107950</xdr:rowOff>
        </xdr:from>
        <xdr:to>
          <xdr:col>3</xdr:col>
          <xdr:colOff>3060700</xdr:colOff>
          <xdr:row>8</xdr:row>
          <xdr:rowOff>381000</xdr:rowOff>
        </xdr:to>
        <xdr:sp macro="" textlink="">
          <xdr:nvSpPr>
            <xdr:cNvPr id="36867" name="Drop Down 3" hidden="1">
              <a:extLst>
                <a:ext uri="{63B3BB69-23CF-44E3-9099-C40C66FF867C}">
                  <a14:compatExt spid="_x0000_s36867"/>
                </a:ext>
                <a:ext uri="{FF2B5EF4-FFF2-40B4-BE49-F238E27FC236}">
                  <a16:creationId xmlns:a16="http://schemas.microsoft.com/office/drawing/2014/main" id="{00000000-0008-0000-0B00-00000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9</xdr:row>
          <xdr:rowOff>107950</xdr:rowOff>
        </xdr:from>
        <xdr:to>
          <xdr:col>3</xdr:col>
          <xdr:colOff>3060700</xdr:colOff>
          <xdr:row>9</xdr:row>
          <xdr:rowOff>381000</xdr:rowOff>
        </xdr:to>
        <xdr:sp macro="" textlink="">
          <xdr:nvSpPr>
            <xdr:cNvPr id="36868" name="Drop Down 4" hidden="1">
              <a:extLst>
                <a:ext uri="{63B3BB69-23CF-44E3-9099-C40C66FF867C}">
                  <a14:compatExt spid="_x0000_s36868"/>
                </a:ext>
                <a:ext uri="{FF2B5EF4-FFF2-40B4-BE49-F238E27FC236}">
                  <a16:creationId xmlns:a16="http://schemas.microsoft.com/office/drawing/2014/main" id="{00000000-0008-0000-0B00-00000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10</xdr:row>
          <xdr:rowOff>107950</xdr:rowOff>
        </xdr:from>
        <xdr:to>
          <xdr:col>3</xdr:col>
          <xdr:colOff>3060700</xdr:colOff>
          <xdr:row>10</xdr:row>
          <xdr:rowOff>381000</xdr:rowOff>
        </xdr:to>
        <xdr:sp macro="" textlink="">
          <xdr:nvSpPr>
            <xdr:cNvPr id="36869" name="Drop Down 5" hidden="1">
              <a:extLst>
                <a:ext uri="{63B3BB69-23CF-44E3-9099-C40C66FF867C}">
                  <a14:compatExt spid="_x0000_s36869"/>
                </a:ext>
                <a:ext uri="{FF2B5EF4-FFF2-40B4-BE49-F238E27FC236}">
                  <a16:creationId xmlns:a16="http://schemas.microsoft.com/office/drawing/2014/main" id="{00000000-0008-0000-0B00-00000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11</xdr:row>
          <xdr:rowOff>107950</xdr:rowOff>
        </xdr:from>
        <xdr:to>
          <xdr:col>3</xdr:col>
          <xdr:colOff>3060700</xdr:colOff>
          <xdr:row>11</xdr:row>
          <xdr:rowOff>381000</xdr:rowOff>
        </xdr:to>
        <xdr:sp macro="" textlink="">
          <xdr:nvSpPr>
            <xdr:cNvPr id="36870" name="Drop Down 6" hidden="1">
              <a:extLst>
                <a:ext uri="{63B3BB69-23CF-44E3-9099-C40C66FF867C}">
                  <a14:compatExt spid="_x0000_s36870"/>
                </a:ext>
                <a:ext uri="{FF2B5EF4-FFF2-40B4-BE49-F238E27FC236}">
                  <a16:creationId xmlns:a16="http://schemas.microsoft.com/office/drawing/2014/main" id="{00000000-0008-0000-0B00-00000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12</xdr:row>
          <xdr:rowOff>107950</xdr:rowOff>
        </xdr:from>
        <xdr:to>
          <xdr:col>3</xdr:col>
          <xdr:colOff>3060700</xdr:colOff>
          <xdr:row>12</xdr:row>
          <xdr:rowOff>381000</xdr:rowOff>
        </xdr:to>
        <xdr:sp macro="" textlink="">
          <xdr:nvSpPr>
            <xdr:cNvPr id="36871" name="Drop Down 7" hidden="1">
              <a:extLst>
                <a:ext uri="{63B3BB69-23CF-44E3-9099-C40C66FF867C}">
                  <a14:compatExt spid="_x0000_s36871"/>
                </a:ext>
                <a:ext uri="{FF2B5EF4-FFF2-40B4-BE49-F238E27FC236}">
                  <a16:creationId xmlns:a16="http://schemas.microsoft.com/office/drawing/2014/main" id="{00000000-0008-0000-0B00-00000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107950</xdr:rowOff>
        </xdr:from>
        <xdr:to>
          <xdr:col>3</xdr:col>
          <xdr:colOff>3060700</xdr:colOff>
          <xdr:row>13</xdr:row>
          <xdr:rowOff>381000</xdr:rowOff>
        </xdr:to>
        <xdr:sp macro="" textlink="">
          <xdr:nvSpPr>
            <xdr:cNvPr id="36872" name="Drop Down 8" hidden="1">
              <a:extLst>
                <a:ext uri="{63B3BB69-23CF-44E3-9099-C40C66FF867C}">
                  <a14:compatExt spid="_x0000_s36872"/>
                </a:ext>
                <a:ext uri="{FF2B5EF4-FFF2-40B4-BE49-F238E27FC236}">
                  <a16:creationId xmlns:a16="http://schemas.microsoft.com/office/drawing/2014/main" id="{00000000-0008-0000-0B00-00000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14</xdr:row>
          <xdr:rowOff>107950</xdr:rowOff>
        </xdr:from>
        <xdr:to>
          <xdr:col>3</xdr:col>
          <xdr:colOff>3060700</xdr:colOff>
          <xdr:row>14</xdr:row>
          <xdr:rowOff>381000</xdr:rowOff>
        </xdr:to>
        <xdr:sp macro="" textlink="">
          <xdr:nvSpPr>
            <xdr:cNvPr id="36873" name="Drop Down 9" hidden="1">
              <a:extLst>
                <a:ext uri="{63B3BB69-23CF-44E3-9099-C40C66FF867C}">
                  <a14:compatExt spid="_x0000_s36873"/>
                </a:ext>
                <a:ext uri="{FF2B5EF4-FFF2-40B4-BE49-F238E27FC236}">
                  <a16:creationId xmlns:a16="http://schemas.microsoft.com/office/drawing/2014/main" id="{00000000-0008-0000-0B00-00000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15</xdr:row>
          <xdr:rowOff>88900</xdr:rowOff>
        </xdr:from>
        <xdr:to>
          <xdr:col>3</xdr:col>
          <xdr:colOff>3060700</xdr:colOff>
          <xdr:row>15</xdr:row>
          <xdr:rowOff>361950</xdr:rowOff>
        </xdr:to>
        <xdr:sp macro="" textlink="">
          <xdr:nvSpPr>
            <xdr:cNvPr id="36874" name="Drop Down 10" hidden="1">
              <a:extLst>
                <a:ext uri="{63B3BB69-23CF-44E3-9099-C40C66FF867C}">
                  <a14:compatExt spid="_x0000_s36874"/>
                </a:ext>
                <a:ext uri="{FF2B5EF4-FFF2-40B4-BE49-F238E27FC236}">
                  <a16:creationId xmlns:a16="http://schemas.microsoft.com/office/drawing/2014/main" id="{00000000-0008-0000-0B00-00000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16</xdr:row>
          <xdr:rowOff>107950</xdr:rowOff>
        </xdr:from>
        <xdr:to>
          <xdr:col>3</xdr:col>
          <xdr:colOff>3060700</xdr:colOff>
          <xdr:row>16</xdr:row>
          <xdr:rowOff>381000</xdr:rowOff>
        </xdr:to>
        <xdr:sp macro="" textlink="">
          <xdr:nvSpPr>
            <xdr:cNvPr id="36875" name="Drop Down 11" hidden="1">
              <a:extLst>
                <a:ext uri="{63B3BB69-23CF-44E3-9099-C40C66FF867C}">
                  <a14:compatExt spid="_x0000_s36875"/>
                </a:ext>
                <a:ext uri="{FF2B5EF4-FFF2-40B4-BE49-F238E27FC236}">
                  <a16:creationId xmlns:a16="http://schemas.microsoft.com/office/drawing/2014/main" id="{00000000-0008-0000-0B00-00000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17</xdr:row>
          <xdr:rowOff>107950</xdr:rowOff>
        </xdr:from>
        <xdr:to>
          <xdr:col>3</xdr:col>
          <xdr:colOff>3060700</xdr:colOff>
          <xdr:row>17</xdr:row>
          <xdr:rowOff>381000</xdr:rowOff>
        </xdr:to>
        <xdr:sp macro="" textlink="">
          <xdr:nvSpPr>
            <xdr:cNvPr id="36876" name="Drop Down 12" hidden="1">
              <a:extLst>
                <a:ext uri="{63B3BB69-23CF-44E3-9099-C40C66FF867C}">
                  <a14:compatExt spid="_x0000_s36876"/>
                </a:ext>
                <a:ext uri="{FF2B5EF4-FFF2-40B4-BE49-F238E27FC236}">
                  <a16:creationId xmlns:a16="http://schemas.microsoft.com/office/drawing/2014/main" id="{00000000-0008-0000-0B00-00000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107950</xdr:rowOff>
        </xdr:from>
        <xdr:to>
          <xdr:col>3</xdr:col>
          <xdr:colOff>3060700</xdr:colOff>
          <xdr:row>18</xdr:row>
          <xdr:rowOff>381000</xdr:rowOff>
        </xdr:to>
        <xdr:sp macro="" textlink="">
          <xdr:nvSpPr>
            <xdr:cNvPr id="36877" name="Drop Down 13" hidden="1">
              <a:extLst>
                <a:ext uri="{63B3BB69-23CF-44E3-9099-C40C66FF867C}">
                  <a14:compatExt spid="_x0000_s36877"/>
                </a:ext>
                <a:ext uri="{FF2B5EF4-FFF2-40B4-BE49-F238E27FC236}">
                  <a16:creationId xmlns:a16="http://schemas.microsoft.com/office/drawing/2014/main" id="{00000000-0008-0000-0B00-00000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19</xdr:row>
          <xdr:rowOff>107950</xdr:rowOff>
        </xdr:from>
        <xdr:to>
          <xdr:col>3</xdr:col>
          <xdr:colOff>3060700</xdr:colOff>
          <xdr:row>19</xdr:row>
          <xdr:rowOff>381000</xdr:rowOff>
        </xdr:to>
        <xdr:sp macro="" textlink="">
          <xdr:nvSpPr>
            <xdr:cNvPr id="36878" name="Drop Down 14" hidden="1">
              <a:extLst>
                <a:ext uri="{63B3BB69-23CF-44E3-9099-C40C66FF867C}">
                  <a14:compatExt spid="_x0000_s36878"/>
                </a:ext>
                <a:ext uri="{FF2B5EF4-FFF2-40B4-BE49-F238E27FC236}">
                  <a16:creationId xmlns:a16="http://schemas.microsoft.com/office/drawing/2014/main" id="{00000000-0008-0000-0B00-00000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20</xdr:row>
          <xdr:rowOff>107950</xdr:rowOff>
        </xdr:from>
        <xdr:to>
          <xdr:col>3</xdr:col>
          <xdr:colOff>3060700</xdr:colOff>
          <xdr:row>20</xdr:row>
          <xdr:rowOff>381000</xdr:rowOff>
        </xdr:to>
        <xdr:sp macro="" textlink="">
          <xdr:nvSpPr>
            <xdr:cNvPr id="36879" name="Drop Down 15" hidden="1">
              <a:extLst>
                <a:ext uri="{63B3BB69-23CF-44E3-9099-C40C66FF867C}">
                  <a14:compatExt spid="_x0000_s36879"/>
                </a:ext>
                <a:ext uri="{FF2B5EF4-FFF2-40B4-BE49-F238E27FC236}">
                  <a16:creationId xmlns:a16="http://schemas.microsoft.com/office/drawing/2014/main" id="{00000000-0008-0000-0B00-00000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21</xdr:row>
          <xdr:rowOff>107950</xdr:rowOff>
        </xdr:from>
        <xdr:to>
          <xdr:col>3</xdr:col>
          <xdr:colOff>3060700</xdr:colOff>
          <xdr:row>21</xdr:row>
          <xdr:rowOff>381000</xdr:rowOff>
        </xdr:to>
        <xdr:sp macro="" textlink="">
          <xdr:nvSpPr>
            <xdr:cNvPr id="36880" name="Drop Down 16" hidden="1">
              <a:extLst>
                <a:ext uri="{63B3BB69-23CF-44E3-9099-C40C66FF867C}">
                  <a14:compatExt spid="_x0000_s36880"/>
                </a:ext>
                <a:ext uri="{FF2B5EF4-FFF2-40B4-BE49-F238E27FC236}">
                  <a16:creationId xmlns:a16="http://schemas.microsoft.com/office/drawing/2014/main" id="{00000000-0008-0000-0B00-00001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22</xdr:row>
          <xdr:rowOff>107950</xdr:rowOff>
        </xdr:from>
        <xdr:to>
          <xdr:col>3</xdr:col>
          <xdr:colOff>3060700</xdr:colOff>
          <xdr:row>22</xdr:row>
          <xdr:rowOff>381000</xdr:rowOff>
        </xdr:to>
        <xdr:sp macro="" textlink="">
          <xdr:nvSpPr>
            <xdr:cNvPr id="36881" name="Drop Down 17" hidden="1">
              <a:extLst>
                <a:ext uri="{63B3BB69-23CF-44E3-9099-C40C66FF867C}">
                  <a14:compatExt spid="_x0000_s36881"/>
                </a:ext>
                <a:ext uri="{FF2B5EF4-FFF2-40B4-BE49-F238E27FC236}">
                  <a16:creationId xmlns:a16="http://schemas.microsoft.com/office/drawing/2014/main" id="{00000000-0008-0000-0B00-00001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23</xdr:row>
          <xdr:rowOff>107950</xdr:rowOff>
        </xdr:from>
        <xdr:to>
          <xdr:col>3</xdr:col>
          <xdr:colOff>3060700</xdr:colOff>
          <xdr:row>23</xdr:row>
          <xdr:rowOff>381000</xdr:rowOff>
        </xdr:to>
        <xdr:sp macro="" textlink="">
          <xdr:nvSpPr>
            <xdr:cNvPr id="36882" name="Drop Down 18" hidden="1">
              <a:extLst>
                <a:ext uri="{63B3BB69-23CF-44E3-9099-C40C66FF867C}">
                  <a14:compatExt spid="_x0000_s36882"/>
                </a:ext>
                <a:ext uri="{FF2B5EF4-FFF2-40B4-BE49-F238E27FC236}">
                  <a16:creationId xmlns:a16="http://schemas.microsoft.com/office/drawing/2014/main" id="{00000000-0008-0000-0B00-00001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24</xdr:row>
          <xdr:rowOff>107950</xdr:rowOff>
        </xdr:from>
        <xdr:to>
          <xdr:col>3</xdr:col>
          <xdr:colOff>3060700</xdr:colOff>
          <xdr:row>24</xdr:row>
          <xdr:rowOff>381000</xdr:rowOff>
        </xdr:to>
        <xdr:sp macro="" textlink="">
          <xdr:nvSpPr>
            <xdr:cNvPr id="36883" name="Drop Down 19" hidden="1">
              <a:extLst>
                <a:ext uri="{63B3BB69-23CF-44E3-9099-C40C66FF867C}">
                  <a14:compatExt spid="_x0000_s36883"/>
                </a:ext>
                <a:ext uri="{FF2B5EF4-FFF2-40B4-BE49-F238E27FC236}">
                  <a16:creationId xmlns:a16="http://schemas.microsoft.com/office/drawing/2014/main" id="{00000000-0008-0000-0B00-00001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25</xdr:row>
          <xdr:rowOff>107950</xdr:rowOff>
        </xdr:from>
        <xdr:to>
          <xdr:col>3</xdr:col>
          <xdr:colOff>3060700</xdr:colOff>
          <xdr:row>25</xdr:row>
          <xdr:rowOff>381000</xdr:rowOff>
        </xdr:to>
        <xdr:sp macro="" textlink="">
          <xdr:nvSpPr>
            <xdr:cNvPr id="36884" name="Drop Down 20" hidden="1">
              <a:extLst>
                <a:ext uri="{63B3BB69-23CF-44E3-9099-C40C66FF867C}">
                  <a14:compatExt spid="_x0000_s36884"/>
                </a:ext>
                <a:ext uri="{FF2B5EF4-FFF2-40B4-BE49-F238E27FC236}">
                  <a16:creationId xmlns:a16="http://schemas.microsoft.com/office/drawing/2014/main" id="{00000000-0008-0000-0B00-00001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4</xdr:row>
          <xdr:rowOff>146050</xdr:rowOff>
        </xdr:from>
        <xdr:to>
          <xdr:col>24</xdr:col>
          <xdr:colOff>508000</xdr:colOff>
          <xdr:row>4</xdr:row>
          <xdr:rowOff>374650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B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5</xdr:row>
          <xdr:rowOff>152400</xdr:rowOff>
        </xdr:from>
        <xdr:to>
          <xdr:col>24</xdr:col>
          <xdr:colOff>514350</xdr:colOff>
          <xdr:row>5</xdr:row>
          <xdr:rowOff>374650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B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203200</xdr:colOff>
          <xdr:row>6</xdr:row>
          <xdr:rowOff>127000</xdr:rowOff>
        </xdr:from>
        <xdr:to>
          <xdr:col>24</xdr:col>
          <xdr:colOff>514350</xdr:colOff>
          <xdr:row>6</xdr:row>
          <xdr:rowOff>342900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B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7</xdr:row>
          <xdr:rowOff>127000</xdr:rowOff>
        </xdr:from>
        <xdr:to>
          <xdr:col>24</xdr:col>
          <xdr:colOff>488950</xdr:colOff>
          <xdr:row>7</xdr:row>
          <xdr:rowOff>342900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B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8</xdr:row>
          <xdr:rowOff>88900</xdr:rowOff>
        </xdr:from>
        <xdr:to>
          <xdr:col>24</xdr:col>
          <xdr:colOff>488950</xdr:colOff>
          <xdr:row>8</xdr:row>
          <xdr:rowOff>317500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B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9</xdr:row>
          <xdr:rowOff>76200</xdr:rowOff>
        </xdr:from>
        <xdr:to>
          <xdr:col>27</xdr:col>
          <xdr:colOff>2476500</xdr:colOff>
          <xdr:row>9</xdr:row>
          <xdr:rowOff>342900</xdr:rowOff>
        </xdr:to>
        <xdr:sp macro="" textlink="">
          <xdr:nvSpPr>
            <xdr:cNvPr id="36890" name="Drop Down 26" hidden="1">
              <a:extLst>
                <a:ext uri="{63B3BB69-23CF-44E3-9099-C40C66FF867C}">
                  <a14:compatExt spid="_x0000_s36890"/>
                </a:ext>
                <a:ext uri="{FF2B5EF4-FFF2-40B4-BE49-F238E27FC236}">
                  <a16:creationId xmlns:a16="http://schemas.microsoft.com/office/drawing/2014/main" id="{00000000-0008-0000-0B00-00001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10</xdr:row>
          <xdr:rowOff>88900</xdr:rowOff>
        </xdr:from>
        <xdr:to>
          <xdr:col>27</xdr:col>
          <xdr:colOff>2476500</xdr:colOff>
          <xdr:row>10</xdr:row>
          <xdr:rowOff>381000</xdr:rowOff>
        </xdr:to>
        <xdr:sp macro="" textlink="">
          <xdr:nvSpPr>
            <xdr:cNvPr id="36891" name="Drop Down 27" hidden="1">
              <a:extLst>
                <a:ext uri="{63B3BB69-23CF-44E3-9099-C40C66FF867C}">
                  <a14:compatExt spid="_x0000_s36891"/>
                </a:ext>
                <a:ext uri="{FF2B5EF4-FFF2-40B4-BE49-F238E27FC236}">
                  <a16:creationId xmlns:a16="http://schemas.microsoft.com/office/drawing/2014/main" id="{00000000-0008-0000-0B00-00001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11</xdr:row>
          <xdr:rowOff>88900</xdr:rowOff>
        </xdr:from>
        <xdr:to>
          <xdr:col>27</xdr:col>
          <xdr:colOff>2476500</xdr:colOff>
          <xdr:row>11</xdr:row>
          <xdr:rowOff>381000</xdr:rowOff>
        </xdr:to>
        <xdr:sp macro="" textlink="">
          <xdr:nvSpPr>
            <xdr:cNvPr id="36892" name="Drop Down 28" hidden="1">
              <a:extLst>
                <a:ext uri="{63B3BB69-23CF-44E3-9099-C40C66FF867C}">
                  <a14:compatExt spid="_x0000_s36892"/>
                </a:ext>
                <a:ext uri="{FF2B5EF4-FFF2-40B4-BE49-F238E27FC236}">
                  <a16:creationId xmlns:a16="http://schemas.microsoft.com/office/drawing/2014/main" id="{00000000-0008-0000-0B00-00001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12</xdr:row>
          <xdr:rowOff>76200</xdr:rowOff>
        </xdr:from>
        <xdr:to>
          <xdr:col>27</xdr:col>
          <xdr:colOff>2495550</xdr:colOff>
          <xdr:row>12</xdr:row>
          <xdr:rowOff>342900</xdr:rowOff>
        </xdr:to>
        <xdr:sp macro="" textlink="">
          <xdr:nvSpPr>
            <xdr:cNvPr id="36893" name="Drop Down 29" hidden="1">
              <a:extLst>
                <a:ext uri="{63B3BB69-23CF-44E3-9099-C40C66FF867C}">
                  <a14:compatExt spid="_x0000_s36893"/>
                </a:ext>
                <a:ext uri="{FF2B5EF4-FFF2-40B4-BE49-F238E27FC236}">
                  <a16:creationId xmlns:a16="http://schemas.microsoft.com/office/drawing/2014/main" id="{00000000-0008-0000-0B00-00001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13</xdr:row>
          <xdr:rowOff>76200</xdr:rowOff>
        </xdr:from>
        <xdr:to>
          <xdr:col>27</xdr:col>
          <xdr:colOff>2476500</xdr:colOff>
          <xdr:row>13</xdr:row>
          <xdr:rowOff>342900</xdr:rowOff>
        </xdr:to>
        <xdr:sp macro="" textlink="">
          <xdr:nvSpPr>
            <xdr:cNvPr id="36894" name="Drop Down 30" hidden="1">
              <a:extLst>
                <a:ext uri="{63B3BB69-23CF-44E3-9099-C40C66FF867C}">
                  <a14:compatExt spid="_x0000_s36894"/>
                </a:ext>
                <a:ext uri="{FF2B5EF4-FFF2-40B4-BE49-F238E27FC236}">
                  <a16:creationId xmlns:a16="http://schemas.microsoft.com/office/drawing/2014/main" id="{00000000-0008-0000-0B00-00001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14</xdr:row>
          <xdr:rowOff>76200</xdr:rowOff>
        </xdr:from>
        <xdr:to>
          <xdr:col>27</xdr:col>
          <xdr:colOff>2476500</xdr:colOff>
          <xdr:row>14</xdr:row>
          <xdr:rowOff>342900</xdr:rowOff>
        </xdr:to>
        <xdr:sp macro="" textlink="">
          <xdr:nvSpPr>
            <xdr:cNvPr id="36895" name="Drop Down 31" hidden="1">
              <a:extLst>
                <a:ext uri="{63B3BB69-23CF-44E3-9099-C40C66FF867C}">
                  <a14:compatExt spid="_x0000_s36895"/>
                </a:ext>
                <a:ext uri="{FF2B5EF4-FFF2-40B4-BE49-F238E27FC236}">
                  <a16:creationId xmlns:a16="http://schemas.microsoft.com/office/drawing/2014/main" id="{00000000-0008-0000-0B00-00001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15</xdr:row>
          <xdr:rowOff>76200</xdr:rowOff>
        </xdr:from>
        <xdr:to>
          <xdr:col>27</xdr:col>
          <xdr:colOff>2476500</xdr:colOff>
          <xdr:row>15</xdr:row>
          <xdr:rowOff>342900</xdr:rowOff>
        </xdr:to>
        <xdr:sp macro="" textlink="">
          <xdr:nvSpPr>
            <xdr:cNvPr id="36896" name="Drop Down 32" hidden="1">
              <a:extLst>
                <a:ext uri="{63B3BB69-23CF-44E3-9099-C40C66FF867C}">
                  <a14:compatExt spid="_x0000_s36896"/>
                </a:ext>
                <a:ext uri="{FF2B5EF4-FFF2-40B4-BE49-F238E27FC236}">
                  <a16:creationId xmlns:a16="http://schemas.microsoft.com/office/drawing/2014/main" id="{00000000-0008-0000-0B00-00002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16</xdr:row>
          <xdr:rowOff>76200</xdr:rowOff>
        </xdr:from>
        <xdr:to>
          <xdr:col>27</xdr:col>
          <xdr:colOff>2476500</xdr:colOff>
          <xdr:row>16</xdr:row>
          <xdr:rowOff>342900</xdr:rowOff>
        </xdr:to>
        <xdr:sp macro="" textlink="">
          <xdr:nvSpPr>
            <xdr:cNvPr id="36897" name="Drop Down 33" hidden="1">
              <a:extLst>
                <a:ext uri="{63B3BB69-23CF-44E3-9099-C40C66FF867C}">
                  <a14:compatExt spid="_x0000_s36897"/>
                </a:ext>
                <a:ext uri="{FF2B5EF4-FFF2-40B4-BE49-F238E27FC236}">
                  <a16:creationId xmlns:a16="http://schemas.microsoft.com/office/drawing/2014/main" id="{00000000-0008-0000-0B00-00002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18</xdr:row>
          <xdr:rowOff>76200</xdr:rowOff>
        </xdr:from>
        <xdr:to>
          <xdr:col>27</xdr:col>
          <xdr:colOff>2476500</xdr:colOff>
          <xdr:row>18</xdr:row>
          <xdr:rowOff>342900</xdr:rowOff>
        </xdr:to>
        <xdr:sp macro="" textlink="">
          <xdr:nvSpPr>
            <xdr:cNvPr id="36898" name="Drop Down 34" hidden="1">
              <a:extLst>
                <a:ext uri="{63B3BB69-23CF-44E3-9099-C40C66FF867C}">
                  <a14:compatExt spid="_x0000_s36898"/>
                </a:ext>
                <a:ext uri="{FF2B5EF4-FFF2-40B4-BE49-F238E27FC236}">
                  <a16:creationId xmlns:a16="http://schemas.microsoft.com/office/drawing/2014/main" id="{00000000-0008-0000-0B00-00002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9</xdr:row>
          <xdr:rowOff>76200</xdr:rowOff>
        </xdr:from>
        <xdr:to>
          <xdr:col>30</xdr:col>
          <xdr:colOff>946150</xdr:colOff>
          <xdr:row>9</xdr:row>
          <xdr:rowOff>342900</xdr:rowOff>
        </xdr:to>
        <xdr:sp macro="" textlink="">
          <xdr:nvSpPr>
            <xdr:cNvPr id="36899" name="Drop Down 35" hidden="1">
              <a:extLst>
                <a:ext uri="{63B3BB69-23CF-44E3-9099-C40C66FF867C}">
                  <a14:compatExt spid="_x0000_s36899"/>
                </a:ext>
                <a:ext uri="{FF2B5EF4-FFF2-40B4-BE49-F238E27FC236}">
                  <a16:creationId xmlns:a16="http://schemas.microsoft.com/office/drawing/2014/main" id="{00000000-0008-0000-0B00-00002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10</xdr:row>
          <xdr:rowOff>76200</xdr:rowOff>
        </xdr:from>
        <xdr:to>
          <xdr:col>30</xdr:col>
          <xdr:colOff>946150</xdr:colOff>
          <xdr:row>10</xdr:row>
          <xdr:rowOff>342900</xdr:rowOff>
        </xdr:to>
        <xdr:sp macro="" textlink="">
          <xdr:nvSpPr>
            <xdr:cNvPr id="36900" name="Drop Down 36" hidden="1">
              <a:extLst>
                <a:ext uri="{63B3BB69-23CF-44E3-9099-C40C66FF867C}">
                  <a14:compatExt spid="_x0000_s36900"/>
                </a:ext>
                <a:ext uri="{FF2B5EF4-FFF2-40B4-BE49-F238E27FC236}">
                  <a16:creationId xmlns:a16="http://schemas.microsoft.com/office/drawing/2014/main" id="{00000000-0008-0000-0B00-00002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11</xdr:row>
          <xdr:rowOff>76200</xdr:rowOff>
        </xdr:from>
        <xdr:to>
          <xdr:col>30</xdr:col>
          <xdr:colOff>946150</xdr:colOff>
          <xdr:row>11</xdr:row>
          <xdr:rowOff>342900</xdr:rowOff>
        </xdr:to>
        <xdr:sp macro="" textlink="">
          <xdr:nvSpPr>
            <xdr:cNvPr id="36901" name="Drop Down 37" hidden="1">
              <a:extLst>
                <a:ext uri="{63B3BB69-23CF-44E3-9099-C40C66FF867C}">
                  <a14:compatExt spid="_x0000_s36901"/>
                </a:ext>
                <a:ext uri="{FF2B5EF4-FFF2-40B4-BE49-F238E27FC236}">
                  <a16:creationId xmlns:a16="http://schemas.microsoft.com/office/drawing/2014/main" id="{00000000-0008-0000-0B00-00002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12</xdr:row>
          <xdr:rowOff>76200</xdr:rowOff>
        </xdr:from>
        <xdr:to>
          <xdr:col>30</xdr:col>
          <xdr:colOff>946150</xdr:colOff>
          <xdr:row>12</xdr:row>
          <xdr:rowOff>342900</xdr:rowOff>
        </xdr:to>
        <xdr:sp macro="" textlink="">
          <xdr:nvSpPr>
            <xdr:cNvPr id="36902" name="Drop Down 38" hidden="1">
              <a:extLst>
                <a:ext uri="{63B3BB69-23CF-44E3-9099-C40C66FF867C}">
                  <a14:compatExt spid="_x0000_s36902"/>
                </a:ext>
                <a:ext uri="{FF2B5EF4-FFF2-40B4-BE49-F238E27FC236}">
                  <a16:creationId xmlns:a16="http://schemas.microsoft.com/office/drawing/2014/main" id="{00000000-0008-0000-0B00-00002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13</xdr:row>
          <xdr:rowOff>76200</xdr:rowOff>
        </xdr:from>
        <xdr:to>
          <xdr:col>30</xdr:col>
          <xdr:colOff>946150</xdr:colOff>
          <xdr:row>13</xdr:row>
          <xdr:rowOff>342900</xdr:rowOff>
        </xdr:to>
        <xdr:sp macro="" textlink="">
          <xdr:nvSpPr>
            <xdr:cNvPr id="36903" name="Drop Down 39" hidden="1">
              <a:extLst>
                <a:ext uri="{63B3BB69-23CF-44E3-9099-C40C66FF867C}">
                  <a14:compatExt spid="_x0000_s36903"/>
                </a:ext>
                <a:ext uri="{FF2B5EF4-FFF2-40B4-BE49-F238E27FC236}">
                  <a16:creationId xmlns:a16="http://schemas.microsoft.com/office/drawing/2014/main" id="{00000000-0008-0000-0B00-00002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14</xdr:row>
          <xdr:rowOff>76200</xdr:rowOff>
        </xdr:from>
        <xdr:to>
          <xdr:col>30</xdr:col>
          <xdr:colOff>946150</xdr:colOff>
          <xdr:row>14</xdr:row>
          <xdr:rowOff>342900</xdr:rowOff>
        </xdr:to>
        <xdr:sp macro="" textlink="">
          <xdr:nvSpPr>
            <xdr:cNvPr id="36904" name="Drop Down 40" hidden="1">
              <a:extLst>
                <a:ext uri="{63B3BB69-23CF-44E3-9099-C40C66FF867C}">
                  <a14:compatExt spid="_x0000_s36904"/>
                </a:ext>
                <a:ext uri="{FF2B5EF4-FFF2-40B4-BE49-F238E27FC236}">
                  <a16:creationId xmlns:a16="http://schemas.microsoft.com/office/drawing/2014/main" id="{00000000-0008-0000-0B00-00002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15</xdr:row>
          <xdr:rowOff>76200</xdr:rowOff>
        </xdr:from>
        <xdr:to>
          <xdr:col>30</xdr:col>
          <xdr:colOff>946150</xdr:colOff>
          <xdr:row>15</xdr:row>
          <xdr:rowOff>342900</xdr:rowOff>
        </xdr:to>
        <xdr:sp macro="" textlink="">
          <xdr:nvSpPr>
            <xdr:cNvPr id="36905" name="Drop Down 41" hidden="1">
              <a:extLst>
                <a:ext uri="{63B3BB69-23CF-44E3-9099-C40C66FF867C}">
                  <a14:compatExt spid="_x0000_s36905"/>
                </a:ext>
                <a:ext uri="{FF2B5EF4-FFF2-40B4-BE49-F238E27FC236}">
                  <a16:creationId xmlns:a16="http://schemas.microsoft.com/office/drawing/2014/main" id="{00000000-0008-0000-0B00-00002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16</xdr:row>
          <xdr:rowOff>76200</xdr:rowOff>
        </xdr:from>
        <xdr:to>
          <xdr:col>30</xdr:col>
          <xdr:colOff>946150</xdr:colOff>
          <xdr:row>16</xdr:row>
          <xdr:rowOff>342900</xdr:rowOff>
        </xdr:to>
        <xdr:sp macro="" textlink="">
          <xdr:nvSpPr>
            <xdr:cNvPr id="36906" name="Drop Down 42" hidden="1">
              <a:extLst>
                <a:ext uri="{63B3BB69-23CF-44E3-9099-C40C66FF867C}">
                  <a14:compatExt spid="_x0000_s36906"/>
                </a:ext>
                <a:ext uri="{FF2B5EF4-FFF2-40B4-BE49-F238E27FC236}">
                  <a16:creationId xmlns:a16="http://schemas.microsoft.com/office/drawing/2014/main" id="{00000000-0008-0000-0B00-00002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17</xdr:row>
          <xdr:rowOff>76200</xdr:rowOff>
        </xdr:from>
        <xdr:to>
          <xdr:col>30</xdr:col>
          <xdr:colOff>946150</xdr:colOff>
          <xdr:row>17</xdr:row>
          <xdr:rowOff>342900</xdr:rowOff>
        </xdr:to>
        <xdr:sp macro="" textlink="">
          <xdr:nvSpPr>
            <xdr:cNvPr id="36907" name="Drop Down 43" hidden="1">
              <a:extLst>
                <a:ext uri="{63B3BB69-23CF-44E3-9099-C40C66FF867C}">
                  <a14:compatExt spid="_x0000_s36907"/>
                </a:ext>
                <a:ext uri="{FF2B5EF4-FFF2-40B4-BE49-F238E27FC236}">
                  <a16:creationId xmlns:a16="http://schemas.microsoft.com/office/drawing/2014/main" id="{00000000-0008-0000-0B00-00002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18</xdr:row>
          <xdr:rowOff>76200</xdr:rowOff>
        </xdr:from>
        <xdr:to>
          <xdr:col>30</xdr:col>
          <xdr:colOff>946150</xdr:colOff>
          <xdr:row>18</xdr:row>
          <xdr:rowOff>342900</xdr:rowOff>
        </xdr:to>
        <xdr:sp macro="" textlink="">
          <xdr:nvSpPr>
            <xdr:cNvPr id="36908" name="Drop Down 44" hidden="1">
              <a:extLst>
                <a:ext uri="{63B3BB69-23CF-44E3-9099-C40C66FF867C}">
                  <a14:compatExt spid="_x0000_s36908"/>
                </a:ext>
                <a:ext uri="{FF2B5EF4-FFF2-40B4-BE49-F238E27FC236}">
                  <a16:creationId xmlns:a16="http://schemas.microsoft.com/office/drawing/2014/main" id="{00000000-0008-0000-0B00-00002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9</xdr:row>
          <xdr:rowOff>76200</xdr:rowOff>
        </xdr:from>
        <xdr:to>
          <xdr:col>33</xdr:col>
          <xdr:colOff>2476500</xdr:colOff>
          <xdr:row>9</xdr:row>
          <xdr:rowOff>342900</xdr:rowOff>
        </xdr:to>
        <xdr:sp macro="" textlink="">
          <xdr:nvSpPr>
            <xdr:cNvPr id="36909" name="Drop Down 45" hidden="1">
              <a:extLst>
                <a:ext uri="{63B3BB69-23CF-44E3-9099-C40C66FF867C}">
                  <a14:compatExt spid="_x0000_s36909"/>
                </a:ext>
                <a:ext uri="{FF2B5EF4-FFF2-40B4-BE49-F238E27FC236}">
                  <a16:creationId xmlns:a16="http://schemas.microsoft.com/office/drawing/2014/main" id="{00000000-0008-0000-0B00-00002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10</xdr:row>
          <xdr:rowOff>76200</xdr:rowOff>
        </xdr:from>
        <xdr:to>
          <xdr:col>33</xdr:col>
          <xdr:colOff>2476500</xdr:colOff>
          <xdr:row>10</xdr:row>
          <xdr:rowOff>342900</xdr:rowOff>
        </xdr:to>
        <xdr:sp macro="" textlink="">
          <xdr:nvSpPr>
            <xdr:cNvPr id="36910" name="Drop Down 46" hidden="1">
              <a:extLst>
                <a:ext uri="{63B3BB69-23CF-44E3-9099-C40C66FF867C}">
                  <a14:compatExt spid="_x0000_s36910"/>
                </a:ext>
                <a:ext uri="{FF2B5EF4-FFF2-40B4-BE49-F238E27FC236}">
                  <a16:creationId xmlns:a16="http://schemas.microsoft.com/office/drawing/2014/main" id="{00000000-0008-0000-0B00-00002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11</xdr:row>
          <xdr:rowOff>76200</xdr:rowOff>
        </xdr:from>
        <xdr:to>
          <xdr:col>33</xdr:col>
          <xdr:colOff>2476500</xdr:colOff>
          <xdr:row>11</xdr:row>
          <xdr:rowOff>342900</xdr:rowOff>
        </xdr:to>
        <xdr:sp macro="" textlink="">
          <xdr:nvSpPr>
            <xdr:cNvPr id="36911" name="Drop Down 47" hidden="1">
              <a:extLst>
                <a:ext uri="{63B3BB69-23CF-44E3-9099-C40C66FF867C}">
                  <a14:compatExt spid="_x0000_s36911"/>
                </a:ext>
                <a:ext uri="{FF2B5EF4-FFF2-40B4-BE49-F238E27FC236}">
                  <a16:creationId xmlns:a16="http://schemas.microsoft.com/office/drawing/2014/main" id="{00000000-0008-0000-0B00-00002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12</xdr:row>
          <xdr:rowOff>76200</xdr:rowOff>
        </xdr:from>
        <xdr:to>
          <xdr:col>33</xdr:col>
          <xdr:colOff>2476500</xdr:colOff>
          <xdr:row>12</xdr:row>
          <xdr:rowOff>342900</xdr:rowOff>
        </xdr:to>
        <xdr:sp macro="" textlink="">
          <xdr:nvSpPr>
            <xdr:cNvPr id="36912" name="Drop Down 48" hidden="1">
              <a:extLst>
                <a:ext uri="{63B3BB69-23CF-44E3-9099-C40C66FF867C}">
                  <a14:compatExt spid="_x0000_s36912"/>
                </a:ext>
                <a:ext uri="{FF2B5EF4-FFF2-40B4-BE49-F238E27FC236}">
                  <a16:creationId xmlns:a16="http://schemas.microsoft.com/office/drawing/2014/main" id="{00000000-0008-0000-0B00-00003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13</xdr:row>
          <xdr:rowOff>76200</xdr:rowOff>
        </xdr:from>
        <xdr:to>
          <xdr:col>33</xdr:col>
          <xdr:colOff>2476500</xdr:colOff>
          <xdr:row>13</xdr:row>
          <xdr:rowOff>342900</xdr:rowOff>
        </xdr:to>
        <xdr:sp macro="" textlink="">
          <xdr:nvSpPr>
            <xdr:cNvPr id="36913" name="Drop Down 49" hidden="1">
              <a:extLst>
                <a:ext uri="{63B3BB69-23CF-44E3-9099-C40C66FF867C}">
                  <a14:compatExt spid="_x0000_s36913"/>
                </a:ext>
                <a:ext uri="{FF2B5EF4-FFF2-40B4-BE49-F238E27FC236}">
                  <a16:creationId xmlns:a16="http://schemas.microsoft.com/office/drawing/2014/main" id="{00000000-0008-0000-0B00-00003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14</xdr:row>
          <xdr:rowOff>76200</xdr:rowOff>
        </xdr:from>
        <xdr:to>
          <xdr:col>33</xdr:col>
          <xdr:colOff>2476500</xdr:colOff>
          <xdr:row>14</xdr:row>
          <xdr:rowOff>342900</xdr:rowOff>
        </xdr:to>
        <xdr:sp macro="" textlink="">
          <xdr:nvSpPr>
            <xdr:cNvPr id="36914" name="Drop Down 50" hidden="1">
              <a:extLst>
                <a:ext uri="{63B3BB69-23CF-44E3-9099-C40C66FF867C}">
                  <a14:compatExt spid="_x0000_s36914"/>
                </a:ext>
                <a:ext uri="{FF2B5EF4-FFF2-40B4-BE49-F238E27FC236}">
                  <a16:creationId xmlns:a16="http://schemas.microsoft.com/office/drawing/2014/main" id="{00000000-0008-0000-0B00-00003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15</xdr:row>
          <xdr:rowOff>76200</xdr:rowOff>
        </xdr:from>
        <xdr:to>
          <xdr:col>33</xdr:col>
          <xdr:colOff>2476500</xdr:colOff>
          <xdr:row>15</xdr:row>
          <xdr:rowOff>342900</xdr:rowOff>
        </xdr:to>
        <xdr:sp macro="" textlink="">
          <xdr:nvSpPr>
            <xdr:cNvPr id="36915" name="Drop Down 51" hidden="1">
              <a:extLst>
                <a:ext uri="{63B3BB69-23CF-44E3-9099-C40C66FF867C}">
                  <a14:compatExt spid="_x0000_s36915"/>
                </a:ext>
                <a:ext uri="{FF2B5EF4-FFF2-40B4-BE49-F238E27FC236}">
                  <a16:creationId xmlns:a16="http://schemas.microsoft.com/office/drawing/2014/main" id="{00000000-0008-0000-0B00-00003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16</xdr:row>
          <xdr:rowOff>76200</xdr:rowOff>
        </xdr:from>
        <xdr:to>
          <xdr:col>33</xdr:col>
          <xdr:colOff>2476500</xdr:colOff>
          <xdr:row>16</xdr:row>
          <xdr:rowOff>342900</xdr:rowOff>
        </xdr:to>
        <xdr:sp macro="" textlink="">
          <xdr:nvSpPr>
            <xdr:cNvPr id="36916" name="Drop Down 52" hidden="1">
              <a:extLst>
                <a:ext uri="{63B3BB69-23CF-44E3-9099-C40C66FF867C}">
                  <a14:compatExt spid="_x0000_s36916"/>
                </a:ext>
                <a:ext uri="{FF2B5EF4-FFF2-40B4-BE49-F238E27FC236}">
                  <a16:creationId xmlns:a16="http://schemas.microsoft.com/office/drawing/2014/main" id="{00000000-0008-0000-0B00-00003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17</xdr:row>
          <xdr:rowOff>76200</xdr:rowOff>
        </xdr:from>
        <xdr:to>
          <xdr:col>33</xdr:col>
          <xdr:colOff>2476500</xdr:colOff>
          <xdr:row>17</xdr:row>
          <xdr:rowOff>342900</xdr:rowOff>
        </xdr:to>
        <xdr:sp macro="" textlink="">
          <xdr:nvSpPr>
            <xdr:cNvPr id="36917" name="Drop Down 53" hidden="1">
              <a:extLst>
                <a:ext uri="{63B3BB69-23CF-44E3-9099-C40C66FF867C}">
                  <a14:compatExt spid="_x0000_s36917"/>
                </a:ext>
                <a:ext uri="{FF2B5EF4-FFF2-40B4-BE49-F238E27FC236}">
                  <a16:creationId xmlns:a16="http://schemas.microsoft.com/office/drawing/2014/main" id="{00000000-0008-0000-0B00-00003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18</xdr:row>
          <xdr:rowOff>76200</xdr:rowOff>
        </xdr:from>
        <xdr:to>
          <xdr:col>33</xdr:col>
          <xdr:colOff>2476500</xdr:colOff>
          <xdr:row>18</xdr:row>
          <xdr:rowOff>342900</xdr:rowOff>
        </xdr:to>
        <xdr:sp macro="" textlink="">
          <xdr:nvSpPr>
            <xdr:cNvPr id="36918" name="Drop Down 54" hidden="1">
              <a:extLst>
                <a:ext uri="{63B3BB69-23CF-44E3-9099-C40C66FF867C}">
                  <a14:compatExt spid="_x0000_s36918"/>
                </a:ext>
                <a:ext uri="{FF2B5EF4-FFF2-40B4-BE49-F238E27FC236}">
                  <a16:creationId xmlns:a16="http://schemas.microsoft.com/office/drawing/2014/main" id="{00000000-0008-0000-0B00-00003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9</xdr:row>
          <xdr:rowOff>76200</xdr:rowOff>
        </xdr:from>
        <xdr:to>
          <xdr:col>36</xdr:col>
          <xdr:colOff>946150</xdr:colOff>
          <xdr:row>9</xdr:row>
          <xdr:rowOff>342900</xdr:rowOff>
        </xdr:to>
        <xdr:sp macro="" textlink="">
          <xdr:nvSpPr>
            <xdr:cNvPr id="36919" name="Drop Down 55" hidden="1">
              <a:extLst>
                <a:ext uri="{63B3BB69-23CF-44E3-9099-C40C66FF867C}">
                  <a14:compatExt spid="_x0000_s36919"/>
                </a:ext>
                <a:ext uri="{FF2B5EF4-FFF2-40B4-BE49-F238E27FC236}">
                  <a16:creationId xmlns:a16="http://schemas.microsoft.com/office/drawing/2014/main" id="{00000000-0008-0000-0B00-00003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10</xdr:row>
          <xdr:rowOff>76200</xdr:rowOff>
        </xdr:from>
        <xdr:to>
          <xdr:col>36</xdr:col>
          <xdr:colOff>946150</xdr:colOff>
          <xdr:row>10</xdr:row>
          <xdr:rowOff>342900</xdr:rowOff>
        </xdr:to>
        <xdr:sp macro="" textlink="">
          <xdr:nvSpPr>
            <xdr:cNvPr id="36920" name="Drop Down 56" hidden="1">
              <a:extLst>
                <a:ext uri="{63B3BB69-23CF-44E3-9099-C40C66FF867C}">
                  <a14:compatExt spid="_x0000_s36920"/>
                </a:ext>
                <a:ext uri="{FF2B5EF4-FFF2-40B4-BE49-F238E27FC236}">
                  <a16:creationId xmlns:a16="http://schemas.microsoft.com/office/drawing/2014/main" id="{00000000-0008-0000-0B00-00003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11</xdr:row>
          <xdr:rowOff>76200</xdr:rowOff>
        </xdr:from>
        <xdr:to>
          <xdr:col>36</xdr:col>
          <xdr:colOff>946150</xdr:colOff>
          <xdr:row>11</xdr:row>
          <xdr:rowOff>342900</xdr:rowOff>
        </xdr:to>
        <xdr:sp macro="" textlink="">
          <xdr:nvSpPr>
            <xdr:cNvPr id="36921" name="Drop Down 57" hidden="1">
              <a:extLst>
                <a:ext uri="{63B3BB69-23CF-44E3-9099-C40C66FF867C}">
                  <a14:compatExt spid="_x0000_s36921"/>
                </a:ext>
                <a:ext uri="{FF2B5EF4-FFF2-40B4-BE49-F238E27FC236}">
                  <a16:creationId xmlns:a16="http://schemas.microsoft.com/office/drawing/2014/main" id="{00000000-0008-0000-0B00-00003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12</xdr:row>
          <xdr:rowOff>76200</xdr:rowOff>
        </xdr:from>
        <xdr:to>
          <xdr:col>36</xdr:col>
          <xdr:colOff>946150</xdr:colOff>
          <xdr:row>12</xdr:row>
          <xdr:rowOff>342900</xdr:rowOff>
        </xdr:to>
        <xdr:sp macro="" textlink="">
          <xdr:nvSpPr>
            <xdr:cNvPr id="36922" name="Drop Down 58" hidden="1">
              <a:extLst>
                <a:ext uri="{63B3BB69-23CF-44E3-9099-C40C66FF867C}">
                  <a14:compatExt spid="_x0000_s36922"/>
                </a:ext>
                <a:ext uri="{FF2B5EF4-FFF2-40B4-BE49-F238E27FC236}">
                  <a16:creationId xmlns:a16="http://schemas.microsoft.com/office/drawing/2014/main" id="{00000000-0008-0000-0B00-00003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13</xdr:row>
          <xdr:rowOff>76200</xdr:rowOff>
        </xdr:from>
        <xdr:to>
          <xdr:col>36</xdr:col>
          <xdr:colOff>946150</xdr:colOff>
          <xdr:row>13</xdr:row>
          <xdr:rowOff>342900</xdr:rowOff>
        </xdr:to>
        <xdr:sp macro="" textlink="">
          <xdr:nvSpPr>
            <xdr:cNvPr id="36923" name="Drop Down 59" hidden="1">
              <a:extLst>
                <a:ext uri="{63B3BB69-23CF-44E3-9099-C40C66FF867C}">
                  <a14:compatExt spid="_x0000_s36923"/>
                </a:ext>
                <a:ext uri="{FF2B5EF4-FFF2-40B4-BE49-F238E27FC236}">
                  <a16:creationId xmlns:a16="http://schemas.microsoft.com/office/drawing/2014/main" id="{00000000-0008-0000-0B00-00003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14</xdr:row>
          <xdr:rowOff>76200</xdr:rowOff>
        </xdr:from>
        <xdr:to>
          <xdr:col>36</xdr:col>
          <xdr:colOff>946150</xdr:colOff>
          <xdr:row>14</xdr:row>
          <xdr:rowOff>342900</xdr:rowOff>
        </xdr:to>
        <xdr:sp macro="" textlink="">
          <xdr:nvSpPr>
            <xdr:cNvPr id="36924" name="Drop Down 60" hidden="1">
              <a:extLst>
                <a:ext uri="{63B3BB69-23CF-44E3-9099-C40C66FF867C}">
                  <a14:compatExt spid="_x0000_s36924"/>
                </a:ext>
                <a:ext uri="{FF2B5EF4-FFF2-40B4-BE49-F238E27FC236}">
                  <a16:creationId xmlns:a16="http://schemas.microsoft.com/office/drawing/2014/main" id="{00000000-0008-0000-0B00-00003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15</xdr:row>
          <xdr:rowOff>76200</xdr:rowOff>
        </xdr:from>
        <xdr:to>
          <xdr:col>36</xdr:col>
          <xdr:colOff>946150</xdr:colOff>
          <xdr:row>15</xdr:row>
          <xdr:rowOff>342900</xdr:rowOff>
        </xdr:to>
        <xdr:sp macro="" textlink="">
          <xdr:nvSpPr>
            <xdr:cNvPr id="36925" name="Drop Down 61" hidden="1">
              <a:extLst>
                <a:ext uri="{63B3BB69-23CF-44E3-9099-C40C66FF867C}">
                  <a14:compatExt spid="_x0000_s36925"/>
                </a:ext>
                <a:ext uri="{FF2B5EF4-FFF2-40B4-BE49-F238E27FC236}">
                  <a16:creationId xmlns:a16="http://schemas.microsoft.com/office/drawing/2014/main" id="{00000000-0008-0000-0B00-00003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16</xdr:row>
          <xdr:rowOff>76200</xdr:rowOff>
        </xdr:from>
        <xdr:to>
          <xdr:col>36</xdr:col>
          <xdr:colOff>946150</xdr:colOff>
          <xdr:row>16</xdr:row>
          <xdr:rowOff>342900</xdr:rowOff>
        </xdr:to>
        <xdr:sp macro="" textlink="">
          <xdr:nvSpPr>
            <xdr:cNvPr id="36926" name="Drop Down 62" hidden="1">
              <a:extLst>
                <a:ext uri="{63B3BB69-23CF-44E3-9099-C40C66FF867C}">
                  <a14:compatExt spid="_x0000_s36926"/>
                </a:ext>
                <a:ext uri="{FF2B5EF4-FFF2-40B4-BE49-F238E27FC236}">
                  <a16:creationId xmlns:a16="http://schemas.microsoft.com/office/drawing/2014/main" id="{00000000-0008-0000-0B00-00003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17</xdr:row>
          <xdr:rowOff>76200</xdr:rowOff>
        </xdr:from>
        <xdr:to>
          <xdr:col>36</xdr:col>
          <xdr:colOff>946150</xdr:colOff>
          <xdr:row>17</xdr:row>
          <xdr:rowOff>342900</xdr:rowOff>
        </xdr:to>
        <xdr:sp macro="" textlink="">
          <xdr:nvSpPr>
            <xdr:cNvPr id="36927" name="Drop Down 63" hidden="1">
              <a:extLst>
                <a:ext uri="{63B3BB69-23CF-44E3-9099-C40C66FF867C}">
                  <a14:compatExt spid="_x0000_s36927"/>
                </a:ext>
                <a:ext uri="{FF2B5EF4-FFF2-40B4-BE49-F238E27FC236}">
                  <a16:creationId xmlns:a16="http://schemas.microsoft.com/office/drawing/2014/main" id="{00000000-0008-0000-0B00-00003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127000</xdr:colOff>
          <xdr:row>18</xdr:row>
          <xdr:rowOff>76200</xdr:rowOff>
        </xdr:from>
        <xdr:to>
          <xdr:col>36</xdr:col>
          <xdr:colOff>946150</xdr:colOff>
          <xdr:row>18</xdr:row>
          <xdr:rowOff>342900</xdr:rowOff>
        </xdr:to>
        <xdr:sp macro="" textlink="">
          <xdr:nvSpPr>
            <xdr:cNvPr id="36928" name="Drop Down 64" hidden="1">
              <a:extLst>
                <a:ext uri="{63B3BB69-23CF-44E3-9099-C40C66FF867C}">
                  <a14:compatExt spid="_x0000_s36928"/>
                </a:ext>
                <a:ext uri="{FF2B5EF4-FFF2-40B4-BE49-F238E27FC236}">
                  <a16:creationId xmlns:a16="http://schemas.microsoft.com/office/drawing/2014/main" id="{00000000-0008-0000-0B00-00004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88900</xdr:rowOff>
        </xdr:from>
        <xdr:to>
          <xdr:col>39</xdr:col>
          <xdr:colOff>2413000</xdr:colOff>
          <xdr:row>9</xdr:row>
          <xdr:rowOff>342900</xdr:rowOff>
        </xdr:to>
        <xdr:sp macro="" textlink="">
          <xdr:nvSpPr>
            <xdr:cNvPr id="36929" name="Drop Down 65" hidden="1">
              <a:extLst>
                <a:ext uri="{63B3BB69-23CF-44E3-9099-C40C66FF867C}">
                  <a14:compatExt spid="_x0000_s36929"/>
                </a:ext>
                <a:ext uri="{FF2B5EF4-FFF2-40B4-BE49-F238E27FC236}">
                  <a16:creationId xmlns:a16="http://schemas.microsoft.com/office/drawing/2014/main" id="{00000000-0008-0000-0B00-00004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88900</xdr:rowOff>
        </xdr:from>
        <xdr:to>
          <xdr:col>39</xdr:col>
          <xdr:colOff>2413000</xdr:colOff>
          <xdr:row>10</xdr:row>
          <xdr:rowOff>342900</xdr:rowOff>
        </xdr:to>
        <xdr:sp macro="" textlink="">
          <xdr:nvSpPr>
            <xdr:cNvPr id="36930" name="Drop Down 66" hidden="1">
              <a:extLst>
                <a:ext uri="{63B3BB69-23CF-44E3-9099-C40C66FF867C}">
                  <a14:compatExt spid="_x0000_s36930"/>
                </a:ext>
                <a:ext uri="{FF2B5EF4-FFF2-40B4-BE49-F238E27FC236}">
                  <a16:creationId xmlns:a16="http://schemas.microsoft.com/office/drawing/2014/main" id="{00000000-0008-0000-0B00-00004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88900</xdr:rowOff>
        </xdr:from>
        <xdr:to>
          <xdr:col>39</xdr:col>
          <xdr:colOff>2413000</xdr:colOff>
          <xdr:row>11</xdr:row>
          <xdr:rowOff>342900</xdr:rowOff>
        </xdr:to>
        <xdr:sp macro="" textlink="">
          <xdr:nvSpPr>
            <xdr:cNvPr id="36931" name="Drop Down 67" hidden="1">
              <a:extLst>
                <a:ext uri="{63B3BB69-23CF-44E3-9099-C40C66FF867C}">
                  <a14:compatExt spid="_x0000_s36931"/>
                </a:ext>
                <a:ext uri="{FF2B5EF4-FFF2-40B4-BE49-F238E27FC236}">
                  <a16:creationId xmlns:a16="http://schemas.microsoft.com/office/drawing/2014/main" id="{00000000-0008-0000-0B00-00004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88900</xdr:rowOff>
        </xdr:from>
        <xdr:to>
          <xdr:col>39</xdr:col>
          <xdr:colOff>2413000</xdr:colOff>
          <xdr:row>12</xdr:row>
          <xdr:rowOff>342900</xdr:rowOff>
        </xdr:to>
        <xdr:sp macro="" textlink="">
          <xdr:nvSpPr>
            <xdr:cNvPr id="36932" name="Drop Down 68" hidden="1">
              <a:extLst>
                <a:ext uri="{63B3BB69-23CF-44E3-9099-C40C66FF867C}">
                  <a14:compatExt spid="_x0000_s36932"/>
                </a:ext>
                <a:ext uri="{FF2B5EF4-FFF2-40B4-BE49-F238E27FC236}">
                  <a16:creationId xmlns:a16="http://schemas.microsoft.com/office/drawing/2014/main" id="{00000000-0008-0000-0B00-00004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88900</xdr:rowOff>
        </xdr:from>
        <xdr:to>
          <xdr:col>39</xdr:col>
          <xdr:colOff>2413000</xdr:colOff>
          <xdr:row>13</xdr:row>
          <xdr:rowOff>342900</xdr:rowOff>
        </xdr:to>
        <xdr:sp macro="" textlink="">
          <xdr:nvSpPr>
            <xdr:cNvPr id="36933" name="Drop Down 69" hidden="1">
              <a:extLst>
                <a:ext uri="{63B3BB69-23CF-44E3-9099-C40C66FF867C}">
                  <a14:compatExt spid="_x0000_s36933"/>
                </a:ext>
                <a:ext uri="{FF2B5EF4-FFF2-40B4-BE49-F238E27FC236}">
                  <a16:creationId xmlns:a16="http://schemas.microsoft.com/office/drawing/2014/main" id="{00000000-0008-0000-0B00-00004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88900</xdr:rowOff>
        </xdr:from>
        <xdr:to>
          <xdr:col>39</xdr:col>
          <xdr:colOff>2413000</xdr:colOff>
          <xdr:row>14</xdr:row>
          <xdr:rowOff>342900</xdr:rowOff>
        </xdr:to>
        <xdr:sp macro="" textlink="">
          <xdr:nvSpPr>
            <xdr:cNvPr id="36934" name="Drop Down 70" hidden="1">
              <a:extLst>
                <a:ext uri="{63B3BB69-23CF-44E3-9099-C40C66FF867C}">
                  <a14:compatExt spid="_x0000_s36934"/>
                </a:ext>
                <a:ext uri="{FF2B5EF4-FFF2-40B4-BE49-F238E27FC236}">
                  <a16:creationId xmlns:a16="http://schemas.microsoft.com/office/drawing/2014/main" id="{00000000-0008-0000-0B00-00004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88900</xdr:rowOff>
        </xdr:from>
        <xdr:to>
          <xdr:col>39</xdr:col>
          <xdr:colOff>2413000</xdr:colOff>
          <xdr:row>15</xdr:row>
          <xdr:rowOff>342900</xdr:rowOff>
        </xdr:to>
        <xdr:sp macro="" textlink="">
          <xdr:nvSpPr>
            <xdr:cNvPr id="36935" name="Drop Down 71" hidden="1">
              <a:extLst>
                <a:ext uri="{63B3BB69-23CF-44E3-9099-C40C66FF867C}">
                  <a14:compatExt spid="_x0000_s36935"/>
                </a:ext>
                <a:ext uri="{FF2B5EF4-FFF2-40B4-BE49-F238E27FC236}">
                  <a16:creationId xmlns:a16="http://schemas.microsoft.com/office/drawing/2014/main" id="{00000000-0008-0000-0B00-00004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88900</xdr:rowOff>
        </xdr:from>
        <xdr:to>
          <xdr:col>39</xdr:col>
          <xdr:colOff>2413000</xdr:colOff>
          <xdr:row>16</xdr:row>
          <xdr:rowOff>342900</xdr:rowOff>
        </xdr:to>
        <xdr:sp macro="" textlink="">
          <xdr:nvSpPr>
            <xdr:cNvPr id="36936" name="Drop Down 72" hidden="1">
              <a:extLst>
                <a:ext uri="{63B3BB69-23CF-44E3-9099-C40C66FF867C}">
                  <a14:compatExt spid="_x0000_s36936"/>
                </a:ext>
                <a:ext uri="{FF2B5EF4-FFF2-40B4-BE49-F238E27FC236}">
                  <a16:creationId xmlns:a16="http://schemas.microsoft.com/office/drawing/2014/main" id="{00000000-0008-0000-0B00-00004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88900</xdr:rowOff>
        </xdr:from>
        <xdr:to>
          <xdr:col>39</xdr:col>
          <xdr:colOff>2413000</xdr:colOff>
          <xdr:row>17</xdr:row>
          <xdr:rowOff>342900</xdr:rowOff>
        </xdr:to>
        <xdr:sp macro="" textlink="">
          <xdr:nvSpPr>
            <xdr:cNvPr id="36937" name="Drop Down 73" hidden="1">
              <a:extLst>
                <a:ext uri="{63B3BB69-23CF-44E3-9099-C40C66FF867C}">
                  <a14:compatExt spid="_x0000_s36937"/>
                </a:ext>
                <a:ext uri="{FF2B5EF4-FFF2-40B4-BE49-F238E27FC236}">
                  <a16:creationId xmlns:a16="http://schemas.microsoft.com/office/drawing/2014/main" id="{00000000-0008-0000-0B00-00004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88900</xdr:rowOff>
        </xdr:from>
        <xdr:to>
          <xdr:col>39</xdr:col>
          <xdr:colOff>2413000</xdr:colOff>
          <xdr:row>18</xdr:row>
          <xdr:rowOff>342900</xdr:rowOff>
        </xdr:to>
        <xdr:sp macro="" textlink="">
          <xdr:nvSpPr>
            <xdr:cNvPr id="36938" name="Drop Down 74" hidden="1">
              <a:extLst>
                <a:ext uri="{63B3BB69-23CF-44E3-9099-C40C66FF867C}">
                  <a14:compatExt spid="_x0000_s36938"/>
                </a:ext>
                <a:ext uri="{FF2B5EF4-FFF2-40B4-BE49-F238E27FC236}">
                  <a16:creationId xmlns:a16="http://schemas.microsoft.com/office/drawing/2014/main" id="{00000000-0008-0000-0B00-00004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9</xdr:row>
          <xdr:rowOff>76200</xdr:rowOff>
        </xdr:from>
        <xdr:to>
          <xdr:col>42</xdr:col>
          <xdr:colOff>933450</xdr:colOff>
          <xdr:row>9</xdr:row>
          <xdr:rowOff>342900</xdr:rowOff>
        </xdr:to>
        <xdr:sp macro="" textlink="">
          <xdr:nvSpPr>
            <xdr:cNvPr id="36939" name="Drop Down 75" hidden="1">
              <a:extLst>
                <a:ext uri="{63B3BB69-23CF-44E3-9099-C40C66FF867C}">
                  <a14:compatExt spid="_x0000_s36939"/>
                </a:ext>
                <a:ext uri="{FF2B5EF4-FFF2-40B4-BE49-F238E27FC236}">
                  <a16:creationId xmlns:a16="http://schemas.microsoft.com/office/drawing/2014/main" id="{00000000-0008-0000-0B00-00004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10</xdr:row>
          <xdr:rowOff>76200</xdr:rowOff>
        </xdr:from>
        <xdr:to>
          <xdr:col>42</xdr:col>
          <xdr:colOff>933450</xdr:colOff>
          <xdr:row>10</xdr:row>
          <xdr:rowOff>342900</xdr:rowOff>
        </xdr:to>
        <xdr:sp macro="" textlink="">
          <xdr:nvSpPr>
            <xdr:cNvPr id="36940" name="Drop Down 76" hidden="1">
              <a:extLst>
                <a:ext uri="{63B3BB69-23CF-44E3-9099-C40C66FF867C}">
                  <a14:compatExt spid="_x0000_s36940"/>
                </a:ext>
                <a:ext uri="{FF2B5EF4-FFF2-40B4-BE49-F238E27FC236}">
                  <a16:creationId xmlns:a16="http://schemas.microsoft.com/office/drawing/2014/main" id="{00000000-0008-0000-0B00-00004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11</xdr:row>
          <xdr:rowOff>76200</xdr:rowOff>
        </xdr:from>
        <xdr:to>
          <xdr:col>42</xdr:col>
          <xdr:colOff>933450</xdr:colOff>
          <xdr:row>11</xdr:row>
          <xdr:rowOff>342900</xdr:rowOff>
        </xdr:to>
        <xdr:sp macro="" textlink="">
          <xdr:nvSpPr>
            <xdr:cNvPr id="36941" name="Drop Down 77" hidden="1">
              <a:extLst>
                <a:ext uri="{63B3BB69-23CF-44E3-9099-C40C66FF867C}">
                  <a14:compatExt spid="_x0000_s36941"/>
                </a:ext>
                <a:ext uri="{FF2B5EF4-FFF2-40B4-BE49-F238E27FC236}">
                  <a16:creationId xmlns:a16="http://schemas.microsoft.com/office/drawing/2014/main" id="{00000000-0008-0000-0B00-00004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12</xdr:row>
          <xdr:rowOff>76200</xdr:rowOff>
        </xdr:from>
        <xdr:to>
          <xdr:col>42</xdr:col>
          <xdr:colOff>933450</xdr:colOff>
          <xdr:row>12</xdr:row>
          <xdr:rowOff>342900</xdr:rowOff>
        </xdr:to>
        <xdr:sp macro="" textlink="">
          <xdr:nvSpPr>
            <xdr:cNvPr id="36942" name="Drop Down 78" hidden="1">
              <a:extLst>
                <a:ext uri="{63B3BB69-23CF-44E3-9099-C40C66FF867C}">
                  <a14:compatExt spid="_x0000_s36942"/>
                </a:ext>
                <a:ext uri="{FF2B5EF4-FFF2-40B4-BE49-F238E27FC236}">
                  <a16:creationId xmlns:a16="http://schemas.microsoft.com/office/drawing/2014/main" id="{00000000-0008-0000-0B00-00004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13</xdr:row>
          <xdr:rowOff>76200</xdr:rowOff>
        </xdr:from>
        <xdr:to>
          <xdr:col>42</xdr:col>
          <xdr:colOff>933450</xdr:colOff>
          <xdr:row>13</xdr:row>
          <xdr:rowOff>342900</xdr:rowOff>
        </xdr:to>
        <xdr:sp macro="" textlink="">
          <xdr:nvSpPr>
            <xdr:cNvPr id="36943" name="Drop Down 79" hidden="1">
              <a:extLst>
                <a:ext uri="{63B3BB69-23CF-44E3-9099-C40C66FF867C}">
                  <a14:compatExt spid="_x0000_s36943"/>
                </a:ext>
                <a:ext uri="{FF2B5EF4-FFF2-40B4-BE49-F238E27FC236}">
                  <a16:creationId xmlns:a16="http://schemas.microsoft.com/office/drawing/2014/main" id="{00000000-0008-0000-0B00-00004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14</xdr:row>
          <xdr:rowOff>76200</xdr:rowOff>
        </xdr:from>
        <xdr:to>
          <xdr:col>42</xdr:col>
          <xdr:colOff>933450</xdr:colOff>
          <xdr:row>14</xdr:row>
          <xdr:rowOff>342900</xdr:rowOff>
        </xdr:to>
        <xdr:sp macro="" textlink="">
          <xdr:nvSpPr>
            <xdr:cNvPr id="36944" name="Drop Down 80" hidden="1">
              <a:extLst>
                <a:ext uri="{63B3BB69-23CF-44E3-9099-C40C66FF867C}">
                  <a14:compatExt spid="_x0000_s36944"/>
                </a:ext>
                <a:ext uri="{FF2B5EF4-FFF2-40B4-BE49-F238E27FC236}">
                  <a16:creationId xmlns:a16="http://schemas.microsoft.com/office/drawing/2014/main" id="{00000000-0008-0000-0B00-00005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15</xdr:row>
          <xdr:rowOff>76200</xdr:rowOff>
        </xdr:from>
        <xdr:to>
          <xdr:col>42</xdr:col>
          <xdr:colOff>933450</xdr:colOff>
          <xdr:row>15</xdr:row>
          <xdr:rowOff>342900</xdr:rowOff>
        </xdr:to>
        <xdr:sp macro="" textlink="">
          <xdr:nvSpPr>
            <xdr:cNvPr id="36945" name="Drop Down 81" hidden="1">
              <a:extLst>
                <a:ext uri="{63B3BB69-23CF-44E3-9099-C40C66FF867C}">
                  <a14:compatExt spid="_x0000_s36945"/>
                </a:ext>
                <a:ext uri="{FF2B5EF4-FFF2-40B4-BE49-F238E27FC236}">
                  <a16:creationId xmlns:a16="http://schemas.microsoft.com/office/drawing/2014/main" id="{00000000-0008-0000-0B00-00005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16</xdr:row>
          <xdr:rowOff>76200</xdr:rowOff>
        </xdr:from>
        <xdr:to>
          <xdr:col>42</xdr:col>
          <xdr:colOff>933450</xdr:colOff>
          <xdr:row>16</xdr:row>
          <xdr:rowOff>342900</xdr:rowOff>
        </xdr:to>
        <xdr:sp macro="" textlink="">
          <xdr:nvSpPr>
            <xdr:cNvPr id="36946" name="Drop Down 82" hidden="1">
              <a:extLst>
                <a:ext uri="{63B3BB69-23CF-44E3-9099-C40C66FF867C}">
                  <a14:compatExt spid="_x0000_s36946"/>
                </a:ext>
                <a:ext uri="{FF2B5EF4-FFF2-40B4-BE49-F238E27FC236}">
                  <a16:creationId xmlns:a16="http://schemas.microsoft.com/office/drawing/2014/main" id="{00000000-0008-0000-0B00-00005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17</xdr:row>
          <xdr:rowOff>76200</xdr:rowOff>
        </xdr:from>
        <xdr:to>
          <xdr:col>42</xdr:col>
          <xdr:colOff>933450</xdr:colOff>
          <xdr:row>17</xdr:row>
          <xdr:rowOff>342900</xdr:rowOff>
        </xdr:to>
        <xdr:sp macro="" textlink="">
          <xdr:nvSpPr>
            <xdr:cNvPr id="36947" name="Drop Down 83" hidden="1">
              <a:extLst>
                <a:ext uri="{63B3BB69-23CF-44E3-9099-C40C66FF867C}">
                  <a14:compatExt spid="_x0000_s36947"/>
                </a:ext>
                <a:ext uri="{FF2B5EF4-FFF2-40B4-BE49-F238E27FC236}">
                  <a16:creationId xmlns:a16="http://schemas.microsoft.com/office/drawing/2014/main" id="{00000000-0008-0000-0B00-00005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127000</xdr:colOff>
          <xdr:row>18</xdr:row>
          <xdr:rowOff>76200</xdr:rowOff>
        </xdr:from>
        <xdr:to>
          <xdr:col>42</xdr:col>
          <xdr:colOff>933450</xdr:colOff>
          <xdr:row>18</xdr:row>
          <xdr:rowOff>342900</xdr:rowOff>
        </xdr:to>
        <xdr:sp macro="" textlink="">
          <xdr:nvSpPr>
            <xdr:cNvPr id="36948" name="Drop Down 84" hidden="1">
              <a:extLst>
                <a:ext uri="{63B3BB69-23CF-44E3-9099-C40C66FF867C}">
                  <a14:compatExt spid="_x0000_s36948"/>
                </a:ext>
                <a:ext uri="{FF2B5EF4-FFF2-40B4-BE49-F238E27FC236}">
                  <a16:creationId xmlns:a16="http://schemas.microsoft.com/office/drawing/2014/main" id="{00000000-0008-0000-0B00-00005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88900</xdr:rowOff>
        </xdr:from>
        <xdr:to>
          <xdr:col>45</xdr:col>
          <xdr:colOff>2413000</xdr:colOff>
          <xdr:row>9</xdr:row>
          <xdr:rowOff>342900</xdr:rowOff>
        </xdr:to>
        <xdr:sp macro="" textlink="">
          <xdr:nvSpPr>
            <xdr:cNvPr id="36949" name="Drop Down 85" hidden="1">
              <a:extLst>
                <a:ext uri="{63B3BB69-23CF-44E3-9099-C40C66FF867C}">
                  <a14:compatExt spid="_x0000_s36949"/>
                </a:ext>
                <a:ext uri="{FF2B5EF4-FFF2-40B4-BE49-F238E27FC236}">
                  <a16:creationId xmlns:a16="http://schemas.microsoft.com/office/drawing/2014/main" id="{00000000-0008-0000-0B00-00005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88900</xdr:rowOff>
        </xdr:from>
        <xdr:to>
          <xdr:col>45</xdr:col>
          <xdr:colOff>2413000</xdr:colOff>
          <xdr:row>10</xdr:row>
          <xdr:rowOff>342900</xdr:rowOff>
        </xdr:to>
        <xdr:sp macro="" textlink="">
          <xdr:nvSpPr>
            <xdr:cNvPr id="36950" name="Drop Down 86" hidden="1">
              <a:extLst>
                <a:ext uri="{63B3BB69-23CF-44E3-9099-C40C66FF867C}">
                  <a14:compatExt spid="_x0000_s36950"/>
                </a:ext>
                <a:ext uri="{FF2B5EF4-FFF2-40B4-BE49-F238E27FC236}">
                  <a16:creationId xmlns:a16="http://schemas.microsoft.com/office/drawing/2014/main" id="{00000000-0008-0000-0B00-00005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88900</xdr:rowOff>
        </xdr:from>
        <xdr:to>
          <xdr:col>45</xdr:col>
          <xdr:colOff>2413000</xdr:colOff>
          <xdr:row>11</xdr:row>
          <xdr:rowOff>342900</xdr:rowOff>
        </xdr:to>
        <xdr:sp macro="" textlink="">
          <xdr:nvSpPr>
            <xdr:cNvPr id="36951" name="Drop Down 87" hidden="1">
              <a:extLst>
                <a:ext uri="{63B3BB69-23CF-44E3-9099-C40C66FF867C}">
                  <a14:compatExt spid="_x0000_s36951"/>
                </a:ext>
                <a:ext uri="{FF2B5EF4-FFF2-40B4-BE49-F238E27FC236}">
                  <a16:creationId xmlns:a16="http://schemas.microsoft.com/office/drawing/2014/main" id="{00000000-0008-0000-0B00-00005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88900</xdr:rowOff>
        </xdr:from>
        <xdr:to>
          <xdr:col>45</xdr:col>
          <xdr:colOff>2413000</xdr:colOff>
          <xdr:row>12</xdr:row>
          <xdr:rowOff>342900</xdr:rowOff>
        </xdr:to>
        <xdr:sp macro="" textlink="">
          <xdr:nvSpPr>
            <xdr:cNvPr id="36952" name="Drop Down 88" hidden="1">
              <a:extLst>
                <a:ext uri="{63B3BB69-23CF-44E3-9099-C40C66FF867C}">
                  <a14:compatExt spid="_x0000_s36952"/>
                </a:ext>
                <a:ext uri="{FF2B5EF4-FFF2-40B4-BE49-F238E27FC236}">
                  <a16:creationId xmlns:a16="http://schemas.microsoft.com/office/drawing/2014/main" id="{00000000-0008-0000-0B00-00005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88900</xdr:rowOff>
        </xdr:from>
        <xdr:to>
          <xdr:col>45</xdr:col>
          <xdr:colOff>2413000</xdr:colOff>
          <xdr:row>13</xdr:row>
          <xdr:rowOff>342900</xdr:rowOff>
        </xdr:to>
        <xdr:sp macro="" textlink="">
          <xdr:nvSpPr>
            <xdr:cNvPr id="36953" name="Drop Down 89" hidden="1">
              <a:extLst>
                <a:ext uri="{63B3BB69-23CF-44E3-9099-C40C66FF867C}">
                  <a14:compatExt spid="_x0000_s36953"/>
                </a:ext>
                <a:ext uri="{FF2B5EF4-FFF2-40B4-BE49-F238E27FC236}">
                  <a16:creationId xmlns:a16="http://schemas.microsoft.com/office/drawing/2014/main" id="{00000000-0008-0000-0B00-00005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88900</xdr:rowOff>
        </xdr:from>
        <xdr:to>
          <xdr:col>45</xdr:col>
          <xdr:colOff>2413000</xdr:colOff>
          <xdr:row>14</xdr:row>
          <xdr:rowOff>342900</xdr:rowOff>
        </xdr:to>
        <xdr:sp macro="" textlink="">
          <xdr:nvSpPr>
            <xdr:cNvPr id="36954" name="Drop Down 90" hidden="1">
              <a:extLst>
                <a:ext uri="{63B3BB69-23CF-44E3-9099-C40C66FF867C}">
                  <a14:compatExt spid="_x0000_s36954"/>
                </a:ext>
                <a:ext uri="{FF2B5EF4-FFF2-40B4-BE49-F238E27FC236}">
                  <a16:creationId xmlns:a16="http://schemas.microsoft.com/office/drawing/2014/main" id="{00000000-0008-0000-0B00-00005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88900</xdr:rowOff>
        </xdr:from>
        <xdr:to>
          <xdr:col>45</xdr:col>
          <xdr:colOff>2413000</xdr:colOff>
          <xdr:row>15</xdr:row>
          <xdr:rowOff>342900</xdr:rowOff>
        </xdr:to>
        <xdr:sp macro="" textlink="">
          <xdr:nvSpPr>
            <xdr:cNvPr id="36955" name="Drop Down 91" hidden="1">
              <a:extLst>
                <a:ext uri="{63B3BB69-23CF-44E3-9099-C40C66FF867C}">
                  <a14:compatExt spid="_x0000_s36955"/>
                </a:ext>
                <a:ext uri="{FF2B5EF4-FFF2-40B4-BE49-F238E27FC236}">
                  <a16:creationId xmlns:a16="http://schemas.microsoft.com/office/drawing/2014/main" id="{00000000-0008-0000-0B00-00005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88900</xdr:rowOff>
        </xdr:from>
        <xdr:to>
          <xdr:col>45</xdr:col>
          <xdr:colOff>2413000</xdr:colOff>
          <xdr:row>16</xdr:row>
          <xdr:rowOff>342900</xdr:rowOff>
        </xdr:to>
        <xdr:sp macro="" textlink="">
          <xdr:nvSpPr>
            <xdr:cNvPr id="36956" name="Drop Down 92" hidden="1">
              <a:extLst>
                <a:ext uri="{63B3BB69-23CF-44E3-9099-C40C66FF867C}">
                  <a14:compatExt spid="_x0000_s36956"/>
                </a:ext>
                <a:ext uri="{FF2B5EF4-FFF2-40B4-BE49-F238E27FC236}">
                  <a16:creationId xmlns:a16="http://schemas.microsoft.com/office/drawing/2014/main" id="{00000000-0008-0000-0B00-00005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88900</xdr:rowOff>
        </xdr:from>
        <xdr:to>
          <xdr:col>45</xdr:col>
          <xdr:colOff>2413000</xdr:colOff>
          <xdr:row>17</xdr:row>
          <xdr:rowOff>342900</xdr:rowOff>
        </xdr:to>
        <xdr:sp macro="" textlink="">
          <xdr:nvSpPr>
            <xdr:cNvPr id="36957" name="Drop Down 93" hidden="1">
              <a:extLst>
                <a:ext uri="{63B3BB69-23CF-44E3-9099-C40C66FF867C}">
                  <a14:compatExt spid="_x0000_s36957"/>
                </a:ext>
                <a:ext uri="{FF2B5EF4-FFF2-40B4-BE49-F238E27FC236}">
                  <a16:creationId xmlns:a16="http://schemas.microsoft.com/office/drawing/2014/main" id="{00000000-0008-0000-0B00-00005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88900</xdr:rowOff>
        </xdr:from>
        <xdr:to>
          <xdr:col>45</xdr:col>
          <xdr:colOff>2413000</xdr:colOff>
          <xdr:row>18</xdr:row>
          <xdr:rowOff>342900</xdr:rowOff>
        </xdr:to>
        <xdr:sp macro="" textlink="">
          <xdr:nvSpPr>
            <xdr:cNvPr id="36958" name="Drop Down 94" hidden="1">
              <a:extLst>
                <a:ext uri="{63B3BB69-23CF-44E3-9099-C40C66FF867C}">
                  <a14:compatExt spid="_x0000_s36958"/>
                </a:ext>
                <a:ext uri="{FF2B5EF4-FFF2-40B4-BE49-F238E27FC236}">
                  <a16:creationId xmlns:a16="http://schemas.microsoft.com/office/drawing/2014/main" id="{00000000-0008-0000-0B00-00005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869950</xdr:colOff>
          <xdr:row>9</xdr:row>
          <xdr:rowOff>342900</xdr:rowOff>
        </xdr:to>
        <xdr:sp macro="" textlink="">
          <xdr:nvSpPr>
            <xdr:cNvPr id="36959" name="Drop Down 95" hidden="1">
              <a:extLst>
                <a:ext uri="{63B3BB69-23CF-44E3-9099-C40C66FF867C}">
                  <a14:compatExt spid="_x0000_s36959"/>
                </a:ext>
                <a:ext uri="{FF2B5EF4-FFF2-40B4-BE49-F238E27FC236}">
                  <a16:creationId xmlns:a16="http://schemas.microsoft.com/office/drawing/2014/main" id="{00000000-0008-0000-0B00-00005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869950</xdr:colOff>
          <xdr:row>10</xdr:row>
          <xdr:rowOff>342900</xdr:rowOff>
        </xdr:to>
        <xdr:sp macro="" textlink="">
          <xdr:nvSpPr>
            <xdr:cNvPr id="36960" name="Drop Down 96" hidden="1">
              <a:extLst>
                <a:ext uri="{63B3BB69-23CF-44E3-9099-C40C66FF867C}">
                  <a14:compatExt spid="_x0000_s36960"/>
                </a:ext>
                <a:ext uri="{FF2B5EF4-FFF2-40B4-BE49-F238E27FC236}">
                  <a16:creationId xmlns:a16="http://schemas.microsoft.com/office/drawing/2014/main" id="{00000000-0008-0000-0B00-00006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850900</xdr:colOff>
          <xdr:row>11</xdr:row>
          <xdr:rowOff>342900</xdr:rowOff>
        </xdr:to>
        <xdr:sp macro="" textlink="">
          <xdr:nvSpPr>
            <xdr:cNvPr id="36961" name="Drop Down 97" hidden="1">
              <a:extLst>
                <a:ext uri="{63B3BB69-23CF-44E3-9099-C40C66FF867C}">
                  <a14:compatExt spid="_x0000_s36961"/>
                </a:ext>
                <a:ext uri="{FF2B5EF4-FFF2-40B4-BE49-F238E27FC236}">
                  <a16:creationId xmlns:a16="http://schemas.microsoft.com/office/drawing/2014/main" id="{00000000-0008-0000-0B00-00006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889000</xdr:colOff>
          <xdr:row>12</xdr:row>
          <xdr:rowOff>342900</xdr:rowOff>
        </xdr:to>
        <xdr:sp macro="" textlink="">
          <xdr:nvSpPr>
            <xdr:cNvPr id="36962" name="Drop Down 98" hidden="1">
              <a:extLst>
                <a:ext uri="{63B3BB69-23CF-44E3-9099-C40C66FF867C}">
                  <a14:compatExt spid="_x0000_s36962"/>
                </a:ext>
                <a:ext uri="{FF2B5EF4-FFF2-40B4-BE49-F238E27FC236}">
                  <a16:creationId xmlns:a16="http://schemas.microsoft.com/office/drawing/2014/main" id="{00000000-0008-0000-0B00-00006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889000</xdr:colOff>
          <xdr:row>13</xdr:row>
          <xdr:rowOff>342900</xdr:rowOff>
        </xdr:to>
        <xdr:sp macro="" textlink="">
          <xdr:nvSpPr>
            <xdr:cNvPr id="36963" name="Drop Down 99" hidden="1">
              <a:extLst>
                <a:ext uri="{63B3BB69-23CF-44E3-9099-C40C66FF867C}">
                  <a14:compatExt spid="_x0000_s36963"/>
                </a:ext>
                <a:ext uri="{FF2B5EF4-FFF2-40B4-BE49-F238E27FC236}">
                  <a16:creationId xmlns:a16="http://schemas.microsoft.com/office/drawing/2014/main" id="{00000000-0008-0000-0B00-00006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889000</xdr:colOff>
          <xdr:row>14</xdr:row>
          <xdr:rowOff>342900</xdr:rowOff>
        </xdr:to>
        <xdr:sp macro="" textlink="">
          <xdr:nvSpPr>
            <xdr:cNvPr id="36964" name="Drop Down 100" hidden="1">
              <a:extLst>
                <a:ext uri="{63B3BB69-23CF-44E3-9099-C40C66FF867C}">
                  <a14:compatExt spid="_x0000_s36964"/>
                </a:ext>
                <a:ext uri="{FF2B5EF4-FFF2-40B4-BE49-F238E27FC236}">
                  <a16:creationId xmlns:a16="http://schemas.microsoft.com/office/drawing/2014/main" id="{00000000-0008-0000-0B00-00006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88900</xdr:rowOff>
        </xdr:from>
        <xdr:to>
          <xdr:col>48</xdr:col>
          <xdr:colOff>889000</xdr:colOff>
          <xdr:row>15</xdr:row>
          <xdr:rowOff>342900</xdr:rowOff>
        </xdr:to>
        <xdr:sp macro="" textlink="">
          <xdr:nvSpPr>
            <xdr:cNvPr id="36965" name="Drop Down 101" hidden="1">
              <a:extLst>
                <a:ext uri="{63B3BB69-23CF-44E3-9099-C40C66FF867C}">
                  <a14:compatExt spid="_x0000_s36965"/>
                </a:ext>
                <a:ext uri="{FF2B5EF4-FFF2-40B4-BE49-F238E27FC236}">
                  <a16:creationId xmlns:a16="http://schemas.microsoft.com/office/drawing/2014/main" id="{00000000-0008-0000-0B00-00006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889000</xdr:colOff>
          <xdr:row>16</xdr:row>
          <xdr:rowOff>342900</xdr:rowOff>
        </xdr:to>
        <xdr:sp macro="" textlink="">
          <xdr:nvSpPr>
            <xdr:cNvPr id="36966" name="Drop Down 102" hidden="1">
              <a:extLst>
                <a:ext uri="{63B3BB69-23CF-44E3-9099-C40C66FF867C}">
                  <a14:compatExt spid="_x0000_s36966"/>
                </a:ext>
                <a:ext uri="{FF2B5EF4-FFF2-40B4-BE49-F238E27FC236}">
                  <a16:creationId xmlns:a16="http://schemas.microsoft.com/office/drawing/2014/main" id="{00000000-0008-0000-0B00-00006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889000</xdr:colOff>
          <xdr:row>17</xdr:row>
          <xdr:rowOff>342900</xdr:rowOff>
        </xdr:to>
        <xdr:sp macro="" textlink="">
          <xdr:nvSpPr>
            <xdr:cNvPr id="36967" name="Drop Down 103" hidden="1">
              <a:extLst>
                <a:ext uri="{63B3BB69-23CF-44E3-9099-C40C66FF867C}">
                  <a14:compatExt spid="_x0000_s36967"/>
                </a:ext>
                <a:ext uri="{FF2B5EF4-FFF2-40B4-BE49-F238E27FC236}">
                  <a16:creationId xmlns:a16="http://schemas.microsoft.com/office/drawing/2014/main" id="{00000000-0008-0000-0B00-00006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889000</xdr:colOff>
          <xdr:row>18</xdr:row>
          <xdr:rowOff>342900</xdr:rowOff>
        </xdr:to>
        <xdr:sp macro="" textlink="">
          <xdr:nvSpPr>
            <xdr:cNvPr id="36968" name="Drop Down 104" hidden="1">
              <a:extLst>
                <a:ext uri="{63B3BB69-23CF-44E3-9099-C40C66FF867C}">
                  <a14:compatExt spid="_x0000_s36968"/>
                </a:ext>
                <a:ext uri="{FF2B5EF4-FFF2-40B4-BE49-F238E27FC236}">
                  <a16:creationId xmlns:a16="http://schemas.microsoft.com/office/drawing/2014/main" id="{00000000-0008-0000-0B00-00006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2374900</xdr:colOff>
          <xdr:row>9</xdr:row>
          <xdr:rowOff>342900</xdr:rowOff>
        </xdr:to>
        <xdr:sp macro="" textlink="">
          <xdr:nvSpPr>
            <xdr:cNvPr id="36969" name="Drop Down 105" hidden="1">
              <a:extLst>
                <a:ext uri="{63B3BB69-23CF-44E3-9099-C40C66FF867C}">
                  <a14:compatExt spid="_x0000_s36969"/>
                </a:ext>
                <a:ext uri="{FF2B5EF4-FFF2-40B4-BE49-F238E27FC236}">
                  <a16:creationId xmlns:a16="http://schemas.microsoft.com/office/drawing/2014/main" id="{00000000-0008-0000-0B00-00006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2374900</xdr:colOff>
          <xdr:row>10</xdr:row>
          <xdr:rowOff>342900</xdr:rowOff>
        </xdr:to>
        <xdr:sp macro="" textlink="">
          <xdr:nvSpPr>
            <xdr:cNvPr id="36970" name="Drop Down 106" hidden="1">
              <a:extLst>
                <a:ext uri="{63B3BB69-23CF-44E3-9099-C40C66FF867C}">
                  <a14:compatExt spid="_x0000_s36970"/>
                </a:ext>
                <a:ext uri="{FF2B5EF4-FFF2-40B4-BE49-F238E27FC236}">
                  <a16:creationId xmlns:a16="http://schemas.microsoft.com/office/drawing/2014/main" id="{00000000-0008-0000-0B00-00006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2374900</xdr:colOff>
          <xdr:row>11</xdr:row>
          <xdr:rowOff>342900</xdr:rowOff>
        </xdr:to>
        <xdr:sp macro="" textlink="">
          <xdr:nvSpPr>
            <xdr:cNvPr id="36971" name="Drop Down 107" hidden="1">
              <a:extLst>
                <a:ext uri="{63B3BB69-23CF-44E3-9099-C40C66FF867C}">
                  <a14:compatExt spid="_x0000_s36971"/>
                </a:ext>
                <a:ext uri="{FF2B5EF4-FFF2-40B4-BE49-F238E27FC236}">
                  <a16:creationId xmlns:a16="http://schemas.microsoft.com/office/drawing/2014/main" id="{00000000-0008-0000-0B00-00006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2374900</xdr:colOff>
          <xdr:row>12</xdr:row>
          <xdr:rowOff>342900</xdr:rowOff>
        </xdr:to>
        <xdr:sp macro="" textlink="">
          <xdr:nvSpPr>
            <xdr:cNvPr id="36972" name="Drop Down 108" hidden="1">
              <a:extLst>
                <a:ext uri="{63B3BB69-23CF-44E3-9099-C40C66FF867C}">
                  <a14:compatExt spid="_x0000_s36972"/>
                </a:ext>
                <a:ext uri="{FF2B5EF4-FFF2-40B4-BE49-F238E27FC236}">
                  <a16:creationId xmlns:a16="http://schemas.microsoft.com/office/drawing/2014/main" id="{00000000-0008-0000-0B00-00006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2374900</xdr:colOff>
          <xdr:row>13</xdr:row>
          <xdr:rowOff>342900</xdr:rowOff>
        </xdr:to>
        <xdr:sp macro="" textlink="">
          <xdr:nvSpPr>
            <xdr:cNvPr id="36973" name="Drop Down 109" hidden="1">
              <a:extLst>
                <a:ext uri="{63B3BB69-23CF-44E3-9099-C40C66FF867C}">
                  <a14:compatExt spid="_x0000_s36973"/>
                </a:ext>
                <a:ext uri="{FF2B5EF4-FFF2-40B4-BE49-F238E27FC236}">
                  <a16:creationId xmlns:a16="http://schemas.microsoft.com/office/drawing/2014/main" id="{00000000-0008-0000-0B00-00006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2374900</xdr:colOff>
          <xdr:row>14</xdr:row>
          <xdr:rowOff>342900</xdr:rowOff>
        </xdr:to>
        <xdr:sp macro="" textlink="">
          <xdr:nvSpPr>
            <xdr:cNvPr id="36974" name="Drop Down 110" hidden="1">
              <a:extLst>
                <a:ext uri="{63B3BB69-23CF-44E3-9099-C40C66FF867C}">
                  <a14:compatExt spid="_x0000_s36974"/>
                </a:ext>
                <a:ext uri="{FF2B5EF4-FFF2-40B4-BE49-F238E27FC236}">
                  <a16:creationId xmlns:a16="http://schemas.microsoft.com/office/drawing/2014/main" id="{00000000-0008-0000-0B00-00006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2374900</xdr:colOff>
          <xdr:row>15</xdr:row>
          <xdr:rowOff>342900</xdr:rowOff>
        </xdr:to>
        <xdr:sp macro="" textlink="">
          <xdr:nvSpPr>
            <xdr:cNvPr id="36975" name="Drop Down 111" hidden="1">
              <a:extLst>
                <a:ext uri="{63B3BB69-23CF-44E3-9099-C40C66FF867C}">
                  <a14:compatExt spid="_x0000_s36975"/>
                </a:ext>
                <a:ext uri="{FF2B5EF4-FFF2-40B4-BE49-F238E27FC236}">
                  <a16:creationId xmlns:a16="http://schemas.microsoft.com/office/drawing/2014/main" id="{00000000-0008-0000-0B00-00006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2374900</xdr:colOff>
          <xdr:row>16</xdr:row>
          <xdr:rowOff>342900</xdr:rowOff>
        </xdr:to>
        <xdr:sp macro="" textlink="">
          <xdr:nvSpPr>
            <xdr:cNvPr id="36976" name="Drop Down 112" hidden="1">
              <a:extLst>
                <a:ext uri="{63B3BB69-23CF-44E3-9099-C40C66FF867C}">
                  <a14:compatExt spid="_x0000_s36976"/>
                </a:ext>
                <a:ext uri="{FF2B5EF4-FFF2-40B4-BE49-F238E27FC236}">
                  <a16:creationId xmlns:a16="http://schemas.microsoft.com/office/drawing/2014/main" id="{00000000-0008-0000-0B00-00007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2374900</xdr:colOff>
          <xdr:row>17</xdr:row>
          <xdr:rowOff>342900</xdr:rowOff>
        </xdr:to>
        <xdr:sp macro="" textlink="">
          <xdr:nvSpPr>
            <xdr:cNvPr id="36977" name="Drop Down 113" hidden="1">
              <a:extLst>
                <a:ext uri="{63B3BB69-23CF-44E3-9099-C40C66FF867C}">
                  <a14:compatExt spid="_x0000_s36977"/>
                </a:ext>
                <a:ext uri="{FF2B5EF4-FFF2-40B4-BE49-F238E27FC236}">
                  <a16:creationId xmlns:a16="http://schemas.microsoft.com/office/drawing/2014/main" id="{00000000-0008-0000-0B00-00007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2374900</xdr:colOff>
          <xdr:row>18</xdr:row>
          <xdr:rowOff>342900</xdr:rowOff>
        </xdr:to>
        <xdr:sp macro="" textlink="">
          <xdr:nvSpPr>
            <xdr:cNvPr id="36978" name="Drop Down 114" hidden="1">
              <a:extLst>
                <a:ext uri="{63B3BB69-23CF-44E3-9099-C40C66FF867C}">
                  <a14:compatExt spid="_x0000_s36978"/>
                </a:ext>
                <a:ext uri="{FF2B5EF4-FFF2-40B4-BE49-F238E27FC236}">
                  <a16:creationId xmlns:a16="http://schemas.microsoft.com/office/drawing/2014/main" id="{00000000-0008-0000-0B00-00007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36979" name="Drop Down 115" hidden="1">
              <a:extLst>
                <a:ext uri="{63B3BB69-23CF-44E3-9099-C40C66FF867C}">
                  <a14:compatExt spid="_x0000_s36979"/>
                </a:ext>
                <a:ext uri="{FF2B5EF4-FFF2-40B4-BE49-F238E27FC236}">
                  <a16:creationId xmlns:a16="http://schemas.microsoft.com/office/drawing/2014/main" id="{00000000-0008-0000-0B00-00007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36980" name="Drop Down 116" hidden="1">
              <a:extLst>
                <a:ext uri="{63B3BB69-23CF-44E3-9099-C40C66FF867C}">
                  <a14:compatExt spid="_x0000_s36980"/>
                </a:ext>
                <a:ext uri="{FF2B5EF4-FFF2-40B4-BE49-F238E27FC236}">
                  <a16:creationId xmlns:a16="http://schemas.microsoft.com/office/drawing/2014/main" id="{00000000-0008-0000-0B00-00007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36981" name="Drop Down 117" hidden="1">
              <a:extLst>
                <a:ext uri="{63B3BB69-23CF-44E3-9099-C40C66FF867C}">
                  <a14:compatExt spid="_x0000_s36981"/>
                </a:ext>
                <a:ext uri="{FF2B5EF4-FFF2-40B4-BE49-F238E27FC236}">
                  <a16:creationId xmlns:a16="http://schemas.microsoft.com/office/drawing/2014/main" id="{00000000-0008-0000-0B00-00007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36982" name="Drop Down 118" hidden="1">
              <a:extLst>
                <a:ext uri="{63B3BB69-23CF-44E3-9099-C40C66FF867C}">
                  <a14:compatExt spid="_x0000_s36982"/>
                </a:ext>
                <a:ext uri="{FF2B5EF4-FFF2-40B4-BE49-F238E27FC236}">
                  <a16:creationId xmlns:a16="http://schemas.microsoft.com/office/drawing/2014/main" id="{00000000-0008-0000-0B00-00007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36983" name="Drop Down 119" hidden="1">
              <a:extLst>
                <a:ext uri="{63B3BB69-23CF-44E3-9099-C40C66FF867C}">
                  <a14:compatExt spid="_x0000_s36983"/>
                </a:ext>
                <a:ext uri="{FF2B5EF4-FFF2-40B4-BE49-F238E27FC236}">
                  <a16:creationId xmlns:a16="http://schemas.microsoft.com/office/drawing/2014/main" id="{00000000-0008-0000-0B00-00007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36984" name="Drop Down 120" hidden="1">
              <a:extLst>
                <a:ext uri="{63B3BB69-23CF-44E3-9099-C40C66FF867C}">
                  <a14:compatExt spid="_x0000_s36984"/>
                </a:ext>
                <a:ext uri="{FF2B5EF4-FFF2-40B4-BE49-F238E27FC236}">
                  <a16:creationId xmlns:a16="http://schemas.microsoft.com/office/drawing/2014/main" id="{00000000-0008-0000-0B00-00007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36985" name="Drop Down 121" hidden="1">
              <a:extLst>
                <a:ext uri="{63B3BB69-23CF-44E3-9099-C40C66FF867C}">
                  <a14:compatExt spid="_x0000_s36985"/>
                </a:ext>
                <a:ext uri="{FF2B5EF4-FFF2-40B4-BE49-F238E27FC236}">
                  <a16:creationId xmlns:a16="http://schemas.microsoft.com/office/drawing/2014/main" id="{00000000-0008-0000-0B00-00007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88900</xdr:rowOff>
        </xdr:from>
        <xdr:to>
          <xdr:col>54</xdr:col>
          <xdr:colOff>876300</xdr:colOff>
          <xdr:row>16</xdr:row>
          <xdr:rowOff>342900</xdr:rowOff>
        </xdr:to>
        <xdr:sp macro="" textlink="">
          <xdr:nvSpPr>
            <xdr:cNvPr id="36986" name="Drop Down 122" hidden="1">
              <a:extLst>
                <a:ext uri="{63B3BB69-23CF-44E3-9099-C40C66FF867C}">
                  <a14:compatExt spid="_x0000_s36986"/>
                </a:ext>
                <a:ext uri="{FF2B5EF4-FFF2-40B4-BE49-F238E27FC236}">
                  <a16:creationId xmlns:a16="http://schemas.microsoft.com/office/drawing/2014/main" id="{00000000-0008-0000-0B00-00007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36987" name="Drop Down 123" hidden="1">
              <a:extLst>
                <a:ext uri="{63B3BB69-23CF-44E3-9099-C40C66FF867C}">
                  <a14:compatExt spid="_x0000_s36987"/>
                </a:ext>
                <a:ext uri="{FF2B5EF4-FFF2-40B4-BE49-F238E27FC236}">
                  <a16:creationId xmlns:a16="http://schemas.microsoft.com/office/drawing/2014/main" id="{00000000-0008-0000-0B00-00007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36988" name="Drop Down 124" hidden="1">
              <a:extLst>
                <a:ext uri="{63B3BB69-23CF-44E3-9099-C40C66FF867C}">
                  <a14:compatExt spid="_x0000_s36988"/>
                </a:ext>
                <a:ext uri="{FF2B5EF4-FFF2-40B4-BE49-F238E27FC236}">
                  <a16:creationId xmlns:a16="http://schemas.microsoft.com/office/drawing/2014/main" id="{00000000-0008-0000-0B00-00007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17</xdr:row>
          <xdr:rowOff>76200</xdr:rowOff>
        </xdr:from>
        <xdr:to>
          <xdr:col>27</xdr:col>
          <xdr:colOff>2476500</xdr:colOff>
          <xdr:row>17</xdr:row>
          <xdr:rowOff>342900</xdr:rowOff>
        </xdr:to>
        <xdr:sp macro="" textlink="">
          <xdr:nvSpPr>
            <xdr:cNvPr id="36989" name="Drop Down 125" hidden="1">
              <a:extLst>
                <a:ext uri="{63B3BB69-23CF-44E3-9099-C40C66FF867C}">
                  <a14:compatExt spid="_x0000_s36989"/>
                </a:ext>
                <a:ext uri="{FF2B5EF4-FFF2-40B4-BE49-F238E27FC236}">
                  <a16:creationId xmlns:a16="http://schemas.microsoft.com/office/drawing/2014/main" id="{00000000-0008-0000-0B00-00007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88900</xdr:rowOff>
        </xdr:from>
        <xdr:to>
          <xdr:col>25</xdr:col>
          <xdr:colOff>374650</xdr:colOff>
          <xdr:row>15</xdr:row>
          <xdr:rowOff>374650</xdr:rowOff>
        </xdr:to>
        <xdr:sp macro="" textlink="">
          <xdr:nvSpPr>
            <xdr:cNvPr id="36990" name="Drop Down 126" hidden="1">
              <a:extLst>
                <a:ext uri="{63B3BB69-23CF-44E3-9099-C40C66FF867C}">
                  <a14:compatExt spid="_x0000_s36990"/>
                </a:ext>
                <a:ext uri="{FF2B5EF4-FFF2-40B4-BE49-F238E27FC236}">
                  <a16:creationId xmlns:a16="http://schemas.microsoft.com/office/drawing/2014/main" id="{00000000-0008-0000-0B00-00007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14</xdr:row>
          <xdr:rowOff>76200</xdr:rowOff>
        </xdr:from>
        <xdr:to>
          <xdr:col>25</xdr:col>
          <xdr:colOff>374650</xdr:colOff>
          <xdr:row>14</xdr:row>
          <xdr:rowOff>342900</xdr:rowOff>
        </xdr:to>
        <xdr:sp macro="" textlink="">
          <xdr:nvSpPr>
            <xdr:cNvPr id="36991" name="Drop Down 127" hidden="1">
              <a:extLst>
                <a:ext uri="{63B3BB69-23CF-44E3-9099-C40C66FF867C}">
                  <a14:compatExt spid="_x0000_s36991"/>
                </a:ext>
                <a:ext uri="{FF2B5EF4-FFF2-40B4-BE49-F238E27FC236}">
                  <a16:creationId xmlns:a16="http://schemas.microsoft.com/office/drawing/2014/main" id="{00000000-0008-0000-0B00-00007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88900</xdr:rowOff>
        </xdr:from>
        <xdr:to>
          <xdr:col>25</xdr:col>
          <xdr:colOff>374650</xdr:colOff>
          <xdr:row>12</xdr:row>
          <xdr:rowOff>342900</xdr:rowOff>
        </xdr:to>
        <xdr:sp macro="" textlink="">
          <xdr:nvSpPr>
            <xdr:cNvPr id="36992" name="Drop Down 128" hidden="1">
              <a:extLst>
                <a:ext uri="{63B3BB69-23CF-44E3-9099-C40C66FF867C}">
                  <a14:compatExt spid="_x0000_s36992"/>
                </a:ext>
                <a:ext uri="{FF2B5EF4-FFF2-40B4-BE49-F238E27FC236}">
                  <a16:creationId xmlns:a16="http://schemas.microsoft.com/office/drawing/2014/main" id="{00000000-0008-0000-0B00-00008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374650</xdr:colOff>
          <xdr:row>13</xdr:row>
          <xdr:rowOff>342900</xdr:rowOff>
        </xdr:to>
        <xdr:sp macro="" textlink="">
          <xdr:nvSpPr>
            <xdr:cNvPr id="36993" name="Drop Down 129" hidden="1">
              <a:extLst>
                <a:ext uri="{63B3BB69-23CF-44E3-9099-C40C66FF867C}">
                  <a14:compatExt spid="_x0000_s36993"/>
                </a:ext>
                <a:ext uri="{FF2B5EF4-FFF2-40B4-BE49-F238E27FC236}">
                  <a16:creationId xmlns:a16="http://schemas.microsoft.com/office/drawing/2014/main" id="{00000000-0008-0000-0B00-00008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107950</xdr:rowOff>
        </xdr:from>
        <xdr:to>
          <xdr:col>25</xdr:col>
          <xdr:colOff>374650</xdr:colOff>
          <xdr:row>16</xdr:row>
          <xdr:rowOff>374650</xdr:rowOff>
        </xdr:to>
        <xdr:sp macro="" textlink="">
          <xdr:nvSpPr>
            <xdr:cNvPr id="36994" name="Drop Down 130" hidden="1">
              <a:extLst>
                <a:ext uri="{63B3BB69-23CF-44E3-9099-C40C66FF867C}">
                  <a14:compatExt spid="_x0000_s36994"/>
                </a:ext>
                <a:ext uri="{FF2B5EF4-FFF2-40B4-BE49-F238E27FC236}">
                  <a16:creationId xmlns:a16="http://schemas.microsoft.com/office/drawing/2014/main" id="{00000000-0008-0000-0B00-00008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355600</xdr:rowOff>
        </xdr:from>
        <xdr:to>
          <xdr:col>30</xdr:col>
          <xdr:colOff>857250</xdr:colOff>
          <xdr:row>7</xdr:row>
          <xdr:rowOff>190500</xdr:rowOff>
        </xdr:to>
        <xdr:sp macro="" textlink="">
          <xdr:nvSpPr>
            <xdr:cNvPr id="36995" name="Drop Down 131" hidden="1">
              <a:extLst>
                <a:ext uri="{63B3BB69-23CF-44E3-9099-C40C66FF867C}">
                  <a14:compatExt spid="_x0000_s36995"/>
                </a:ext>
                <a:ext uri="{FF2B5EF4-FFF2-40B4-BE49-F238E27FC236}">
                  <a16:creationId xmlns:a16="http://schemas.microsoft.com/office/drawing/2014/main" id="{00000000-0008-0000-0B00-00008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889000</xdr:colOff>
          <xdr:row>7</xdr:row>
          <xdr:rowOff>222250</xdr:rowOff>
        </xdr:to>
        <xdr:sp macro="" textlink="">
          <xdr:nvSpPr>
            <xdr:cNvPr id="36996" name="Drop Down 132" hidden="1">
              <a:extLst>
                <a:ext uri="{63B3BB69-23CF-44E3-9099-C40C66FF867C}">
                  <a14:compatExt spid="_x0000_s36996"/>
                </a:ext>
                <a:ext uri="{FF2B5EF4-FFF2-40B4-BE49-F238E27FC236}">
                  <a16:creationId xmlns:a16="http://schemas.microsoft.com/office/drawing/2014/main" id="{00000000-0008-0000-0B00-00008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222250</xdr:rowOff>
        </xdr:to>
        <xdr:sp macro="" textlink="">
          <xdr:nvSpPr>
            <xdr:cNvPr id="36997" name="Drop Down 133" hidden="1">
              <a:extLst>
                <a:ext uri="{63B3BB69-23CF-44E3-9099-C40C66FF867C}">
                  <a14:compatExt spid="_x0000_s36997"/>
                </a:ext>
                <a:ext uri="{FF2B5EF4-FFF2-40B4-BE49-F238E27FC236}">
                  <a16:creationId xmlns:a16="http://schemas.microsoft.com/office/drawing/2014/main" id="{00000000-0008-0000-0B00-00008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107950</xdr:colOff>
          <xdr:row>6</xdr:row>
          <xdr:rowOff>381000</xdr:rowOff>
        </xdr:from>
        <xdr:to>
          <xdr:col>48</xdr:col>
          <xdr:colOff>914400</xdr:colOff>
          <xdr:row>7</xdr:row>
          <xdr:rowOff>222250</xdr:rowOff>
        </xdr:to>
        <xdr:sp macro="" textlink="">
          <xdr:nvSpPr>
            <xdr:cNvPr id="36998" name="Drop Down 134" hidden="1">
              <a:extLst>
                <a:ext uri="{63B3BB69-23CF-44E3-9099-C40C66FF867C}">
                  <a14:compatExt spid="_x0000_s36998"/>
                </a:ext>
                <a:ext uri="{FF2B5EF4-FFF2-40B4-BE49-F238E27FC236}">
                  <a16:creationId xmlns:a16="http://schemas.microsoft.com/office/drawing/2014/main" id="{00000000-0008-0000-0B00-00008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412750</xdr:rowOff>
        </xdr:from>
        <xdr:to>
          <xdr:col>54</xdr:col>
          <xdr:colOff>908050</xdr:colOff>
          <xdr:row>7</xdr:row>
          <xdr:rowOff>260350</xdr:rowOff>
        </xdr:to>
        <xdr:sp macro="" textlink="">
          <xdr:nvSpPr>
            <xdr:cNvPr id="36999" name="Drop Down 135" hidden="1">
              <a:extLst>
                <a:ext uri="{63B3BB69-23CF-44E3-9099-C40C66FF867C}">
                  <a14:compatExt spid="_x0000_s36999"/>
                </a:ext>
                <a:ext uri="{FF2B5EF4-FFF2-40B4-BE49-F238E27FC236}">
                  <a16:creationId xmlns:a16="http://schemas.microsoft.com/office/drawing/2014/main" id="{00000000-0008-0000-0B00-00008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107950</xdr:colOff>
          <xdr:row>2</xdr:row>
          <xdr:rowOff>31750</xdr:rowOff>
        </xdr:from>
        <xdr:to>
          <xdr:col>42</xdr:col>
          <xdr:colOff>412750</xdr:colOff>
          <xdr:row>2</xdr:row>
          <xdr:rowOff>285750</xdr:rowOff>
        </xdr:to>
        <xdr:sp macro="" textlink="">
          <xdr:nvSpPr>
            <xdr:cNvPr id="37000" name="Check Box 136" hidden="1">
              <a:extLst>
                <a:ext uri="{63B3BB69-23CF-44E3-9099-C40C66FF867C}">
                  <a14:compatExt spid="_x0000_s37000"/>
                </a:ext>
                <a:ext uri="{FF2B5EF4-FFF2-40B4-BE49-F238E27FC236}">
                  <a16:creationId xmlns:a16="http://schemas.microsoft.com/office/drawing/2014/main" id="{00000000-0008-0000-0B00-00008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mela.Barclay/Desktop/6%20Cents%20Worksheets/7%20Day%20Tools/SP34-2012lunch9-12updated_7da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mela.Barclay/Desktop/6%20Cents%20Worksheets/7%20Day%20Tools/SP34-2012lunch9-12_updat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mela.Barclay/Desktop/6%20Cents%20Worksheets/7%20Day%20Tools/SP34-2012lunchK-5_7%2024%2014ws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Saturday"/>
      <sheetName val="Sunday"/>
      <sheetName val="Weekly Report"/>
      <sheetName val="Weekly Menu"/>
      <sheetName val="Monday (2)"/>
      <sheetName val="Nutrient Instructions"/>
      <sheetName val="Simplified Nutrient Assess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 val="Simplified Nutrient Assessm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17" Type="http://schemas.openxmlformats.org/officeDocument/2006/relationships/ctrlProp" Target="../ctrlProps/ctrlProp834.xml"/><Relationship Id="rId21" Type="http://schemas.openxmlformats.org/officeDocument/2006/relationships/ctrlProp" Target="../ctrlProps/ctrlProp738.xml"/><Relationship Id="rId42" Type="http://schemas.openxmlformats.org/officeDocument/2006/relationships/ctrlProp" Target="../ctrlProps/ctrlProp759.xml"/><Relationship Id="rId63" Type="http://schemas.openxmlformats.org/officeDocument/2006/relationships/ctrlProp" Target="../ctrlProps/ctrlProp780.xml"/><Relationship Id="rId84" Type="http://schemas.openxmlformats.org/officeDocument/2006/relationships/ctrlProp" Target="../ctrlProps/ctrlProp801.xml"/><Relationship Id="rId138" Type="http://schemas.openxmlformats.org/officeDocument/2006/relationships/ctrlProp" Target="../ctrlProps/ctrlProp855.xml"/><Relationship Id="rId107" Type="http://schemas.openxmlformats.org/officeDocument/2006/relationships/ctrlProp" Target="../ctrlProps/ctrlProp824.xml"/><Relationship Id="rId11" Type="http://schemas.openxmlformats.org/officeDocument/2006/relationships/ctrlProp" Target="../ctrlProps/ctrlProp728.xml"/><Relationship Id="rId32" Type="http://schemas.openxmlformats.org/officeDocument/2006/relationships/ctrlProp" Target="../ctrlProps/ctrlProp749.xml"/><Relationship Id="rId37" Type="http://schemas.openxmlformats.org/officeDocument/2006/relationships/ctrlProp" Target="../ctrlProps/ctrlProp754.xml"/><Relationship Id="rId53" Type="http://schemas.openxmlformats.org/officeDocument/2006/relationships/ctrlProp" Target="../ctrlProps/ctrlProp770.xml"/><Relationship Id="rId58" Type="http://schemas.openxmlformats.org/officeDocument/2006/relationships/ctrlProp" Target="../ctrlProps/ctrlProp775.xml"/><Relationship Id="rId74" Type="http://schemas.openxmlformats.org/officeDocument/2006/relationships/ctrlProp" Target="../ctrlProps/ctrlProp791.xml"/><Relationship Id="rId79" Type="http://schemas.openxmlformats.org/officeDocument/2006/relationships/ctrlProp" Target="../ctrlProps/ctrlProp796.xml"/><Relationship Id="rId102" Type="http://schemas.openxmlformats.org/officeDocument/2006/relationships/ctrlProp" Target="../ctrlProps/ctrlProp819.xml"/><Relationship Id="rId123" Type="http://schemas.openxmlformats.org/officeDocument/2006/relationships/ctrlProp" Target="../ctrlProps/ctrlProp840.xml"/><Relationship Id="rId128" Type="http://schemas.openxmlformats.org/officeDocument/2006/relationships/ctrlProp" Target="../ctrlProps/ctrlProp845.xml"/><Relationship Id="rId5" Type="http://schemas.openxmlformats.org/officeDocument/2006/relationships/vmlDrawing" Target="../drawings/vmlDrawing13.vml"/><Relationship Id="rId90" Type="http://schemas.openxmlformats.org/officeDocument/2006/relationships/ctrlProp" Target="../ctrlProps/ctrlProp807.xml"/><Relationship Id="rId95" Type="http://schemas.openxmlformats.org/officeDocument/2006/relationships/ctrlProp" Target="../ctrlProps/ctrlProp812.xml"/><Relationship Id="rId22" Type="http://schemas.openxmlformats.org/officeDocument/2006/relationships/ctrlProp" Target="../ctrlProps/ctrlProp739.xml"/><Relationship Id="rId27" Type="http://schemas.openxmlformats.org/officeDocument/2006/relationships/ctrlProp" Target="../ctrlProps/ctrlProp744.xml"/><Relationship Id="rId43" Type="http://schemas.openxmlformats.org/officeDocument/2006/relationships/ctrlProp" Target="../ctrlProps/ctrlProp760.xml"/><Relationship Id="rId48" Type="http://schemas.openxmlformats.org/officeDocument/2006/relationships/ctrlProp" Target="../ctrlProps/ctrlProp765.xml"/><Relationship Id="rId64" Type="http://schemas.openxmlformats.org/officeDocument/2006/relationships/ctrlProp" Target="../ctrlProps/ctrlProp781.xml"/><Relationship Id="rId69" Type="http://schemas.openxmlformats.org/officeDocument/2006/relationships/ctrlProp" Target="../ctrlProps/ctrlProp786.xml"/><Relationship Id="rId113" Type="http://schemas.openxmlformats.org/officeDocument/2006/relationships/ctrlProp" Target="../ctrlProps/ctrlProp830.xml"/><Relationship Id="rId118" Type="http://schemas.openxmlformats.org/officeDocument/2006/relationships/ctrlProp" Target="../ctrlProps/ctrlProp835.xml"/><Relationship Id="rId134" Type="http://schemas.openxmlformats.org/officeDocument/2006/relationships/ctrlProp" Target="../ctrlProps/ctrlProp851.xml"/><Relationship Id="rId139" Type="http://schemas.openxmlformats.org/officeDocument/2006/relationships/ctrlProp" Target="../ctrlProps/ctrlProp856.xml"/><Relationship Id="rId80" Type="http://schemas.openxmlformats.org/officeDocument/2006/relationships/ctrlProp" Target="../ctrlProps/ctrlProp797.xml"/><Relationship Id="rId85" Type="http://schemas.openxmlformats.org/officeDocument/2006/relationships/ctrlProp" Target="../ctrlProps/ctrlProp802.xml"/><Relationship Id="rId12" Type="http://schemas.openxmlformats.org/officeDocument/2006/relationships/ctrlProp" Target="../ctrlProps/ctrlProp729.xml"/><Relationship Id="rId17" Type="http://schemas.openxmlformats.org/officeDocument/2006/relationships/ctrlProp" Target="../ctrlProps/ctrlProp734.xml"/><Relationship Id="rId33" Type="http://schemas.openxmlformats.org/officeDocument/2006/relationships/ctrlProp" Target="../ctrlProps/ctrlProp750.xml"/><Relationship Id="rId38" Type="http://schemas.openxmlformats.org/officeDocument/2006/relationships/ctrlProp" Target="../ctrlProps/ctrlProp755.xml"/><Relationship Id="rId59" Type="http://schemas.openxmlformats.org/officeDocument/2006/relationships/ctrlProp" Target="../ctrlProps/ctrlProp776.xml"/><Relationship Id="rId103" Type="http://schemas.openxmlformats.org/officeDocument/2006/relationships/ctrlProp" Target="../ctrlProps/ctrlProp820.xml"/><Relationship Id="rId108" Type="http://schemas.openxmlformats.org/officeDocument/2006/relationships/ctrlProp" Target="../ctrlProps/ctrlProp825.xml"/><Relationship Id="rId124" Type="http://schemas.openxmlformats.org/officeDocument/2006/relationships/ctrlProp" Target="../ctrlProps/ctrlProp841.xml"/><Relationship Id="rId129" Type="http://schemas.openxmlformats.org/officeDocument/2006/relationships/ctrlProp" Target="../ctrlProps/ctrlProp846.xml"/><Relationship Id="rId54" Type="http://schemas.openxmlformats.org/officeDocument/2006/relationships/ctrlProp" Target="../ctrlProps/ctrlProp771.xml"/><Relationship Id="rId70" Type="http://schemas.openxmlformats.org/officeDocument/2006/relationships/ctrlProp" Target="../ctrlProps/ctrlProp787.xml"/><Relationship Id="rId75" Type="http://schemas.openxmlformats.org/officeDocument/2006/relationships/ctrlProp" Target="../ctrlProps/ctrlProp792.xml"/><Relationship Id="rId91" Type="http://schemas.openxmlformats.org/officeDocument/2006/relationships/ctrlProp" Target="../ctrlProps/ctrlProp808.xml"/><Relationship Id="rId96" Type="http://schemas.openxmlformats.org/officeDocument/2006/relationships/ctrlProp" Target="../ctrlProps/ctrlProp813.xml"/><Relationship Id="rId140" Type="http://schemas.openxmlformats.org/officeDocument/2006/relationships/ctrlProp" Target="../ctrlProps/ctrlProp857.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723.xml"/><Relationship Id="rId23" Type="http://schemas.openxmlformats.org/officeDocument/2006/relationships/ctrlProp" Target="../ctrlProps/ctrlProp740.xml"/><Relationship Id="rId28" Type="http://schemas.openxmlformats.org/officeDocument/2006/relationships/ctrlProp" Target="../ctrlProps/ctrlProp745.xml"/><Relationship Id="rId49" Type="http://schemas.openxmlformats.org/officeDocument/2006/relationships/ctrlProp" Target="../ctrlProps/ctrlProp766.xml"/><Relationship Id="rId114" Type="http://schemas.openxmlformats.org/officeDocument/2006/relationships/ctrlProp" Target="../ctrlProps/ctrlProp831.xml"/><Relationship Id="rId119" Type="http://schemas.openxmlformats.org/officeDocument/2006/relationships/ctrlProp" Target="../ctrlProps/ctrlProp836.xml"/><Relationship Id="rId44" Type="http://schemas.openxmlformats.org/officeDocument/2006/relationships/ctrlProp" Target="../ctrlProps/ctrlProp761.xml"/><Relationship Id="rId60" Type="http://schemas.openxmlformats.org/officeDocument/2006/relationships/ctrlProp" Target="../ctrlProps/ctrlProp777.xml"/><Relationship Id="rId65" Type="http://schemas.openxmlformats.org/officeDocument/2006/relationships/ctrlProp" Target="../ctrlProps/ctrlProp782.xml"/><Relationship Id="rId81" Type="http://schemas.openxmlformats.org/officeDocument/2006/relationships/ctrlProp" Target="../ctrlProps/ctrlProp798.xml"/><Relationship Id="rId86" Type="http://schemas.openxmlformats.org/officeDocument/2006/relationships/ctrlProp" Target="../ctrlProps/ctrlProp803.xml"/><Relationship Id="rId130" Type="http://schemas.openxmlformats.org/officeDocument/2006/relationships/ctrlProp" Target="../ctrlProps/ctrlProp847.xml"/><Relationship Id="rId135" Type="http://schemas.openxmlformats.org/officeDocument/2006/relationships/ctrlProp" Target="../ctrlProps/ctrlProp852.xml"/><Relationship Id="rId13" Type="http://schemas.openxmlformats.org/officeDocument/2006/relationships/ctrlProp" Target="../ctrlProps/ctrlProp730.xml"/><Relationship Id="rId18" Type="http://schemas.openxmlformats.org/officeDocument/2006/relationships/ctrlProp" Target="../ctrlProps/ctrlProp735.xml"/><Relationship Id="rId39" Type="http://schemas.openxmlformats.org/officeDocument/2006/relationships/ctrlProp" Target="../ctrlProps/ctrlProp756.xml"/><Relationship Id="rId109" Type="http://schemas.openxmlformats.org/officeDocument/2006/relationships/ctrlProp" Target="../ctrlProps/ctrlProp826.xml"/><Relationship Id="rId34" Type="http://schemas.openxmlformats.org/officeDocument/2006/relationships/ctrlProp" Target="../ctrlProps/ctrlProp751.xml"/><Relationship Id="rId50" Type="http://schemas.openxmlformats.org/officeDocument/2006/relationships/ctrlProp" Target="../ctrlProps/ctrlProp767.xml"/><Relationship Id="rId55" Type="http://schemas.openxmlformats.org/officeDocument/2006/relationships/ctrlProp" Target="../ctrlProps/ctrlProp772.xml"/><Relationship Id="rId76" Type="http://schemas.openxmlformats.org/officeDocument/2006/relationships/ctrlProp" Target="../ctrlProps/ctrlProp793.xml"/><Relationship Id="rId97" Type="http://schemas.openxmlformats.org/officeDocument/2006/relationships/ctrlProp" Target="../ctrlProps/ctrlProp814.xml"/><Relationship Id="rId104" Type="http://schemas.openxmlformats.org/officeDocument/2006/relationships/ctrlProp" Target="../ctrlProps/ctrlProp821.xml"/><Relationship Id="rId120" Type="http://schemas.openxmlformats.org/officeDocument/2006/relationships/ctrlProp" Target="../ctrlProps/ctrlProp837.xml"/><Relationship Id="rId125" Type="http://schemas.openxmlformats.org/officeDocument/2006/relationships/ctrlProp" Target="../ctrlProps/ctrlProp842.xml"/><Relationship Id="rId141" Type="http://schemas.openxmlformats.org/officeDocument/2006/relationships/ctrlProp" Target="../ctrlProps/ctrlProp858.xml"/><Relationship Id="rId7" Type="http://schemas.openxmlformats.org/officeDocument/2006/relationships/ctrlProp" Target="../ctrlProps/ctrlProp724.xml"/><Relationship Id="rId71" Type="http://schemas.openxmlformats.org/officeDocument/2006/relationships/ctrlProp" Target="../ctrlProps/ctrlProp788.xml"/><Relationship Id="rId92" Type="http://schemas.openxmlformats.org/officeDocument/2006/relationships/ctrlProp" Target="../ctrlProps/ctrlProp809.xml"/><Relationship Id="rId2" Type="http://schemas.openxmlformats.org/officeDocument/2006/relationships/printerSettings" Target="../printerSettings/printerSettings9.bin"/><Relationship Id="rId29" Type="http://schemas.openxmlformats.org/officeDocument/2006/relationships/ctrlProp" Target="../ctrlProps/ctrlProp746.xml"/><Relationship Id="rId24" Type="http://schemas.openxmlformats.org/officeDocument/2006/relationships/ctrlProp" Target="../ctrlProps/ctrlProp741.xml"/><Relationship Id="rId40" Type="http://schemas.openxmlformats.org/officeDocument/2006/relationships/ctrlProp" Target="../ctrlProps/ctrlProp757.xml"/><Relationship Id="rId45" Type="http://schemas.openxmlformats.org/officeDocument/2006/relationships/ctrlProp" Target="../ctrlProps/ctrlProp762.xml"/><Relationship Id="rId66" Type="http://schemas.openxmlformats.org/officeDocument/2006/relationships/ctrlProp" Target="../ctrlProps/ctrlProp783.xml"/><Relationship Id="rId87" Type="http://schemas.openxmlformats.org/officeDocument/2006/relationships/ctrlProp" Target="../ctrlProps/ctrlProp804.xml"/><Relationship Id="rId110" Type="http://schemas.openxmlformats.org/officeDocument/2006/relationships/ctrlProp" Target="../ctrlProps/ctrlProp827.xml"/><Relationship Id="rId115" Type="http://schemas.openxmlformats.org/officeDocument/2006/relationships/ctrlProp" Target="../ctrlProps/ctrlProp832.xml"/><Relationship Id="rId131" Type="http://schemas.openxmlformats.org/officeDocument/2006/relationships/ctrlProp" Target="../ctrlProps/ctrlProp848.xml"/><Relationship Id="rId136" Type="http://schemas.openxmlformats.org/officeDocument/2006/relationships/ctrlProp" Target="../ctrlProps/ctrlProp853.xml"/><Relationship Id="rId61" Type="http://schemas.openxmlformats.org/officeDocument/2006/relationships/ctrlProp" Target="../ctrlProps/ctrlProp778.xml"/><Relationship Id="rId82" Type="http://schemas.openxmlformats.org/officeDocument/2006/relationships/ctrlProp" Target="../ctrlProps/ctrlProp799.xml"/><Relationship Id="rId19" Type="http://schemas.openxmlformats.org/officeDocument/2006/relationships/ctrlProp" Target="../ctrlProps/ctrlProp736.xml"/><Relationship Id="rId14" Type="http://schemas.openxmlformats.org/officeDocument/2006/relationships/ctrlProp" Target="../ctrlProps/ctrlProp731.xml"/><Relationship Id="rId30" Type="http://schemas.openxmlformats.org/officeDocument/2006/relationships/ctrlProp" Target="../ctrlProps/ctrlProp747.xml"/><Relationship Id="rId35" Type="http://schemas.openxmlformats.org/officeDocument/2006/relationships/ctrlProp" Target="../ctrlProps/ctrlProp752.xml"/><Relationship Id="rId56" Type="http://schemas.openxmlformats.org/officeDocument/2006/relationships/ctrlProp" Target="../ctrlProps/ctrlProp773.xml"/><Relationship Id="rId77" Type="http://schemas.openxmlformats.org/officeDocument/2006/relationships/ctrlProp" Target="../ctrlProps/ctrlProp794.xml"/><Relationship Id="rId100" Type="http://schemas.openxmlformats.org/officeDocument/2006/relationships/ctrlProp" Target="../ctrlProps/ctrlProp817.xml"/><Relationship Id="rId105" Type="http://schemas.openxmlformats.org/officeDocument/2006/relationships/ctrlProp" Target="../ctrlProps/ctrlProp822.xml"/><Relationship Id="rId126" Type="http://schemas.openxmlformats.org/officeDocument/2006/relationships/ctrlProp" Target="../ctrlProps/ctrlProp843.xml"/><Relationship Id="rId8" Type="http://schemas.openxmlformats.org/officeDocument/2006/relationships/ctrlProp" Target="../ctrlProps/ctrlProp725.xml"/><Relationship Id="rId51" Type="http://schemas.openxmlformats.org/officeDocument/2006/relationships/ctrlProp" Target="../ctrlProps/ctrlProp768.xml"/><Relationship Id="rId72" Type="http://schemas.openxmlformats.org/officeDocument/2006/relationships/ctrlProp" Target="../ctrlProps/ctrlProp789.xml"/><Relationship Id="rId93" Type="http://schemas.openxmlformats.org/officeDocument/2006/relationships/ctrlProp" Target="../ctrlProps/ctrlProp810.xml"/><Relationship Id="rId98" Type="http://schemas.openxmlformats.org/officeDocument/2006/relationships/ctrlProp" Target="../ctrlProps/ctrlProp815.xml"/><Relationship Id="rId121" Type="http://schemas.openxmlformats.org/officeDocument/2006/relationships/ctrlProp" Target="../ctrlProps/ctrlProp838.xml"/><Relationship Id="rId3" Type="http://schemas.openxmlformats.org/officeDocument/2006/relationships/drawing" Target="../drawings/drawing7.xml"/><Relationship Id="rId25" Type="http://schemas.openxmlformats.org/officeDocument/2006/relationships/ctrlProp" Target="../ctrlProps/ctrlProp742.xml"/><Relationship Id="rId46" Type="http://schemas.openxmlformats.org/officeDocument/2006/relationships/ctrlProp" Target="../ctrlProps/ctrlProp763.xml"/><Relationship Id="rId67" Type="http://schemas.openxmlformats.org/officeDocument/2006/relationships/ctrlProp" Target="../ctrlProps/ctrlProp784.xml"/><Relationship Id="rId116" Type="http://schemas.openxmlformats.org/officeDocument/2006/relationships/ctrlProp" Target="../ctrlProps/ctrlProp833.xml"/><Relationship Id="rId137" Type="http://schemas.openxmlformats.org/officeDocument/2006/relationships/ctrlProp" Target="../ctrlProps/ctrlProp854.xml"/><Relationship Id="rId20" Type="http://schemas.openxmlformats.org/officeDocument/2006/relationships/ctrlProp" Target="../ctrlProps/ctrlProp737.xml"/><Relationship Id="rId41" Type="http://schemas.openxmlformats.org/officeDocument/2006/relationships/ctrlProp" Target="../ctrlProps/ctrlProp758.xml"/><Relationship Id="rId62" Type="http://schemas.openxmlformats.org/officeDocument/2006/relationships/ctrlProp" Target="../ctrlProps/ctrlProp779.xml"/><Relationship Id="rId83" Type="http://schemas.openxmlformats.org/officeDocument/2006/relationships/ctrlProp" Target="../ctrlProps/ctrlProp800.xml"/><Relationship Id="rId88" Type="http://schemas.openxmlformats.org/officeDocument/2006/relationships/ctrlProp" Target="../ctrlProps/ctrlProp805.xml"/><Relationship Id="rId111" Type="http://schemas.openxmlformats.org/officeDocument/2006/relationships/ctrlProp" Target="../ctrlProps/ctrlProp828.xml"/><Relationship Id="rId132" Type="http://schemas.openxmlformats.org/officeDocument/2006/relationships/ctrlProp" Target="../ctrlProps/ctrlProp849.xml"/><Relationship Id="rId15" Type="http://schemas.openxmlformats.org/officeDocument/2006/relationships/ctrlProp" Target="../ctrlProps/ctrlProp732.xml"/><Relationship Id="rId36" Type="http://schemas.openxmlformats.org/officeDocument/2006/relationships/ctrlProp" Target="../ctrlProps/ctrlProp753.xml"/><Relationship Id="rId57" Type="http://schemas.openxmlformats.org/officeDocument/2006/relationships/ctrlProp" Target="../ctrlProps/ctrlProp774.xml"/><Relationship Id="rId106" Type="http://schemas.openxmlformats.org/officeDocument/2006/relationships/ctrlProp" Target="../ctrlProps/ctrlProp823.xml"/><Relationship Id="rId127" Type="http://schemas.openxmlformats.org/officeDocument/2006/relationships/ctrlProp" Target="../ctrlProps/ctrlProp844.xml"/><Relationship Id="rId10" Type="http://schemas.openxmlformats.org/officeDocument/2006/relationships/ctrlProp" Target="../ctrlProps/ctrlProp727.xml"/><Relationship Id="rId31" Type="http://schemas.openxmlformats.org/officeDocument/2006/relationships/ctrlProp" Target="../ctrlProps/ctrlProp748.xml"/><Relationship Id="rId52" Type="http://schemas.openxmlformats.org/officeDocument/2006/relationships/ctrlProp" Target="../ctrlProps/ctrlProp769.xml"/><Relationship Id="rId73" Type="http://schemas.openxmlformats.org/officeDocument/2006/relationships/ctrlProp" Target="../ctrlProps/ctrlProp790.xml"/><Relationship Id="rId78" Type="http://schemas.openxmlformats.org/officeDocument/2006/relationships/ctrlProp" Target="../ctrlProps/ctrlProp795.xml"/><Relationship Id="rId94" Type="http://schemas.openxmlformats.org/officeDocument/2006/relationships/ctrlProp" Target="../ctrlProps/ctrlProp811.xml"/><Relationship Id="rId99" Type="http://schemas.openxmlformats.org/officeDocument/2006/relationships/ctrlProp" Target="../ctrlProps/ctrlProp816.xml"/><Relationship Id="rId101" Type="http://schemas.openxmlformats.org/officeDocument/2006/relationships/ctrlProp" Target="../ctrlProps/ctrlProp818.xml"/><Relationship Id="rId122" Type="http://schemas.openxmlformats.org/officeDocument/2006/relationships/ctrlProp" Target="../ctrlProps/ctrlProp839.xml"/><Relationship Id="rId4" Type="http://schemas.openxmlformats.org/officeDocument/2006/relationships/vmlDrawing" Target="../drawings/vmlDrawing12.vml"/><Relationship Id="rId9" Type="http://schemas.openxmlformats.org/officeDocument/2006/relationships/ctrlProp" Target="../ctrlProps/ctrlProp726.xml"/><Relationship Id="rId26" Type="http://schemas.openxmlformats.org/officeDocument/2006/relationships/ctrlProp" Target="../ctrlProps/ctrlProp743.xml"/><Relationship Id="rId47" Type="http://schemas.openxmlformats.org/officeDocument/2006/relationships/ctrlProp" Target="../ctrlProps/ctrlProp764.xml"/><Relationship Id="rId68" Type="http://schemas.openxmlformats.org/officeDocument/2006/relationships/ctrlProp" Target="../ctrlProps/ctrlProp785.xml"/><Relationship Id="rId89" Type="http://schemas.openxmlformats.org/officeDocument/2006/relationships/ctrlProp" Target="../ctrlProps/ctrlProp806.xml"/><Relationship Id="rId112" Type="http://schemas.openxmlformats.org/officeDocument/2006/relationships/ctrlProp" Target="../ctrlProps/ctrlProp829.xml"/><Relationship Id="rId133" Type="http://schemas.openxmlformats.org/officeDocument/2006/relationships/ctrlProp" Target="../ctrlProps/ctrlProp850.xml"/><Relationship Id="rId16" Type="http://schemas.openxmlformats.org/officeDocument/2006/relationships/ctrlProp" Target="../ctrlProps/ctrlProp733.xml"/></Relationships>
</file>

<file path=xl/worksheets/_rels/sheet11.xml.rels><?xml version="1.0" encoding="UTF-8" standalone="yes"?>
<Relationships xmlns="http://schemas.openxmlformats.org/package/2006/relationships"><Relationship Id="rId117" Type="http://schemas.openxmlformats.org/officeDocument/2006/relationships/ctrlProp" Target="../ctrlProps/ctrlProp970.xml"/><Relationship Id="rId21" Type="http://schemas.openxmlformats.org/officeDocument/2006/relationships/ctrlProp" Target="../ctrlProps/ctrlProp874.xml"/><Relationship Id="rId42" Type="http://schemas.openxmlformats.org/officeDocument/2006/relationships/ctrlProp" Target="../ctrlProps/ctrlProp895.xml"/><Relationship Id="rId63" Type="http://schemas.openxmlformats.org/officeDocument/2006/relationships/ctrlProp" Target="../ctrlProps/ctrlProp916.xml"/><Relationship Id="rId84" Type="http://schemas.openxmlformats.org/officeDocument/2006/relationships/ctrlProp" Target="../ctrlProps/ctrlProp937.xml"/><Relationship Id="rId138" Type="http://schemas.openxmlformats.org/officeDocument/2006/relationships/ctrlProp" Target="../ctrlProps/ctrlProp991.xml"/><Relationship Id="rId107" Type="http://schemas.openxmlformats.org/officeDocument/2006/relationships/ctrlProp" Target="../ctrlProps/ctrlProp960.xml"/><Relationship Id="rId11" Type="http://schemas.openxmlformats.org/officeDocument/2006/relationships/ctrlProp" Target="../ctrlProps/ctrlProp864.xml"/><Relationship Id="rId32" Type="http://schemas.openxmlformats.org/officeDocument/2006/relationships/ctrlProp" Target="../ctrlProps/ctrlProp885.xml"/><Relationship Id="rId37" Type="http://schemas.openxmlformats.org/officeDocument/2006/relationships/ctrlProp" Target="../ctrlProps/ctrlProp890.xml"/><Relationship Id="rId53" Type="http://schemas.openxmlformats.org/officeDocument/2006/relationships/ctrlProp" Target="../ctrlProps/ctrlProp906.xml"/><Relationship Id="rId58" Type="http://schemas.openxmlformats.org/officeDocument/2006/relationships/ctrlProp" Target="../ctrlProps/ctrlProp911.xml"/><Relationship Id="rId74" Type="http://schemas.openxmlformats.org/officeDocument/2006/relationships/ctrlProp" Target="../ctrlProps/ctrlProp927.xml"/><Relationship Id="rId79" Type="http://schemas.openxmlformats.org/officeDocument/2006/relationships/ctrlProp" Target="../ctrlProps/ctrlProp932.xml"/><Relationship Id="rId102" Type="http://schemas.openxmlformats.org/officeDocument/2006/relationships/ctrlProp" Target="../ctrlProps/ctrlProp955.xml"/><Relationship Id="rId123" Type="http://schemas.openxmlformats.org/officeDocument/2006/relationships/ctrlProp" Target="../ctrlProps/ctrlProp976.xml"/><Relationship Id="rId128" Type="http://schemas.openxmlformats.org/officeDocument/2006/relationships/ctrlProp" Target="../ctrlProps/ctrlProp981.xml"/><Relationship Id="rId5" Type="http://schemas.openxmlformats.org/officeDocument/2006/relationships/vmlDrawing" Target="../drawings/vmlDrawing15.vml"/><Relationship Id="rId90" Type="http://schemas.openxmlformats.org/officeDocument/2006/relationships/ctrlProp" Target="../ctrlProps/ctrlProp943.xml"/><Relationship Id="rId95" Type="http://schemas.openxmlformats.org/officeDocument/2006/relationships/ctrlProp" Target="../ctrlProps/ctrlProp948.xml"/><Relationship Id="rId22" Type="http://schemas.openxmlformats.org/officeDocument/2006/relationships/ctrlProp" Target="../ctrlProps/ctrlProp875.xml"/><Relationship Id="rId27" Type="http://schemas.openxmlformats.org/officeDocument/2006/relationships/ctrlProp" Target="../ctrlProps/ctrlProp880.xml"/><Relationship Id="rId43" Type="http://schemas.openxmlformats.org/officeDocument/2006/relationships/ctrlProp" Target="../ctrlProps/ctrlProp896.xml"/><Relationship Id="rId48" Type="http://schemas.openxmlformats.org/officeDocument/2006/relationships/ctrlProp" Target="../ctrlProps/ctrlProp901.xml"/><Relationship Id="rId64" Type="http://schemas.openxmlformats.org/officeDocument/2006/relationships/ctrlProp" Target="../ctrlProps/ctrlProp917.xml"/><Relationship Id="rId69" Type="http://schemas.openxmlformats.org/officeDocument/2006/relationships/ctrlProp" Target="../ctrlProps/ctrlProp922.xml"/><Relationship Id="rId113" Type="http://schemas.openxmlformats.org/officeDocument/2006/relationships/ctrlProp" Target="../ctrlProps/ctrlProp966.xml"/><Relationship Id="rId118" Type="http://schemas.openxmlformats.org/officeDocument/2006/relationships/ctrlProp" Target="../ctrlProps/ctrlProp971.xml"/><Relationship Id="rId134" Type="http://schemas.openxmlformats.org/officeDocument/2006/relationships/ctrlProp" Target="../ctrlProps/ctrlProp987.xml"/><Relationship Id="rId139" Type="http://schemas.openxmlformats.org/officeDocument/2006/relationships/ctrlProp" Target="../ctrlProps/ctrlProp992.xml"/><Relationship Id="rId80" Type="http://schemas.openxmlformats.org/officeDocument/2006/relationships/ctrlProp" Target="../ctrlProps/ctrlProp933.xml"/><Relationship Id="rId85" Type="http://schemas.openxmlformats.org/officeDocument/2006/relationships/ctrlProp" Target="../ctrlProps/ctrlProp938.xml"/><Relationship Id="rId12" Type="http://schemas.openxmlformats.org/officeDocument/2006/relationships/ctrlProp" Target="../ctrlProps/ctrlProp865.xml"/><Relationship Id="rId17" Type="http://schemas.openxmlformats.org/officeDocument/2006/relationships/ctrlProp" Target="../ctrlProps/ctrlProp870.xml"/><Relationship Id="rId33" Type="http://schemas.openxmlformats.org/officeDocument/2006/relationships/ctrlProp" Target="../ctrlProps/ctrlProp886.xml"/><Relationship Id="rId38" Type="http://schemas.openxmlformats.org/officeDocument/2006/relationships/ctrlProp" Target="../ctrlProps/ctrlProp891.xml"/><Relationship Id="rId59" Type="http://schemas.openxmlformats.org/officeDocument/2006/relationships/ctrlProp" Target="../ctrlProps/ctrlProp912.xml"/><Relationship Id="rId103" Type="http://schemas.openxmlformats.org/officeDocument/2006/relationships/ctrlProp" Target="../ctrlProps/ctrlProp956.xml"/><Relationship Id="rId108" Type="http://schemas.openxmlformats.org/officeDocument/2006/relationships/ctrlProp" Target="../ctrlProps/ctrlProp961.xml"/><Relationship Id="rId124" Type="http://schemas.openxmlformats.org/officeDocument/2006/relationships/ctrlProp" Target="../ctrlProps/ctrlProp977.xml"/><Relationship Id="rId129" Type="http://schemas.openxmlformats.org/officeDocument/2006/relationships/ctrlProp" Target="../ctrlProps/ctrlProp982.xml"/><Relationship Id="rId54" Type="http://schemas.openxmlformats.org/officeDocument/2006/relationships/ctrlProp" Target="../ctrlProps/ctrlProp907.xml"/><Relationship Id="rId70" Type="http://schemas.openxmlformats.org/officeDocument/2006/relationships/ctrlProp" Target="../ctrlProps/ctrlProp923.xml"/><Relationship Id="rId75" Type="http://schemas.openxmlformats.org/officeDocument/2006/relationships/ctrlProp" Target="../ctrlProps/ctrlProp928.xml"/><Relationship Id="rId91" Type="http://schemas.openxmlformats.org/officeDocument/2006/relationships/ctrlProp" Target="../ctrlProps/ctrlProp944.xml"/><Relationship Id="rId96" Type="http://schemas.openxmlformats.org/officeDocument/2006/relationships/ctrlProp" Target="../ctrlProps/ctrlProp949.xml"/><Relationship Id="rId140" Type="http://schemas.openxmlformats.org/officeDocument/2006/relationships/ctrlProp" Target="../ctrlProps/ctrlProp993.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859.xml"/><Relationship Id="rId23" Type="http://schemas.openxmlformats.org/officeDocument/2006/relationships/ctrlProp" Target="../ctrlProps/ctrlProp876.xml"/><Relationship Id="rId28" Type="http://schemas.openxmlformats.org/officeDocument/2006/relationships/ctrlProp" Target="../ctrlProps/ctrlProp881.xml"/><Relationship Id="rId49" Type="http://schemas.openxmlformats.org/officeDocument/2006/relationships/ctrlProp" Target="../ctrlProps/ctrlProp902.xml"/><Relationship Id="rId114" Type="http://schemas.openxmlformats.org/officeDocument/2006/relationships/ctrlProp" Target="../ctrlProps/ctrlProp967.xml"/><Relationship Id="rId119" Type="http://schemas.openxmlformats.org/officeDocument/2006/relationships/ctrlProp" Target="../ctrlProps/ctrlProp972.xml"/><Relationship Id="rId44" Type="http://schemas.openxmlformats.org/officeDocument/2006/relationships/ctrlProp" Target="../ctrlProps/ctrlProp897.xml"/><Relationship Id="rId60" Type="http://schemas.openxmlformats.org/officeDocument/2006/relationships/ctrlProp" Target="../ctrlProps/ctrlProp913.xml"/><Relationship Id="rId65" Type="http://schemas.openxmlformats.org/officeDocument/2006/relationships/ctrlProp" Target="../ctrlProps/ctrlProp918.xml"/><Relationship Id="rId81" Type="http://schemas.openxmlformats.org/officeDocument/2006/relationships/ctrlProp" Target="../ctrlProps/ctrlProp934.xml"/><Relationship Id="rId86" Type="http://schemas.openxmlformats.org/officeDocument/2006/relationships/ctrlProp" Target="../ctrlProps/ctrlProp939.xml"/><Relationship Id="rId130" Type="http://schemas.openxmlformats.org/officeDocument/2006/relationships/ctrlProp" Target="../ctrlProps/ctrlProp983.xml"/><Relationship Id="rId135" Type="http://schemas.openxmlformats.org/officeDocument/2006/relationships/ctrlProp" Target="../ctrlProps/ctrlProp988.xml"/><Relationship Id="rId13" Type="http://schemas.openxmlformats.org/officeDocument/2006/relationships/ctrlProp" Target="../ctrlProps/ctrlProp866.xml"/><Relationship Id="rId18" Type="http://schemas.openxmlformats.org/officeDocument/2006/relationships/ctrlProp" Target="../ctrlProps/ctrlProp871.xml"/><Relationship Id="rId39" Type="http://schemas.openxmlformats.org/officeDocument/2006/relationships/ctrlProp" Target="../ctrlProps/ctrlProp892.xml"/><Relationship Id="rId109" Type="http://schemas.openxmlformats.org/officeDocument/2006/relationships/ctrlProp" Target="../ctrlProps/ctrlProp962.xml"/><Relationship Id="rId34" Type="http://schemas.openxmlformats.org/officeDocument/2006/relationships/ctrlProp" Target="../ctrlProps/ctrlProp887.xml"/><Relationship Id="rId50" Type="http://schemas.openxmlformats.org/officeDocument/2006/relationships/ctrlProp" Target="../ctrlProps/ctrlProp903.xml"/><Relationship Id="rId55" Type="http://schemas.openxmlformats.org/officeDocument/2006/relationships/ctrlProp" Target="../ctrlProps/ctrlProp908.xml"/><Relationship Id="rId76" Type="http://schemas.openxmlformats.org/officeDocument/2006/relationships/ctrlProp" Target="../ctrlProps/ctrlProp929.xml"/><Relationship Id="rId97" Type="http://schemas.openxmlformats.org/officeDocument/2006/relationships/ctrlProp" Target="../ctrlProps/ctrlProp950.xml"/><Relationship Id="rId104" Type="http://schemas.openxmlformats.org/officeDocument/2006/relationships/ctrlProp" Target="../ctrlProps/ctrlProp957.xml"/><Relationship Id="rId120" Type="http://schemas.openxmlformats.org/officeDocument/2006/relationships/ctrlProp" Target="../ctrlProps/ctrlProp973.xml"/><Relationship Id="rId125" Type="http://schemas.openxmlformats.org/officeDocument/2006/relationships/ctrlProp" Target="../ctrlProps/ctrlProp978.xml"/><Relationship Id="rId141" Type="http://schemas.openxmlformats.org/officeDocument/2006/relationships/ctrlProp" Target="../ctrlProps/ctrlProp994.xml"/><Relationship Id="rId7" Type="http://schemas.openxmlformats.org/officeDocument/2006/relationships/ctrlProp" Target="../ctrlProps/ctrlProp860.xml"/><Relationship Id="rId71" Type="http://schemas.openxmlformats.org/officeDocument/2006/relationships/ctrlProp" Target="../ctrlProps/ctrlProp924.xml"/><Relationship Id="rId92" Type="http://schemas.openxmlformats.org/officeDocument/2006/relationships/ctrlProp" Target="../ctrlProps/ctrlProp945.xml"/><Relationship Id="rId2" Type="http://schemas.openxmlformats.org/officeDocument/2006/relationships/printerSettings" Target="../printerSettings/printerSettings10.bin"/><Relationship Id="rId29" Type="http://schemas.openxmlformats.org/officeDocument/2006/relationships/ctrlProp" Target="../ctrlProps/ctrlProp882.xml"/><Relationship Id="rId24" Type="http://schemas.openxmlformats.org/officeDocument/2006/relationships/ctrlProp" Target="../ctrlProps/ctrlProp877.xml"/><Relationship Id="rId40" Type="http://schemas.openxmlformats.org/officeDocument/2006/relationships/ctrlProp" Target="../ctrlProps/ctrlProp893.xml"/><Relationship Id="rId45" Type="http://schemas.openxmlformats.org/officeDocument/2006/relationships/ctrlProp" Target="../ctrlProps/ctrlProp898.xml"/><Relationship Id="rId66" Type="http://schemas.openxmlformats.org/officeDocument/2006/relationships/ctrlProp" Target="../ctrlProps/ctrlProp919.xml"/><Relationship Id="rId87" Type="http://schemas.openxmlformats.org/officeDocument/2006/relationships/ctrlProp" Target="../ctrlProps/ctrlProp940.xml"/><Relationship Id="rId110" Type="http://schemas.openxmlformats.org/officeDocument/2006/relationships/ctrlProp" Target="../ctrlProps/ctrlProp963.xml"/><Relationship Id="rId115" Type="http://schemas.openxmlformats.org/officeDocument/2006/relationships/ctrlProp" Target="../ctrlProps/ctrlProp968.xml"/><Relationship Id="rId131" Type="http://schemas.openxmlformats.org/officeDocument/2006/relationships/ctrlProp" Target="../ctrlProps/ctrlProp984.xml"/><Relationship Id="rId136" Type="http://schemas.openxmlformats.org/officeDocument/2006/relationships/ctrlProp" Target="../ctrlProps/ctrlProp989.xml"/><Relationship Id="rId61" Type="http://schemas.openxmlformats.org/officeDocument/2006/relationships/ctrlProp" Target="../ctrlProps/ctrlProp914.xml"/><Relationship Id="rId82" Type="http://schemas.openxmlformats.org/officeDocument/2006/relationships/ctrlProp" Target="../ctrlProps/ctrlProp935.xml"/><Relationship Id="rId19" Type="http://schemas.openxmlformats.org/officeDocument/2006/relationships/ctrlProp" Target="../ctrlProps/ctrlProp872.xml"/><Relationship Id="rId14" Type="http://schemas.openxmlformats.org/officeDocument/2006/relationships/ctrlProp" Target="../ctrlProps/ctrlProp867.xml"/><Relationship Id="rId30" Type="http://schemas.openxmlformats.org/officeDocument/2006/relationships/ctrlProp" Target="../ctrlProps/ctrlProp883.xml"/><Relationship Id="rId35" Type="http://schemas.openxmlformats.org/officeDocument/2006/relationships/ctrlProp" Target="../ctrlProps/ctrlProp888.xml"/><Relationship Id="rId56" Type="http://schemas.openxmlformats.org/officeDocument/2006/relationships/ctrlProp" Target="../ctrlProps/ctrlProp909.xml"/><Relationship Id="rId77" Type="http://schemas.openxmlformats.org/officeDocument/2006/relationships/ctrlProp" Target="../ctrlProps/ctrlProp930.xml"/><Relationship Id="rId100" Type="http://schemas.openxmlformats.org/officeDocument/2006/relationships/ctrlProp" Target="../ctrlProps/ctrlProp953.xml"/><Relationship Id="rId105" Type="http://schemas.openxmlformats.org/officeDocument/2006/relationships/ctrlProp" Target="../ctrlProps/ctrlProp958.xml"/><Relationship Id="rId126" Type="http://schemas.openxmlformats.org/officeDocument/2006/relationships/ctrlProp" Target="../ctrlProps/ctrlProp979.xml"/><Relationship Id="rId8" Type="http://schemas.openxmlformats.org/officeDocument/2006/relationships/ctrlProp" Target="../ctrlProps/ctrlProp861.xml"/><Relationship Id="rId51" Type="http://schemas.openxmlformats.org/officeDocument/2006/relationships/ctrlProp" Target="../ctrlProps/ctrlProp904.xml"/><Relationship Id="rId72" Type="http://schemas.openxmlformats.org/officeDocument/2006/relationships/ctrlProp" Target="../ctrlProps/ctrlProp925.xml"/><Relationship Id="rId93" Type="http://schemas.openxmlformats.org/officeDocument/2006/relationships/ctrlProp" Target="../ctrlProps/ctrlProp946.xml"/><Relationship Id="rId98" Type="http://schemas.openxmlformats.org/officeDocument/2006/relationships/ctrlProp" Target="../ctrlProps/ctrlProp951.xml"/><Relationship Id="rId121" Type="http://schemas.openxmlformats.org/officeDocument/2006/relationships/ctrlProp" Target="../ctrlProps/ctrlProp974.xml"/><Relationship Id="rId3" Type="http://schemas.openxmlformats.org/officeDocument/2006/relationships/drawing" Target="../drawings/drawing8.xml"/><Relationship Id="rId25" Type="http://schemas.openxmlformats.org/officeDocument/2006/relationships/ctrlProp" Target="../ctrlProps/ctrlProp878.xml"/><Relationship Id="rId46" Type="http://schemas.openxmlformats.org/officeDocument/2006/relationships/ctrlProp" Target="../ctrlProps/ctrlProp899.xml"/><Relationship Id="rId67" Type="http://schemas.openxmlformats.org/officeDocument/2006/relationships/ctrlProp" Target="../ctrlProps/ctrlProp920.xml"/><Relationship Id="rId116" Type="http://schemas.openxmlformats.org/officeDocument/2006/relationships/ctrlProp" Target="../ctrlProps/ctrlProp969.xml"/><Relationship Id="rId137" Type="http://schemas.openxmlformats.org/officeDocument/2006/relationships/ctrlProp" Target="../ctrlProps/ctrlProp990.xml"/><Relationship Id="rId20" Type="http://schemas.openxmlformats.org/officeDocument/2006/relationships/ctrlProp" Target="../ctrlProps/ctrlProp873.xml"/><Relationship Id="rId41" Type="http://schemas.openxmlformats.org/officeDocument/2006/relationships/ctrlProp" Target="../ctrlProps/ctrlProp894.xml"/><Relationship Id="rId62" Type="http://schemas.openxmlformats.org/officeDocument/2006/relationships/ctrlProp" Target="../ctrlProps/ctrlProp915.xml"/><Relationship Id="rId83" Type="http://schemas.openxmlformats.org/officeDocument/2006/relationships/ctrlProp" Target="../ctrlProps/ctrlProp936.xml"/><Relationship Id="rId88" Type="http://schemas.openxmlformats.org/officeDocument/2006/relationships/ctrlProp" Target="../ctrlProps/ctrlProp941.xml"/><Relationship Id="rId111" Type="http://schemas.openxmlformats.org/officeDocument/2006/relationships/ctrlProp" Target="../ctrlProps/ctrlProp964.xml"/><Relationship Id="rId132" Type="http://schemas.openxmlformats.org/officeDocument/2006/relationships/ctrlProp" Target="../ctrlProps/ctrlProp985.xml"/><Relationship Id="rId15" Type="http://schemas.openxmlformats.org/officeDocument/2006/relationships/ctrlProp" Target="../ctrlProps/ctrlProp868.xml"/><Relationship Id="rId36" Type="http://schemas.openxmlformats.org/officeDocument/2006/relationships/ctrlProp" Target="../ctrlProps/ctrlProp889.xml"/><Relationship Id="rId57" Type="http://schemas.openxmlformats.org/officeDocument/2006/relationships/ctrlProp" Target="../ctrlProps/ctrlProp910.xml"/><Relationship Id="rId106" Type="http://schemas.openxmlformats.org/officeDocument/2006/relationships/ctrlProp" Target="../ctrlProps/ctrlProp959.xml"/><Relationship Id="rId127" Type="http://schemas.openxmlformats.org/officeDocument/2006/relationships/ctrlProp" Target="../ctrlProps/ctrlProp980.xml"/><Relationship Id="rId10" Type="http://schemas.openxmlformats.org/officeDocument/2006/relationships/ctrlProp" Target="../ctrlProps/ctrlProp863.xml"/><Relationship Id="rId31" Type="http://schemas.openxmlformats.org/officeDocument/2006/relationships/ctrlProp" Target="../ctrlProps/ctrlProp884.xml"/><Relationship Id="rId52" Type="http://schemas.openxmlformats.org/officeDocument/2006/relationships/ctrlProp" Target="../ctrlProps/ctrlProp905.xml"/><Relationship Id="rId73" Type="http://schemas.openxmlformats.org/officeDocument/2006/relationships/ctrlProp" Target="../ctrlProps/ctrlProp926.xml"/><Relationship Id="rId78" Type="http://schemas.openxmlformats.org/officeDocument/2006/relationships/ctrlProp" Target="../ctrlProps/ctrlProp931.xml"/><Relationship Id="rId94" Type="http://schemas.openxmlformats.org/officeDocument/2006/relationships/ctrlProp" Target="../ctrlProps/ctrlProp947.xml"/><Relationship Id="rId99" Type="http://schemas.openxmlformats.org/officeDocument/2006/relationships/ctrlProp" Target="../ctrlProps/ctrlProp952.xml"/><Relationship Id="rId101" Type="http://schemas.openxmlformats.org/officeDocument/2006/relationships/ctrlProp" Target="../ctrlProps/ctrlProp954.xml"/><Relationship Id="rId122" Type="http://schemas.openxmlformats.org/officeDocument/2006/relationships/ctrlProp" Target="../ctrlProps/ctrlProp975.xml"/><Relationship Id="rId4" Type="http://schemas.openxmlformats.org/officeDocument/2006/relationships/vmlDrawing" Target="../drawings/vmlDrawing14.vml"/><Relationship Id="rId9" Type="http://schemas.openxmlformats.org/officeDocument/2006/relationships/ctrlProp" Target="../ctrlProps/ctrlProp862.xml"/><Relationship Id="rId26" Type="http://schemas.openxmlformats.org/officeDocument/2006/relationships/ctrlProp" Target="../ctrlProps/ctrlProp879.xml"/><Relationship Id="rId47" Type="http://schemas.openxmlformats.org/officeDocument/2006/relationships/ctrlProp" Target="../ctrlProps/ctrlProp900.xml"/><Relationship Id="rId68" Type="http://schemas.openxmlformats.org/officeDocument/2006/relationships/ctrlProp" Target="../ctrlProps/ctrlProp921.xml"/><Relationship Id="rId89" Type="http://schemas.openxmlformats.org/officeDocument/2006/relationships/ctrlProp" Target="../ctrlProps/ctrlProp942.xml"/><Relationship Id="rId112" Type="http://schemas.openxmlformats.org/officeDocument/2006/relationships/ctrlProp" Target="../ctrlProps/ctrlProp965.xml"/><Relationship Id="rId133" Type="http://schemas.openxmlformats.org/officeDocument/2006/relationships/ctrlProp" Target="../ctrlProps/ctrlProp986.xml"/><Relationship Id="rId16" Type="http://schemas.openxmlformats.org/officeDocument/2006/relationships/ctrlProp" Target="../ctrlProps/ctrlProp869.xml"/></Relationships>
</file>

<file path=xl/worksheets/_rels/sheet12.xml.rels><?xml version="1.0" encoding="UTF-8" standalone="yes"?>
<Relationships xmlns="http://schemas.openxmlformats.org/package/2006/relationships"><Relationship Id="rId117" Type="http://schemas.openxmlformats.org/officeDocument/2006/relationships/ctrlProp" Target="../ctrlProps/ctrlProp1106.xml"/><Relationship Id="rId21" Type="http://schemas.openxmlformats.org/officeDocument/2006/relationships/ctrlProp" Target="../ctrlProps/ctrlProp1010.xml"/><Relationship Id="rId42" Type="http://schemas.openxmlformats.org/officeDocument/2006/relationships/ctrlProp" Target="../ctrlProps/ctrlProp1031.xml"/><Relationship Id="rId63" Type="http://schemas.openxmlformats.org/officeDocument/2006/relationships/ctrlProp" Target="../ctrlProps/ctrlProp1052.xml"/><Relationship Id="rId84" Type="http://schemas.openxmlformats.org/officeDocument/2006/relationships/ctrlProp" Target="../ctrlProps/ctrlProp1073.xml"/><Relationship Id="rId138" Type="http://schemas.openxmlformats.org/officeDocument/2006/relationships/ctrlProp" Target="../ctrlProps/ctrlProp1127.xml"/><Relationship Id="rId107" Type="http://schemas.openxmlformats.org/officeDocument/2006/relationships/ctrlProp" Target="../ctrlProps/ctrlProp1096.xml"/><Relationship Id="rId11" Type="http://schemas.openxmlformats.org/officeDocument/2006/relationships/ctrlProp" Target="../ctrlProps/ctrlProp1000.xml"/><Relationship Id="rId32" Type="http://schemas.openxmlformats.org/officeDocument/2006/relationships/ctrlProp" Target="../ctrlProps/ctrlProp1021.xml"/><Relationship Id="rId37" Type="http://schemas.openxmlformats.org/officeDocument/2006/relationships/ctrlProp" Target="../ctrlProps/ctrlProp1026.xml"/><Relationship Id="rId53" Type="http://schemas.openxmlformats.org/officeDocument/2006/relationships/ctrlProp" Target="../ctrlProps/ctrlProp1042.xml"/><Relationship Id="rId58" Type="http://schemas.openxmlformats.org/officeDocument/2006/relationships/ctrlProp" Target="../ctrlProps/ctrlProp1047.xml"/><Relationship Id="rId74" Type="http://schemas.openxmlformats.org/officeDocument/2006/relationships/ctrlProp" Target="../ctrlProps/ctrlProp1063.xml"/><Relationship Id="rId79" Type="http://schemas.openxmlformats.org/officeDocument/2006/relationships/ctrlProp" Target="../ctrlProps/ctrlProp1068.xml"/><Relationship Id="rId102" Type="http://schemas.openxmlformats.org/officeDocument/2006/relationships/ctrlProp" Target="../ctrlProps/ctrlProp1091.xml"/><Relationship Id="rId123" Type="http://schemas.openxmlformats.org/officeDocument/2006/relationships/ctrlProp" Target="../ctrlProps/ctrlProp1112.xml"/><Relationship Id="rId128" Type="http://schemas.openxmlformats.org/officeDocument/2006/relationships/ctrlProp" Target="../ctrlProps/ctrlProp1117.xml"/><Relationship Id="rId5" Type="http://schemas.openxmlformats.org/officeDocument/2006/relationships/vmlDrawing" Target="../drawings/vmlDrawing17.vml"/><Relationship Id="rId90" Type="http://schemas.openxmlformats.org/officeDocument/2006/relationships/ctrlProp" Target="../ctrlProps/ctrlProp1079.xml"/><Relationship Id="rId95" Type="http://schemas.openxmlformats.org/officeDocument/2006/relationships/ctrlProp" Target="../ctrlProps/ctrlProp1084.xml"/><Relationship Id="rId22" Type="http://schemas.openxmlformats.org/officeDocument/2006/relationships/ctrlProp" Target="../ctrlProps/ctrlProp1011.xml"/><Relationship Id="rId27" Type="http://schemas.openxmlformats.org/officeDocument/2006/relationships/ctrlProp" Target="../ctrlProps/ctrlProp1016.xml"/><Relationship Id="rId43" Type="http://schemas.openxmlformats.org/officeDocument/2006/relationships/ctrlProp" Target="../ctrlProps/ctrlProp1032.xml"/><Relationship Id="rId48" Type="http://schemas.openxmlformats.org/officeDocument/2006/relationships/ctrlProp" Target="../ctrlProps/ctrlProp1037.xml"/><Relationship Id="rId64" Type="http://schemas.openxmlformats.org/officeDocument/2006/relationships/ctrlProp" Target="../ctrlProps/ctrlProp1053.xml"/><Relationship Id="rId69" Type="http://schemas.openxmlformats.org/officeDocument/2006/relationships/ctrlProp" Target="../ctrlProps/ctrlProp1058.xml"/><Relationship Id="rId113" Type="http://schemas.openxmlformats.org/officeDocument/2006/relationships/ctrlProp" Target="../ctrlProps/ctrlProp1102.xml"/><Relationship Id="rId118" Type="http://schemas.openxmlformats.org/officeDocument/2006/relationships/ctrlProp" Target="../ctrlProps/ctrlProp1107.xml"/><Relationship Id="rId134" Type="http://schemas.openxmlformats.org/officeDocument/2006/relationships/ctrlProp" Target="../ctrlProps/ctrlProp1123.xml"/><Relationship Id="rId139" Type="http://schemas.openxmlformats.org/officeDocument/2006/relationships/ctrlProp" Target="../ctrlProps/ctrlProp1128.xml"/><Relationship Id="rId80" Type="http://schemas.openxmlformats.org/officeDocument/2006/relationships/ctrlProp" Target="../ctrlProps/ctrlProp1069.xml"/><Relationship Id="rId85" Type="http://schemas.openxmlformats.org/officeDocument/2006/relationships/ctrlProp" Target="../ctrlProps/ctrlProp1074.xml"/><Relationship Id="rId12" Type="http://schemas.openxmlformats.org/officeDocument/2006/relationships/ctrlProp" Target="../ctrlProps/ctrlProp1001.xml"/><Relationship Id="rId17" Type="http://schemas.openxmlformats.org/officeDocument/2006/relationships/ctrlProp" Target="../ctrlProps/ctrlProp1006.xml"/><Relationship Id="rId33" Type="http://schemas.openxmlformats.org/officeDocument/2006/relationships/ctrlProp" Target="../ctrlProps/ctrlProp1022.xml"/><Relationship Id="rId38" Type="http://schemas.openxmlformats.org/officeDocument/2006/relationships/ctrlProp" Target="../ctrlProps/ctrlProp1027.xml"/><Relationship Id="rId59" Type="http://schemas.openxmlformats.org/officeDocument/2006/relationships/ctrlProp" Target="../ctrlProps/ctrlProp1048.xml"/><Relationship Id="rId103" Type="http://schemas.openxmlformats.org/officeDocument/2006/relationships/ctrlProp" Target="../ctrlProps/ctrlProp1092.xml"/><Relationship Id="rId108" Type="http://schemas.openxmlformats.org/officeDocument/2006/relationships/ctrlProp" Target="../ctrlProps/ctrlProp1097.xml"/><Relationship Id="rId124" Type="http://schemas.openxmlformats.org/officeDocument/2006/relationships/ctrlProp" Target="../ctrlProps/ctrlProp1113.xml"/><Relationship Id="rId129" Type="http://schemas.openxmlformats.org/officeDocument/2006/relationships/ctrlProp" Target="../ctrlProps/ctrlProp1118.xml"/><Relationship Id="rId54" Type="http://schemas.openxmlformats.org/officeDocument/2006/relationships/ctrlProp" Target="../ctrlProps/ctrlProp1043.xml"/><Relationship Id="rId70" Type="http://schemas.openxmlformats.org/officeDocument/2006/relationships/ctrlProp" Target="../ctrlProps/ctrlProp1059.xml"/><Relationship Id="rId75" Type="http://schemas.openxmlformats.org/officeDocument/2006/relationships/ctrlProp" Target="../ctrlProps/ctrlProp1064.xml"/><Relationship Id="rId91" Type="http://schemas.openxmlformats.org/officeDocument/2006/relationships/ctrlProp" Target="../ctrlProps/ctrlProp1080.xml"/><Relationship Id="rId96" Type="http://schemas.openxmlformats.org/officeDocument/2006/relationships/ctrlProp" Target="../ctrlProps/ctrlProp1085.xml"/><Relationship Id="rId140" Type="http://schemas.openxmlformats.org/officeDocument/2006/relationships/ctrlProp" Target="../ctrlProps/ctrlProp1129.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995.xml"/><Relationship Id="rId23" Type="http://schemas.openxmlformats.org/officeDocument/2006/relationships/ctrlProp" Target="../ctrlProps/ctrlProp1012.xml"/><Relationship Id="rId28" Type="http://schemas.openxmlformats.org/officeDocument/2006/relationships/ctrlProp" Target="../ctrlProps/ctrlProp1017.xml"/><Relationship Id="rId49" Type="http://schemas.openxmlformats.org/officeDocument/2006/relationships/ctrlProp" Target="../ctrlProps/ctrlProp1038.xml"/><Relationship Id="rId114" Type="http://schemas.openxmlformats.org/officeDocument/2006/relationships/ctrlProp" Target="../ctrlProps/ctrlProp1103.xml"/><Relationship Id="rId119" Type="http://schemas.openxmlformats.org/officeDocument/2006/relationships/ctrlProp" Target="../ctrlProps/ctrlProp1108.xml"/><Relationship Id="rId44" Type="http://schemas.openxmlformats.org/officeDocument/2006/relationships/ctrlProp" Target="../ctrlProps/ctrlProp1033.xml"/><Relationship Id="rId60" Type="http://schemas.openxmlformats.org/officeDocument/2006/relationships/ctrlProp" Target="../ctrlProps/ctrlProp1049.xml"/><Relationship Id="rId65" Type="http://schemas.openxmlformats.org/officeDocument/2006/relationships/ctrlProp" Target="../ctrlProps/ctrlProp1054.xml"/><Relationship Id="rId81" Type="http://schemas.openxmlformats.org/officeDocument/2006/relationships/ctrlProp" Target="../ctrlProps/ctrlProp1070.xml"/><Relationship Id="rId86" Type="http://schemas.openxmlformats.org/officeDocument/2006/relationships/ctrlProp" Target="../ctrlProps/ctrlProp1075.xml"/><Relationship Id="rId130" Type="http://schemas.openxmlformats.org/officeDocument/2006/relationships/ctrlProp" Target="../ctrlProps/ctrlProp1119.xml"/><Relationship Id="rId135" Type="http://schemas.openxmlformats.org/officeDocument/2006/relationships/ctrlProp" Target="../ctrlProps/ctrlProp1124.xml"/><Relationship Id="rId13" Type="http://schemas.openxmlformats.org/officeDocument/2006/relationships/ctrlProp" Target="../ctrlProps/ctrlProp1002.xml"/><Relationship Id="rId18" Type="http://schemas.openxmlformats.org/officeDocument/2006/relationships/ctrlProp" Target="../ctrlProps/ctrlProp1007.xml"/><Relationship Id="rId39" Type="http://schemas.openxmlformats.org/officeDocument/2006/relationships/ctrlProp" Target="../ctrlProps/ctrlProp1028.xml"/><Relationship Id="rId109" Type="http://schemas.openxmlformats.org/officeDocument/2006/relationships/ctrlProp" Target="../ctrlProps/ctrlProp1098.xml"/><Relationship Id="rId34" Type="http://schemas.openxmlformats.org/officeDocument/2006/relationships/ctrlProp" Target="../ctrlProps/ctrlProp1023.xml"/><Relationship Id="rId50" Type="http://schemas.openxmlformats.org/officeDocument/2006/relationships/ctrlProp" Target="../ctrlProps/ctrlProp1039.xml"/><Relationship Id="rId55" Type="http://schemas.openxmlformats.org/officeDocument/2006/relationships/ctrlProp" Target="../ctrlProps/ctrlProp1044.xml"/><Relationship Id="rId76" Type="http://schemas.openxmlformats.org/officeDocument/2006/relationships/ctrlProp" Target="../ctrlProps/ctrlProp1065.xml"/><Relationship Id="rId97" Type="http://schemas.openxmlformats.org/officeDocument/2006/relationships/ctrlProp" Target="../ctrlProps/ctrlProp1086.xml"/><Relationship Id="rId104" Type="http://schemas.openxmlformats.org/officeDocument/2006/relationships/ctrlProp" Target="../ctrlProps/ctrlProp1093.xml"/><Relationship Id="rId120" Type="http://schemas.openxmlformats.org/officeDocument/2006/relationships/ctrlProp" Target="../ctrlProps/ctrlProp1109.xml"/><Relationship Id="rId125" Type="http://schemas.openxmlformats.org/officeDocument/2006/relationships/ctrlProp" Target="../ctrlProps/ctrlProp1114.xml"/><Relationship Id="rId141" Type="http://schemas.openxmlformats.org/officeDocument/2006/relationships/ctrlProp" Target="../ctrlProps/ctrlProp1130.xml"/><Relationship Id="rId7" Type="http://schemas.openxmlformats.org/officeDocument/2006/relationships/ctrlProp" Target="../ctrlProps/ctrlProp996.xml"/><Relationship Id="rId71" Type="http://schemas.openxmlformats.org/officeDocument/2006/relationships/ctrlProp" Target="../ctrlProps/ctrlProp1060.xml"/><Relationship Id="rId92" Type="http://schemas.openxmlformats.org/officeDocument/2006/relationships/ctrlProp" Target="../ctrlProps/ctrlProp1081.xml"/><Relationship Id="rId2" Type="http://schemas.openxmlformats.org/officeDocument/2006/relationships/printerSettings" Target="../printerSettings/printerSettings11.bin"/><Relationship Id="rId29" Type="http://schemas.openxmlformats.org/officeDocument/2006/relationships/ctrlProp" Target="../ctrlProps/ctrlProp1018.xml"/><Relationship Id="rId24" Type="http://schemas.openxmlformats.org/officeDocument/2006/relationships/ctrlProp" Target="../ctrlProps/ctrlProp1013.xml"/><Relationship Id="rId40" Type="http://schemas.openxmlformats.org/officeDocument/2006/relationships/ctrlProp" Target="../ctrlProps/ctrlProp1029.xml"/><Relationship Id="rId45" Type="http://schemas.openxmlformats.org/officeDocument/2006/relationships/ctrlProp" Target="../ctrlProps/ctrlProp1034.xml"/><Relationship Id="rId66" Type="http://schemas.openxmlformats.org/officeDocument/2006/relationships/ctrlProp" Target="../ctrlProps/ctrlProp1055.xml"/><Relationship Id="rId87" Type="http://schemas.openxmlformats.org/officeDocument/2006/relationships/ctrlProp" Target="../ctrlProps/ctrlProp1076.xml"/><Relationship Id="rId110" Type="http://schemas.openxmlformats.org/officeDocument/2006/relationships/ctrlProp" Target="../ctrlProps/ctrlProp1099.xml"/><Relationship Id="rId115" Type="http://schemas.openxmlformats.org/officeDocument/2006/relationships/ctrlProp" Target="../ctrlProps/ctrlProp1104.xml"/><Relationship Id="rId131" Type="http://schemas.openxmlformats.org/officeDocument/2006/relationships/ctrlProp" Target="../ctrlProps/ctrlProp1120.xml"/><Relationship Id="rId136" Type="http://schemas.openxmlformats.org/officeDocument/2006/relationships/ctrlProp" Target="../ctrlProps/ctrlProp1125.xml"/><Relationship Id="rId61" Type="http://schemas.openxmlformats.org/officeDocument/2006/relationships/ctrlProp" Target="../ctrlProps/ctrlProp1050.xml"/><Relationship Id="rId82" Type="http://schemas.openxmlformats.org/officeDocument/2006/relationships/ctrlProp" Target="../ctrlProps/ctrlProp1071.xml"/><Relationship Id="rId19" Type="http://schemas.openxmlformats.org/officeDocument/2006/relationships/ctrlProp" Target="../ctrlProps/ctrlProp1008.xml"/><Relationship Id="rId14" Type="http://schemas.openxmlformats.org/officeDocument/2006/relationships/ctrlProp" Target="../ctrlProps/ctrlProp1003.xml"/><Relationship Id="rId30" Type="http://schemas.openxmlformats.org/officeDocument/2006/relationships/ctrlProp" Target="../ctrlProps/ctrlProp1019.xml"/><Relationship Id="rId35" Type="http://schemas.openxmlformats.org/officeDocument/2006/relationships/ctrlProp" Target="../ctrlProps/ctrlProp1024.xml"/><Relationship Id="rId56" Type="http://schemas.openxmlformats.org/officeDocument/2006/relationships/ctrlProp" Target="../ctrlProps/ctrlProp1045.xml"/><Relationship Id="rId77" Type="http://schemas.openxmlformats.org/officeDocument/2006/relationships/ctrlProp" Target="../ctrlProps/ctrlProp1066.xml"/><Relationship Id="rId100" Type="http://schemas.openxmlformats.org/officeDocument/2006/relationships/ctrlProp" Target="../ctrlProps/ctrlProp1089.xml"/><Relationship Id="rId105" Type="http://schemas.openxmlformats.org/officeDocument/2006/relationships/ctrlProp" Target="../ctrlProps/ctrlProp1094.xml"/><Relationship Id="rId126" Type="http://schemas.openxmlformats.org/officeDocument/2006/relationships/ctrlProp" Target="../ctrlProps/ctrlProp1115.xml"/><Relationship Id="rId8" Type="http://schemas.openxmlformats.org/officeDocument/2006/relationships/ctrlProp" Target="../ctrlProps/ctrlProp997.xml"/><Relationship Id="rId51" Type="http://schemas.openxmlformats.org/officeDocument/2006/relationships/ctrlProp" Target="../ctrlProps/ctrlProp1040.xml"/><Relationship Id="rId72" Type="http://schemas.openxmlformats.org/officeDocument/2006/relationships/ctrlProp" Target="../ctrlProps/ctrlProp1061.xml"/><Relationship Id="rId93" Type="http://schemas.openxmlformats.org/officeDocument/2006/relationships/ctrlProp" Target="../ctrlProps/ctrlProp1082.xml"/><Relationship Id="rId98" Type="http://schemas.openxmlformats.org/officeDocument/2006/relationships/ctrlProp" Target="../ctrlProps/ctrlProp1087.xml"/><Relationship Id="rId121" Type="http://schemas.openxmlformats.org/officeDocument/2006/relationships/ctrlProp" Target="../ctrlProps/ctrlProp1110.xml"/><Relationship Id="rId3" Type="http://schemas.openxmlformats.org/officeDocument/2006/relationships/drawing" Target="../drawings/drawing9.xml"/><Relationship Id="rId25" Type="http://schemas.openxmlformats.org/officeDocument/2006/relationships/ctrlProp" Target="../ctrlProps/ctrlProp1014.xml"/><Relationship Id="rId46" Type="http://schemas.openxmlformats.org/officeDocument/2006/relationships/ctrlProp" Target="../ctrlProps/ctrlProp1035.xml"/><Relationship Id="rId67" Type="http://schemas.openxmlformats.org/officeDocument/2006/relationships/ctrlProp" Target="../ctrlProps/ctrlProp1056.xml"/><Relationship Id="rId116" Type="http://schemas.openxmlformats.org/officeDocument/2006/relationships/ctrlProp" Target="../ctrlProps/ctrlProp1105.xml"/><Relationship Id="rId137" Type="http://schemas.openxmlformats.org/officeDocument/2006/relationships/ctrlProp" Target="../ctrlProps/ctrlProp1126.xml"/><Relationship Id="rId20" Type="http://schemas.openxmlformats.org/officeDocument/2006/relationships/ctrlProp" Target="../ctrlProps/ctrlProp1009.xml"/><Relationship Id="rId41" Type="http://schemas.openxmlformats.org/officeDocument/2006/relationships/ctrlProp" Target="../ctrlProps/ctrlProp1030.xml"/><Relationship Id="rId62" Type="http://schemas.openxmlformats.org/officeDocument/2006/relationships/ctrlProp" Target="../ctrlProps/ctrlProp1051.xml"/><Relationship Id="rId83" Type="http://schemas.openxmlformats.org/officeDocument/2006/relationships/ctrlProp" Target="../ctrlProps/ctrlProp1072.xml"/><Relationship Id="rId88" Type="http://schemas.openxmlformats.org/officeDocument/2006/relationships/ctrlProp" Target="../ctrlProps/ctrlProp1077.xml"/><Relationship Id="rId111" Type="http://schemas.openxmlformats.org/officeDocument/2006/relationships/ctrlProp" Target="../ctrlProps/ctrlProp1100.xml"/><Relationship Id="rId132" Type="http://schemas.openxmlformats.org/officeDocument/2006/relationships/ctrlProp" Target="../ctrlProps/ctrlProp1121.xml"/><Relationship Id="rId15" Type="http://schemas.openxmlformats.org/officeDocument/2006/relationships/ctrlProp" Target="../ctrlProps/ctrlProp1004.xml"/><Relationship Id="rId36" Type="http://schemas.openxmlformats.org/officeDocument/2006/relationships/ctrlProp" Target="../ctrlProps/ctrlProp1025.xml"/><Relationship Id="rId57" Type="http://schemas.openxmlformats.org/officeDocument/2006/relationships/ctrlProp" Target="../ctrlProps/ctrlProp1046.xml"/><Relationship Id="rId106" Type="http://schemas.openxmlformats.org/officeDocument/2006/relationships/ctrlProp" Target="../ctrlProps/ctrlProp1095.xml"/><Relationship Id="rId127" Type="http://schemas.openxmlformats.org/officeDocument/2006/relationships/ctrlProp" Target="../ctrlProps/ctrlProp1116.xml"/><Relationship Id="rId10" Type="http://schemas.openxmlformats.org/officeDocument/2006/relationships/ctrlProp" Target="../ctrlProps/ctrlProp999.xml"/><Relationship Id="rId31" Type="http://schemas.openxmlformats.org/officeDocument/2006/relationships/ctrlProp" Target="../ctrlProps/ctrlProp1020.xml"/><Relationship Id="rId52" Type="http://schemas.openxmlformats.org/officeDocument/2006/relationships/ctrlProp" Target="../ctrlProps/ctrlProp1041.xml"/><Relationship Id="rId73" Type="http://schemas.openxmlformats.org/officeDocument/2006/relationships/ctrlProp" Target="../ctrlProps/ctrlProp1062.xml"/><Relationship Id="rId78" Type="http://schemas.openxmlformats.org/officeDocument/2006/relationships/ctrlProp" Target="../ctrlProps/ctrlProp1067.xml"/><Relationship Id="rId94" Type="http://schemas.openxmlformats.org/officeDocument/2006/relationships/ctrlProp" Target="../ctrlProps/ctrlProp1083.xml"/><Relationship Id="rId99" Type="http://schemas.openxmlformats.org/officeDocument/2006/relationships/ctrlProp" Target="../ctrlProps/ctrlProp1088.xml"/><Relationship Id="rId101" Type="http://schemas.openxmlformats.org/officeDocument/2006/relationships/ctrlProp" Target="../ctrlProps/ctrlProp1090.xml"/><Relationship Id="rId122" Type="http://schemas.openxmlformats.org/officeDocument/2006/relationships/ctrlProp" Target="../ctrlProps/ctrlProp1111.xml"/><Relationship Id="rId4" Type="http://schemas.openxmlformats.org/officeDocument/2006/relationships/vmlDrawing" Target="../drawings/vmlDrawing16.vml"/><Relationship Id="rId9" Type="http://schemas.openxmlformats.org/officeDocument/2006/relationships/ctrlProp" Target="../ctrlProps/ctrlProp998.xml"/><Relationship Id="rId26" Type="http://schemas.openxmlformats.org/officeDocument/2006/relationships/ctrlProp" Target="../ctrlProps/ctrlProp1015.xml"/><Relationship Id="rId47" Type="http://schemas.openxmlformats.org/officeDocument/2006/relationships/ctrlProp" Target="../ctrlProps/ctrlProp1036.xml"/><Relationship Id="rId68" Type="http://schemas.openxmlformats.org/officeDocument/2006/relationships/ctrlProp" Target="../ctrlProps/ctrlProp1057.xml"/><Relationship Id="rId89" Type="http://schemas.openxmlformats.org/officeDocument/2006/relationships/ctrlProp" Target="../ctrlProps/ctrlProp1078.xml"/><Relationship Id="rId112" Type="http://schemas.openxmlformats.org/officeDocument/2006/relationships/ctrlProp" Target="../ctrlProps/ctrlProp1101.xml"/><Relationship Id="rId133" Type="http://schemas.openxmlformats.org/officeDocument/2006/relationships/ctrlProp" Target="../ctrlProps/ctrlProp1122.xml"/><Relationship Id="rId16" Type="http://schemas.openxmlformats.org/officeDocument/2006/relationships/ctrlProp" Target="../ctrlProps/ctrlProp1005.xml"/></Relationships>
</file>

<file path=xl/worksheets/_rels/sheet13.xml.rels><?xml version="1.0" encoding="UTF-8" standalone="yes"?>
<Relationships xmlns="http://schemas.openxmlformats.org/package/2006/relationships"><Relationship Id="rId117" Type="http://schemas.openxmlformats.org/officeDocument/2006/relationships/ctrlProp" Target="../ctrlProps/ctrlProp1242.xml"/><Relationship Id="rId21" Type="http://schemas.openxmlformats.org/officeDocument/2006/relationships/ctrlProp" Target="../ctrlProps/ctrlProp1146.xml"/><Relationship Id="rId42" Type="http://schemas.openxmlformats.org/officeDocument/2006/relationships/ctrlProp" Target="../ctrlProps/ctrlProp1167.xml"/><Relationship Id="rId63" Type="http://schemas.openxmlformats.org/officeDocument/2006/relationships/ctrlProp" Target="../ctrlProps/ctrlProp1188.xml"/><Relationship Id="rId84" Type="http://schemas.openxmlformats.org/officeDocument/2006/relationships/ctrlProp" Target="../ctrlProps/ctrlProp1209.xml"/><Relationship Id="rId138" Type="http://schemas.openxmlformats.org/officeDocument/2006/relationships/ctrlProp" Target="../ctrlProps/ctrlProp1263.xml"/><Relationship Id="rId107" Type="http://schemas.openxmlformats.org/officeDocument/2006/relationships/ctrlProp" Target="../ctrlProps/ctrlProp1232.xml"/><Relationship Id="rId11" Type="http://schemas.openxmlformats.org/officeDocument/2006/relationships/ctrlProp" Target="../ctrlProps/ctrlProp1136.xml"/><Relationship Id="rId32" Type="http://schemas.openxmlformats.org/officeDocument/2006/relationships/ctrlProp" Target="../ctrlProps/ctrlProp1157.xml"/><Relationship Id="rId37" Type="http://schemas.openxmlformats.org/officeDocument/2006/relationships/ctrlProp" Target="../ctrlProps/ctrlProp1162.xml"/><Relationship Id="rId53" Type="http://schemas.openxmlformats.org/officeDocument/2006/relationships/ctrlProp" Target="../ctrlProps/ctrlProp1178.xml"/><Relationship Id="rId58" Type="http://schemas.openxmlformats.org/officeDocument/2006/relationships/ctrlProp" Target="../ctrlProps/ctrlProp1183.xml"/><Relationship Id="rId74" Type="http://schemas.openxmlformats.org/officeDocument/2006/relationships/ctrlProp" Target="../ctrlProps/ctrlProp1199.xml"/><Relationship Id="rId79" Type="http://schemas.openxmlformats.org/officeDocument/2006/relationships/ctrlProp" Target="../ctrlProps/ctrlProp1204.xml"/><Relationship Id="rId102" Type="http://schemas.openxmlformats.org/officeDocument/2006/relationships/ctrlProp" Target="../ctrlProps/ctrlProp1227.xml"/><Relationship Id="rId123" Type="http://schemas.openxmlformats.org/officeDocument/2006/relationships/ctrlProp" Target="../ctrlProps/ctrlProp1248.xml"/><Relationship Id="rId128" Type="http://schemas.openxmlformats.org/officeDocument/2006/relationships/ctrlProp" Target="../ctrlProps/ctrlProp1253.xml"/><Relationship Id="rId5" Type="http://schemas.openxmlformats.org/officeDocument/2006/relationships/vmlDrawing" Target="../drawings/vmlDrawing19.vml"/><Relationship Id="rId90" Type="http://schemas.openxmlformats.org/officeDocument/2006/relationships/ctrlProp" Target="../ctrlProps/ctrlProp1215.xml"/><Relationship Id="rId95" Type="http://schemas.openxmlformats.org/officeDocument/2006/relationships/ctrlProp" Target="../ctrlProps/ctrlProp1220.xml"/><Relationship Id="rId22" Type="http://schemas.openxmlformats.org/officeDocument/2006/relationships/ctrlProp" Target="../ctrlProps/ctrlProp1147.xml"/><Relationship Id="rId27" Type="http://schemas.openxmlformats.org/officeDocument/2006/relationships/ctrlProp" Target="../ctrlProps/ctrlProp1152.xml"/><Relationship Id="rId43" Type="http://schemas.openxmlformats.org/officeDocument/2006/relationships/ctrlProp" Target="../ctrlProps/ctrlProp1168.xml"/><Relationship Id="rId48" Type="http://schemas.openxmlformats.org/officeDocument/2006/relationships/ctrlProp" Target="../ctrlProps/ctrlProp1173.xml"/><Relationship Id="rId64" Type="http://schemas.openxmlformats.org/officeDocument/2006/relationships/ctrlProp" Target="../ctrlProps/ctrlProp1189.xml"/><Relationship Id="rId69" Type="http://schemas.openxmlformats.org/officeDocument/2006/relationships/ctrlProp" Target="../ctrlProps/ctrlProp1194.xml"/><Relationship Id="rId113" Type="http://schemas.openxmlformats.org/officeDocument/2006/relationships/ctrlProp" Target="../ctrlProps/ctrlProp1238.xml"/><Relationship Id="rId118" Type="http://schemas.openxmlformats.org/officeDocument/2006/relationships/ctrlProp" Target="../ctrlProps/ctrlProp1243.xml"/><Relationship Id="rId134" Type="http://schemas.openxmlformats.org/officeDocument/2006/relationships/ctrlProp" Target="../ctrlProps/ctrlProp1259.xml"/><Relationship Id="rId139" Type="http://schemas.openxmlformats.org/officeDocument/2006/relationships/ctrlProp" Target="../ctrlProps/ctrlProp1264.xml"/><Relationship Id="rId80" Type="http://schemas.openxmlformats.org/officeDocument/2006/relationships/ctrlProp" Target="../ctrlProps/ctrlProp1205.xml"/><Relationship Id="rId85" Type="http://schemas.openxmlformats.org/officeDocument/2006/relationships/ctrlProp" Target="../ctrlProps/ctrlProp1210.xml"/><Relationship Id="rId12" Type="http://schemas.openxmlformats.org/officeDocument/2006/relationships/ctrlProp" Target="../ctrlProps/ctrlProp1137.xml"/><Relationship Id="rId17" Type="http://schemas.openxmlformats.org/officeDocument/2006/relationships/ctrlProp" Target="../ctrlProps/ctrlProp1142.xml"/><Relationship Id="rId33" Type="http://schemas.openxmlformats.org/officeDocument/2006/relationships/ctrlProp" Target="../ctrlProps/ctrlProp1158.xml"/><Relationship Id="rId38" Type="http://schemas.openxmlformats.org/officeDocument/2006/relationships/ctrlProp" Target="../ctrlProps/ctrlProp1163.xml"/><Relationship Id="rId59" Type="http://schemas.openxmlformats.org/officeDocument/2006/relationships/ctrlProp" Target="../ctrlProps/ctrlProp1184.xml"/><Relationship Id="rId103" Type="http://schemas.openxmlformats.org/officeDocument/2006/relationships/ctrlProp" Target="../ctrlProps/ctrlProp1228.xml"/><Relationship Id="rId108" Type="http://schemas.openxmlformats.org/officeDocument/2006/relationships/ctrlProp" Target="../ctrlProps/ctrlProp1233.xml"/><Relationship Id="rId124" Type="http://schemas.openxmlformats.org/officeDocument/2006/relationships/ctrlProp" Target="../ctrlProps/ctrlProp1249.xml"/><Relationship Id="rId129" Type="http://schemas.openxmlformats.org/officeDocument/2006/relationships/ctrlProp" Target="../ctrlProps/ctrlProp1254.xml"/><Relationship Id="rId54" Type="http://schemas.openxmlformats.org/officeDocument/2006/relationships/ctrlProp" Target="../ctrlProps/ctrlProp1179.xml"/><Relationship Id="rId70" Type="http://schemas.openxmlformats.org/officeDocument/2006/relationships/ctrlProp" Target="../ctrlProps/ctrlProp1195.xml"/><Relationship Id="rId75" Type="http://schemas.openxmlformats.org/officeDocument/2006/relationships/ctrlProp" Target="../ctrlProps/ctrlProp1200.xml"/><Relationship Id="rId91" Type="http://schemas.openxmlformats.org/officeDocument/2006/relationships/ctrlProp" Target="../ctrlProps/ctrlProp1216.xml"/><Relationship Id="rId96" Type="http://schemas.openxmlformats.org/officeDocument/2006/relationships/ctrlProp" Target="../ctrlProps/ctrlProp1221.xml"/><Relationship Id="rId140" Type="http://schemas.openxmlformats.org/officeDocument/2006/relationships/ctrlProp" Target="../ctrlProps/ctrlProp1265.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1131.xml"/><Relationship Id="rId23" Type="http://schemas.openxmlformats.org/officeDocument/2006/relationships/ctrlProp" Target="../ctrlProps/ctrlProp1148.xml"/><Relationship Id="rId28" Type="http://schemas.openxmlformats.org/officeDocument/2006/relationships/ctrlProp" Target="../ctrlProps/ctrlProp1153.xml"/><Relationship Id="rId49" Type="http://schemas.openxmlformats.org/officeDocument/2006/relationships/ctrlProp" Target="../ctrlProps/ctrlProp1174.xml"/><Relationship Id="rId114" Type="http://schemas.openxmlformats.org/officeDocument/2006/relationships/ctrlProp" Target="../ctrlProps/ctrlProp1239.xml"/><Relationship Id="rId119" Type="http://schemas.openxmlformats.org/officeDocument/2006/relationships/ctrlProp" Target="../ctrlProps/ctrlProp1244.xml"/><Relationship Id="rId44" Type="http://schemas.openxmlformats.org/officeDocument/2006/relationships/ctrlProp" Target="../ctrlProps/ctrlProp1169.xml"/><Relationship Id="rId60" Type="http://schemas.openxmlformats.org/officeDocument/2006/relationships/ctrlProp" Target="../ctrlProps/ctrlProp1185.xml"/><Relationship Id="rId65" Type="http://schemas.openxmlformats.org/officeDocument/2006/relationships/ctrlProp" Target="../ctrlProps/ctrlProp1190.xml"/><Relationship Id="rId81" Type="http://schemas.openxmlformats.org/officeDocument/2006/relationships/ctrlProp" Target="../ctrlProps/ctrlProp1206.xml"/><Relationship Id="rId86" Type="http://schemas.openxmlformats.org/officeDocument/2006/relationships/ctrlProp" Target="../ctrlProps/ctrlProp1211.xml"/><Relationship Id="rId130" Type="http://schemas.openxmlformats.org/officeDocument/2006/relationships/ctrlProp" Target="../ctrlProps/ctrlProp1255.xml"/><Relationship Id="rId135" Type="http://schemas.openxmlformats.org/officeDocument/2006/relationships/ctrlProp" Target="../ctrlProps/ctrlProp1260.xml"/><Relationship Id="rId13" Type="http://schemas.openxmlformats.org/officeDocument/2006/relationships/ctrlProp" Target="../ctrlProps/ctrlProp1138.xml"/><Relationship Id="rId18" Type="http://schemas.openxmlformats.org/officeDocument/2006/relationships/ctrlProp" Target="../ctrlProps/ctrlProp1143.xml"/><Relationship Id="rId39" Type="http://schemas.openxmlformats.org/officeDocument/2006/relationships/ctrlProp" Target="../ctrlProps/ctrlProp1164.xml"/><Relationship Id="rId109" Type="http://schemas.openxmlformats.org/officeDocument/2006/relationships/ctrlProp" Target="../ctrlProps/ctrlProp1234.xml"/><Relationship Id="rId34" Type="http://schemas.openxmlformats.org/officeDocument/2006/relationships/ctrlProp" Target="../ctrlProps/ctrlProp1159.xml"/><Relationship Id="rId50" Type="http://schemas.openxmlformats.org/officeDocument/2006/relationships/ctrlProp" Target="../ctrlProps/ctrlProp1175.xml"/><Relationship Id="rId55" Type="http://schemas.openxmlformats.org/officeDocument/2006/relationships/ctrlProp" Target="../ctrlProps/ctrlProp1180.xml"/><Relationship Id="rId76" Type="http://schemas.openxmlformats.org/officeDocument/2006/relationships/ctrlProp" Target="../ctrlProps/ctrlProp1201.xml"/><Relationship Id="rId97" Type="http://schemas.openxmlformats.org/officeDocument/2006/relationships/ctrlProp" Target="../ctrlProps/ctrlProp1222.xml"/><Relationship Id="rId104" Type="http://schemas.openxmlformats.org/officeDocument/2006/relationships/ctrlProp" Target="../ctrlProps/ctrlProp1229.xml"/><Relationship Id="rId120" Type="http://schemas.openxmlformats.org/officeDocument/2006/relationships/ctrlProp" Target="../ctrlProps/ctrlProp1245.xml"/><Relationship Id="rId125" Type="http://schemas.openxmlformats.org/officeDocument/2006/relationships/ctrlProp" Target="../ctrlProps/ctrlProp1250.xml"/><Relationship Id="rId141" Type="http://schemas.openxmlformats.org/officeDocument/2006/relationships/ctrlProp" Target="../ctrlProps/ctrlProp1266.xml"/><Relationship Id="rId7" Type="http://schemas.openxmlformats.org/officeDocument/2006/relationships/ctrlProp" Target="../ctrlProps/ctrlProp1132.xml"/><Relationship Id="rId71" Type="http://schemas.openxmlformats.org/officeDocument/2006/relationships/ctrlProp" Target="../ctrlProps/ctrlProp1196.xml"/><Relationship Id="rId92" Type="http://schemas.openxmlformats.org/officeDocument/2006/relationships/ctrlProp" Target="../ctrlProps/ctrlProp1217.xml"/><Relationship Id="rId2" Type="http://schemas.openxmlformats.org/officeDocument/2006/relationships/printerSettings" Target="../printerSettings/printerSettings12.bin"/><Relationship Id="rId29" Type="http://schemas.openxmlformats.org/officeDocument/2006/relationships/ctrlProp" Target="../ctrlProps/ctrlProp1154.xml"/><Relationship Id="rId24" Type="http://schemas.openxmlformats.org/officeDocument/2006/relationships/ctrlProp" Target="../ctrlProps/ctrlProp1149.xml"/><Relationship Id="rId40" Type="http://schemas.openxmlformats.org/officeDocument/2006/relationships/ctrlProp" Target="../ctrlProps/ctrlProp1165.xml"/><Relationship Id="rId45" Type="http://schemas.openxmlformats.org/officeDocument/2006/relationships/ctrlProp" Target="../ctrlProps/ctrlProp1170.xml"/><Relationship Id="rId66" Type="http://schemas.openxmlformats.org/officeDocument/2006/relationships/ctrlProp" Target="../ctrlProps/ctrlProp1191.xml"/><Relationship Id="rId87" Type="http://schemas.openxmlformats.org/officeDocument/2006/relationships/ctrlProp" Target="../ctrlProps/ctrlProp1212.xml"/><Relationship Id="rId110" Type="http://schemas.openxmlformats.org/officeDocument/2006/relationships/ctrlProp" Target="../ctrlProps/ctrlProp1235.xml"/><Relationship Id="rId115" Type="http://schemas.openxmlformats.org/officeDocument/2006/relationships/ctrlProp" Target="../ctrlProps/ctrlProp1240.xml"/><Relationship Id="rId131" Type="http://schemas.openxmlformats.org/officeDocument/2006/relationships/ctrlProp" Target="../ctrlProps/ctrlProp1256.xml"/><Relationship Id="rId136" Type="http://schemas.openxmlformats.org/officeDocument/2006/relationships/ctrlProp" Target="../ctrlProps/ctrlProp1261.xml"/><Relationship Id="rId61" Type="http://schemas.openxmlformats.org/officeDocument/2006/relationships/ctrlProp" Target="../ctrlProps/ctrlProp1186.xml"/><Relationship Id="rId82" Type="http://schemas.openxmlformats.org/officeDocument/2006/relationships/ctrlProp" Target="../ctrlProps/ctrlProp1207.xml"/><Relationship Id="rId19" Type="http://schemas.openxmlformats.org/officeDocument/2006/relationships/ctrlProp" Target="../ctrlProps/ctrlProp1144.xml"/><Relationship Id="rId14" Type="http://schemas.openxmlformats.org/officeDocument/2006/relationships/ctrlProp" Target="../ctrlProps/ctrlProp1139.xml"/><Relationship Id="rId30" Type="http://schemas.openxmlformats.org/officeDocument/2006/relationships/ctrlProp" Target="../ctrlProps/ctrlProp1155.xml"/><Relationship Id="rId35" Type="http://schemas.openxmlformats.org/officeDocument/2006/relationships/ctrlProp" Target="../ctrlProps/ctrlProp1160.xml"/><Relationship Id="rId56" Type="http://schemas.openxmlformats.org/officeDocument/2006/relationships/ctrlProp" Target="../ctrlProps/ctrlProp1181.xml"/><Relationship Id="rId77" Type="http://schemas.openxmlformats.org/officeDocument/2006/relationships/ctrlProp" Target="../ctrlProps/ctrlProp1202.xml"/><Relationship Id="rId100" Type="http://schemas.openxmlformats.org/officeDocument/2006/relationships/ctrlProp" Target="../ctrlProps/ctrlProp1225.xml"/><Relationship Id="rId105" Type="http://schemas.openxmlformats.org/officeDocument/2006/relationships/ctrlProp" Target="../ctrlProps/ctrlProp1230.xml"/><Relationship Id="rId126" Type="http://schemas.openxmlformats.org/officeDocument/2006/relationships/ctrlProp" Target="../ctrlProps/ctrlProp1251.xml"/><Relationship Id="rId8" Type="http://schemas.openxmlformats.org/officeDocument/2006/relationships/ctrlProp" Target="../ctrlProps/ctrlProp1133.xml"/><Relationship Id="rId51" Type="http://schemas.openxmlformats.org/officeDocument/2006/relationships/ctrlProp" Target="../ctrlProps/ctrlProp1176.xml"/><Relationship Id="rId72" Type="http://schemas.openxmlformats.org/officeDocument/2006/relationships/ctrlProp" Target="../ctrlProps/ctrlProp1197.xml"/><Relationship Id="rId93" Type="http://schemas.openxmlformats.org/officeDocument/2006/relationships/ctrlProp" Target="../ctrlProps/ctrlProp1218.xml"/><Relationship Id="rId98" Type="http://schemas.openxmlformats.org/officeDocument/2006/relationships/ctrlProp" Target="../ctrlProps/ctrlProp1223.xml"/><Relationship Id="rId121" Type="http://schemas.openxmlformats.org/officeDocument/2006/relationships/ctrlProp" Target="../ctrlProps/ctrlProp1246.xml"/><Relationship Id="rId3" Type="http://schemas.openxmlformats.org/officeDocument/2006/relationships/drawing" Target="../drawings/drawing10.xml"/><Relationship Id="rId25" Type="http://schemas.openxmlformats.org/officeDocument/2006/relationships/ctrlProp" Target="../ctrlProps/ctrlProp1150.xml"/><Relationship Id="rId46" Type="http://schemas.openxmlformats.org/officeDocument/2006/relationships/ctrlProp" Target="../ctrlProps/ctrlProp1171.xml"/><Relationship Id="rId67" Type="http://schemas.openxmlformats.org/officeDocument/2006/relationships/ctrlProp" Target="../ctrlProps/ctrlProp1192.xml"/><Relationship Id="rId116" Type="http://schemas.openxmlformats.org/officeDocument/2006/relationships/ctrlProp" Target="../ctrlProps/ctrlProp1241.xml"/><Relationship Id="rId137" Type="http://schemas.openxmlformats.org/officeDocument/2006/relationships/ctrlProp" Target="../ctrlProps/ctrlProp1262.xml"/><Relationship Id="rId20" Type="http://schemas.openxmlformats.org/officeDocument/2006/relationships/ctrlProp" Target="../ctrlProps/ctrlProp1145.xml"/><Relationship Id="rId41" Type="http://schemas.openxmlformats.org/officeDocument/2006/relationships/ctrlProp" Target="../ctrlProps/ctrlProp1166.xml"/><Relationship Id="rId62" Type="http://schemas.openxmlformats.org/officeDocument/2006/relationships/ctrlProp" Target="../ctrlProps/ctrlProp1187.xml"/><Relationship Id="rId83" Type="http://schemas.openxmlformats.org/officeDocument/2006/relationships/ctrlProp" Target="../ctrlProps/ctrlProp1208.xml"/><Relationship Id="rId88" Type="http://schemas.openxmlformats.org/officeDocument/2006/relationships/ctrlProp" Target="../ctrlProps/ctrlProp1213.xml"/><Relationship Id="rId111" Type="http://schemas.openxmlformats.org/officeDocument/2006/relationships/ctrlProp" Target="../ctrlProps/ctrlProp1236.xml"/><Relationship Id="rId132" Type="http://schemas.openxmlformats.org/officeDocument/2006/relationships/ctrlProp" Target="../ctrlProps/ctrlProp1257.xml"/><Relationship Id="rId15" Type="http://schemas.openxmlformats.org/officeDocument/2006/relationships/ctrlProp" Target="../ctrlProps/ctrlProp1140.xml"/><Relationship Id="rId36" Type="http://schemas.openxmlformats.org/officeDocument/2006/relationships/ctrlProp" Target="../ctrlProps/ctrlProp1161.xml"/><Relationship Id="rId57" Type="http://schemas.openxmlformats.org/officeDocument/2006/relationships/ctrlProp" Target="../ctrlProps/ctrlProp1182.xml"/><Relationship Id="rId106" Type="http://schemas.openxmlformats.org/officeDocument/2006/relationships/ctrlProp" Target="../ctrlProps/ctrlProp1231.xml"/><Relationship Id="rId127" Type="http://schemas.openxmlformats.org/officeDocument/2006/relationships/ctrlProp" Target="../ctrlProps/ctrlProp1252.xml"/><Relationship Id="rId10" Type="http://schemas.openxmlformats.org/officeDocument/2006/relationships/ctrlProp" Target="../ctrlProps/ctrlProp1135.xml"/><Relationship Id="rId31" Type="http://schemas.openxmlformats.org/officeDocument/2006/relationships/ctrlProp" Target="../ctrlProps/ctrlProp1156.xml"/><Relationship Id="rId52" Type="http://schemas.openxmlformats.org/officeDocument/2006/relationships/ctrlProp" Target="../ctrlProps/ctrlProp1177.xml"/><Relationship Id="rId73" Type="http://schemas.openxmlformats.org/officeDocument/2006/relationships/ctrlProp" Target="../ctrlProps/ctrlProp1198.xml"/><Relationship Id="rId78" Type="http://schemas.openxmlformats.org/officeDocument/2006/relationships/ctrlProp" Target="../ctrlProps/ctrlProp1203.xml"/><Relationship Id="rId94" Type="http://schemas.openxmlformats.org/officeDocument/2006/relationships/ctrlProp" Target="../ctrlProps/ctrlProp1219.xml"/><Relationship Id="rId99" Type="http://schemas.openxmlformats.org/officeDocument/2006/relationships/ctrlProp" Target="../ctrlProps/ctrlProp1224.xml"/><Relationship Id="rId101" Type="http://schemas.openxmlformats.org/officeDocument/2006/relationships/ctrlProp" Target="../ctrlProps/ctrlProp1226.xml"/><Relationship Id="rId122" Type="http://schemas.openxmlformats.org/officeDocument/2006/relationships/ctrlProp" Target="../ctrlProps/ctrlProp1247.xml"/><Relationship Id="rId4" Type="http://schemas.openxmlformats.org/officeDocument/2006/relationships/vmlDrawing" Target="../drawings/vmlDrawing18.vml"/><Relationship Id="rId9" Type="http://schemas.openxmlformats.org/officeDocument/2006/relationships/ctrlProp" Target="../ctrlProps/ctrlProp1134.xml"/><Relationship Id="rId26" Type="http://schemas.openxmlformats.org/officeDocument/2006/relationships/ctrlProp" Target="../ctrlProps/ctrlProp1151.xml"/><Relationship Id="rId47" Type="http://schemas.openxmlformats.org/officeDocument/2006/relationships/ctrlProp" Target="../ctrlProps/ctrlProp1172.xml"/><Relationship Id="rId68" Type="http://schemas.openxmlformats.org/officeDocument/2006/relationships/ctrlProp" Target="../ctrlProps/ctrlProp1193.xml"/><Relationship Id="rId89" Type="http://schemas.openxmlformats.org/officeDocument/2006/relationships/ctrlProp" Target="../ctrlProps/ctrlProp1214.xml"/><Relationship Id="rId112" Type="http://schemas.openxmlformats.org/officeDocument/2006/relationships/ctrlProp" Target="../ctrlProps/ctrlProp1237.xml"/><Relationship Id="rId133" Type="http://schemas.openxmlformats.org/officeDocument/2006/relationships/ctrlProp" Target="../ctrlProps/ctrlProp1258.xml"/><Relationship Id="rId16" Type="http://schemas.openxmlformats.org/officeDocument/2006/relationships/ctrlProp" Target="../ctrlProps/ctrlProp1141.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17" Type="http://schemas.openxmlformats.org/officeDocument/2006/relationships/ctrlProp" Target="../ctrlProps/ctrlProp1380.xml"/><Relationship Id="rId21" Type="http://schemas.openxmlformats.org/officeDocument/2006/relationships/ctrlProp" Target="../ctrlProps/ctrlProp1284.xml"/><Relationship Id="rId42" Type="http://schemas.openxmlformats.org/officeDocument/2006/relationships/ctrlProp" Target="../ctrlProps/ctrlProp1305.xml"/><Relationship Id="rId63" Type="http://schemas.openxmlformats.org/officeDocument/2006/relationships/ctrlProp" Target="../ctrlProps/ctrlProp1326.xml"/><Relationship Id="rId84" Type="http://schemas.openxmlformats.org/officeDocument/2006/relationships/ctrlProp" Target="../ctrlProps/ctrlProp1347.xml"/><Relationship Id="rId138" Type="http://schemas.openxmlformats.org/officeDocument/2006/relationships/ctrlProp" Target="../ctrlProps/ctrlProp1401.xml"/><Relationship Id="rId107" Type="http://schemas.openxmlformats.org/officeDocument/2006/relationships/ctrlProp" Target="../ctrlProps/ctrlProp1370.xml"/><Relationship Id="rId11" Type="http://schemas.openxmlformats.org/officeDocument/2006/relationships/ctrlProp" Target="../ctrlProps/ctrlProp1274.xml"/><Relationship Id="rId32" Type="http://schemas.openxmlformats.org/officeDocument/2006/relationships/ctrlProp" Target="../ctrlProps/ctrlProp1295.xml"/><Relationship Id="rId53" Type="http://schemas.openxmlformats.org/officeDocument/2006/relationships/ctrlProp" Target="../ctrlProps/ctrlProp1316.xml"/><Relationship Id="rId74" Type="http://schemas.openxmlformats.org/officeDocument/2006/relationships/ctrlProp" Target="../ctrlProps/ctrlProp1337.xml"/><Relationship Id="rId128" Type="http://schemas.openxmlformats.org/officeDocument/2006/relationships/ctrlProp" Target="../ctrlProps/ctrlProp1391.xml"/><Relationship Id="rId5" Type="http://schemas.openxmlformats.org/officeDocument/2006/relationships/ctrlProp" Target="../ctrlProps/ctrlProp1268.xml"/><Relationship Id="rId90" Type="http://schemas.openxmlformats.org/officeDocument/2006/relationships/ctrlProp" Target="../ctrlProps/ctrlProp1353.xml"/><Relationship Id="rId95" Type="http://schemas.openxmlformats.org/officeDocument/2006/relationships/ctrlProp" Target="../ctrlProps/ctrlProp1358.xml"/><Relationship Id="rId22" Type="http://schemas.openxmlformats.org/officeDocument/2006/relationships/ctrlProp" Target="../ctrlProps/ctrlProp1285.xml"/><Relationship Id="rId27" Type="http://schemas.openxmlformats.org/officeDocument/2006/relationships/ctrlProp" Target="../ctrlProps/ctrlProp1290.xml"/><Relationship Id="rId43" Type="http://schemas.openxmlformats.org/officeDocument/2006/relationships/ctrlProp" Target="../ctrlProps/ctrlProp1306.xml"/><Relationship Id="rId48" Type="http://schemas.openxmlformats.org/officeDocument/2006/relationships/ctrlProp" Target="../ctrlProps/ctrlProp1311.xml"/><Relationship Id="rId64" Type="http://schemas.openxmlformats.org/officeDocument/2006/relationships/ctrlProp" Target="../ctrlProps/ctrlProp1327.xml"/><Relationship Id="rId69" Type="http://schemas.openxmlformats.org/officeDocument/2006/relationships/ctrlProp" Target="../ctrlProps/ctrlProp1332.xml"/><Relationship Id="rId113" Type="http://schemas.openxmlformats.org/officeDocument/2006/relationships/ctrlProp" Target="../ctrlProps/ctrlProp1376.xml"/><Relationship Id="rId118" Type="http://schemas.openxmlformats.org/officeDocument/2006/relationships/ctrlProp" Target="../ctrlProps/ctrlProp1381.xml"/><Relationship Id="rId134" Type="http://schemas.openxmlformats.org/officeDocument/2006/relationships/ctrlProp" Target="../ctrlProps/ctrlProp1397.xml"/><Relationship Id="rId139" Type="http://schemas.openxmlformats.org/officeDocument/2006/relationships/ctrlProp" Target="../ctrlProps/ctrlProp1402.xml"/><Relationship Id="rId80" Type="http://schemas.openxmlformats.org/officeDocument/2006/relationships/ctrlProp" Target="../ctrlProps/ctrlProp1343.xml"/><Relationship Id="rId85" Type="http://schemas.openxmlformats.org/officeDocument/2006/relationships/ctrlProp" Target="../ctrlProps/ctrlProp1348.xml"/><Relationship Id="rId12" Type="http://schemas.openxmlformats.org/officeDocument/2006/relationships/ctrlProp" Target="../ctrlProps/ctrlProp1275.xml"/><Relationship Id="rId17" Type="http://schemas.openxmlformats.org/officeDocument/2006/relationships/ctrlProp" Target="../ctrlProps/ctrlProp1280.xml"/><Relationship Id="rId33" Type="http://schemas.openxmlformats.org/officeDocument/2006/relationships/ctrlProp" Target="../ctrlProps/ctrlProp1296.xml"/><Relationship Id="rId38" Type="http://schemas.openxmlformats.org/officeDocument/2006/relationships/ctrlProp" Target="../ctrlProps/ctrlProp1301.xml"/><Relationship Id="rId59" Type="http://schemas.openxmlformats.org/officeDocument/2006/relationships/ctrlProp" Target="../ctrlProps/ctrlProp1322.xml"/><Relationship Id="rId103" Type="http://schemas.openxmlformats.org/officeDocument/2006/relationships/ctrlProp" Target="../ctrlProps/ctrlProp1366.xml"/><Relationship Id="rId108" Type="http://schemas.openxmlformats.org/officeDocument/2006/relationships/ctrlProp" Target="../ctrlProps/ctrlProp1371.xml"/><Relationship Id="rId124" Type="http://schemas.openxmlformats.org/officeDocument/2006/relationships/ctrlProp" Target="../ctrlProps/ctrlProp1387.xml"/><Relationship Id="rId129" Type="http://schemas.openxmlformats.org/officeDocument/2006/relationships/ctrlProp" Target="../ctrlProps/ctrlProp1392.xml"/><Relationship Id="rId54" Type="http://schemas.openxmlformats.org/officeDocument/2006/relationships/ctrlProp" Target="../ctrlProps/ctrlProp1317.xml"/><Relationship Id="rId70" Type="http://schemas.openxmlformats.org/officeDocument/2006/relationships/ctrlProp" Target="../ctrlProps/ctrlProp1333.xml"/><Relationship Id="rId75" Type="http://schemas.openxmlformats.org/officeDocument/2006/relationships/ctrlProp" Target="../ctrlProps/ctrlProp1338.xml"/><Relationship Id="rId91" Type="http://schemas.openxmlformats.org/officeDocument/2006/relationships/ctrlProp" Target="../ctrlProps/ctrlProp1354.xml"/><Relationship Id="rId96" Type="http://schemas.openxmlformats.org/officeDocument/2006/relationships/ctrlProp" Target="../ctrlProps/ctrlProp1359.xml"/><Relationship Id="rId140" Type="http://schemas.openxmlformats.org/officeDocument/2006/relationships/ctrlProp" Target="../ctrlProps/ctrlProp1403.xml"/><Relationship Id="rId145" Type="http://schemas.openxmlformats.org/officeDocument/2006/relationships/ctrlProp" Target="../ctrlProps/ctrlProp1408.xml"/><Relationship Id="rId1" Type="http://schemas.openxmlformats.org/officeDocument/2006/relationships/printerSettings" Target="../printerSettings/printerSettings15.bin"/><Relationship Id="rId6" Type="http://schemas.openxmlformats.org/officeDocument/2006/relationships/ctrlProp" Target="../ctrlProps/ctrlProp1269.xml"/><Relationship Id="rId23" Type="http://schemas.openxmlformats.org/officeDocument/2006/relationships/ctrlProp" Target="../ctrlProps/ctrlProp1286.xml"/><Relationship Id="rId28" Type="http://schemas.openxmlformats.org/officeDocument/2006/relationships/ctrlProp" Target="../ctrlProps/ctrlProp1291.xml"/><Relationship Id="rId49" Type="http://schemas.openxmlformats.org/officeDocument/2006/relationships/ctrlProp" Target="../ctrlProps/ctrlProp1312.xml"/><Relationship Id="rId114" Type="http://schemas.openxmlformats.org/officeDocument/2006/relationships/ctrlProp" Target="../ctrlProps/ctrlProp1377.xml"/><Relationship Id="rId119" Type="http://schemas.openxmlformats.org/officeDocument/2006/relationships/ctrlProp" Target="../ctrlProps/ctrlProp1382.xml"/><Relationship Id="rId44" Type="http://schemas.openxmlformats.org/officeDocument/2006/relationships/ctrlProp" Target="../ctrlProps/ctrlProp1307.xml"/><Relationship Id="rId60" Type="http://schemas.openxmlformats.org/officeDocument/2006/relationships/ctrlProp" Target="../ctrlProps/ctrlProp1323.xml"/><Relationship Id="rId65" Type="http://schemas.openxmlformats.org/officeDocument/2006/relationships/ctrlProp" Target="../ctrlProps/ctrlProp1328.xml"/><Relationship Id="rId81" Type="http://schemas.openxmlformats.org/officeDocument/2006/relationships/ctrlProp" Target="../ctrlProps/ctrlProp1344.xml"/><Relationship Id="rId86" Type="http://schemas.openxmlformats.org/officeDocument/2006/relationships/ctrlProp" Target="../ctrlProps/ctrlProp1349.xml"/><Relationship Id="rId130" Type="http://schemas.openxmlformats.org/officeDocument/2006/relationships/ctrlProp" Target="../ctrlProps/ctrlProp1393.xml"/><Relationship Id="rId135" Type="http://schemas.openxmlformats.org/officeDocument/2006/relationships/ctrlProp" Target="../ctrlProps/ctrlProp1398.xml"/><Relationship Id="rId13" Type="http://schemas.openxmlformats.org/officeDocument/2006/relationships/ctrlProp" Target="../ctrlProps/ctrlProp1276.xml"/><Relationship Id="rId18" Type="http://schemas.openxmlformats.org/officeDocument/2006/relationships/ctrlProp" Target="../ctrlProps/ctrlProp1281.xml"/><Relationship Id="rId39" Type="http://schemas.openxmlformats.org/officeDocument/2006/relationships/ctrlProp" Target="../ctrlProps/ctrlProp1302.xml"/><Relationship Id="rId109" Type="http://schemas.openxmlformats.org/officeDocument/2006/relationships/ctrlProp" Target="../ctrlProps/ctrlProp1372.xml"/><Relationship Id="rId34" Type="http://schemas.openxmlformats.org/officeDocument/2006/relationships/ctrlProp" Target="../ctrlProps/ctrlProp1297.xml"/><Relationship Id="rId50" Type="http://schemas.openxmlformats.org/officeDocument/2006/relationships/ctrlProp" Target="../ctrlProps/ctrlProp1313.xml"/><Relationship Id="rId55" Type="http://schemas.openxmlformats.org/officeDocument/2006/relationships/ctrlProp" Target="../ctrlProps/ctrlProp1318.xml"/><Relationship Id="rId76" Type="http://schemas.openxmlformats.org/officeDocument/2006/relationships/ctrlProp" Target="../ctrlProps/ctrlProp1339.xml"/><Relationship Id="rId97" Type="http://schemas.openxmlformats.org/officeDocument/2006/relationships/ctrlProp" Target="../ctrlProps/ctrlProp1360.xml"/><Relationship Id="rId104" Type="http://schemas.openxmlformats.org/officeDocument/2006/relationships/ctrlProp" Target="../ctrlProps/ctrlProp1367.xml"/><Relationship Id="rId120" Type="http://schemas.openxmlformats.org/officeDocument/2006/relationships/ctrlProp" Target="../ctrlProps/ctrlProp1383.xml"/><Relationship Id="rId125" Type="http://schemas.openxmlformats.org/officeDocument/2006/relationships/ctrlProp" Target="../ctrlProps/ctrlProp1388.xml"/><Relationship Id="rId141" Type="http://schemas.openxmlformats.org/officeDocument/2006/relationships/ctrlProp" Target="../ctrlProps/ctrlProp1404.xml"/><Relationship Id="rId146" Type="http://schemas.openxmlformats.org/officeDocument/2006/relationships/ctrlProp" Target="../ctrlProps/ctrlProp1409.xml"/><Relationship Id="rId7" Type="http://schemas.openxmlformats.org/officeDocument/2006/relationships/ctrlProp" Target="../ctrlProps/ctrlProp1270.xml"/><Relationship Id="rId71" Type="http://schemas.openxmlformats.org/officeDocument/2006/relationships/ctrlProp" Target="../ctrlProps/ctrlProp1334.xml"/><Relationship Id="rId92" Type="http://schemas.openxmlformats.org/officeDocument/2006/relationships/ctrlProp" Target="../ctrlProps/ctrlProp1355.xml"/><Relationship Id="rId2" Type="http://schemas.openxmlformats.org/officeDocument/2006/relationships/drawing" Target="../drawings/drawing11.xml"/><Relationship Id="rId29" Type="http://schemas.openxmlformats.org/officeDocument/2006/relationships/ctrlProp" Target="../ctrlProps/ctrlProp1292.xml"/><Relationship Id="rId24" Type="http://schemas.openxmlformats.org/officeDocument/2006/relationships/ctrlProp" Target="../ctrlProps/ctrlProp1287.xml"/><Relationship Id="rId40" Type="http://schemas.openxmlformats.org/officeDocument/2006/relationships/ctrlProp" Target="../ctrlProps/ctrlProp1303.xml"/><Relationship Id="rId45" Type="http://schemas.openxmlformats.org/officeDocument/2006/relationships/ctrlProp" Target="../ctrlProps/ctrlProp1308.xml"/><Relationship Id="rId66" Type="http://schemas.openxmlformats.org/officeDocument/2006/relationships/ctrlProp" Target="../ctrlProps/ctrlProp1329.xml"/><Relationship Id="rId87" Type="http://schemas.openxmlformats.org/officeDocument/2006/relationships/ctrlProp" Target="../ctrlProps/ctrlProp1350.xml"/><Relationship Id="rId110" Type="http://schemas.openxmlformats.org/officeDocument/2006/relationships/ctrlProp" Target="../ctrlProps/ctrlProp1373.xml"/><Relationship Id="rId115" Type="http://schemas.openxmlformats.org/officeDocument/2006/relationships/ctrlProp" Target="../ctrlProps/ctrlProp1378.xml"/><Relationship Id="rId131" Type="http://schemas.openxmlformats.org/officeDocument/2006/relationships/ctrlProp" Target="../ctrlProps/ctrlProp1394.xml"/><Relationship Id="rId136" Type="http://schemas.openxmlformats.org/officeDocument/2006/relationships/ctrlProp" Target="../ctrlProps/ctrlProp1399.xml"/><Relationship Id="rId61" Type="http://schemas.openxmlformats.org/officeDocument/2006/relationships/ctrlProp" Target="../ctrlProps/ctrlProp1324.xml"/><Relationship Id="rId82" Type="http://schemas.openxmlformats.org/officeDocument/2006/relationships/ctrlProp" Target="../ctrlProps/ctrlProp1345.xml"/><Relationship Id="rId19" Type="http://schemas.openxmlformats.org/officeDocument/2006/relationships/ctrlProp" Target="../ctrlProps/ctrlProp1282.xml"/><Relationship Id="rId14" Type="http://schemas.openxmlformats.org/officeDocument/2006/relationships/ctrlProp" Target="../ctrlProps/ctrlProp1277.xml"/><Relationship Id="rId30" Type="http://schemas.openxmlformats.org/officeDocument/2006/relationships/ctrlProp" Target="../ctrlProps/ctrlProp1293.xml"/><Relationship Id="rId35" Type="http://schemas.openxmlformats.org/officeDocument/2006/relationships/ctrlProp" Target="../ctrlProps/ctrlProp1298.xml"/><Relationship Id="rId56" Type="http://schemas.openxmlformats.org/officeDocument/2006/relationships/ctrlProp" Target="../ctrlProps/ctrlProp1319.xml"/><Relationship Id="rId77" Type="http://schemas.openxmlformats.org/officeDocument/2006/relationships/ctrlProp" Target="../ctrlProps/ctrlProp1340.xml"/><Relationship Id="rId100" Type="http://schemas.openxmlformats.org/officeDocument/2006/relationships/ctrlProp" Target="../ctrlProps/ctrlProp1363.xml"/><Relationship Id="rId105" Type="http://schemas.openxmlformats.org/officeDocument/2006/relationships/ctrlProp" Target="../ctrlProps/ctrlProp1368.xml"/><Relationship Id="rId126" Type="http://schemas.openxmlformats.org/officeDocument/2006/relationships/ctrlProp" Target="../ctrlProps/ctrlProp1389.xml"/><Relationship Id="rId147" Type="http://schemas.openxmlformats.org/officeDocument/2006/relationships/ctrlProp" Target="../ctrlProps/ctrlProp1410.xml"/><Relationship Id="rId8" Type="http://schemas.openxmlformats.org/officeDocument/2006/relationships/ctrlProp" Target="../ctrlProps/ctrlProp1271.xml"/><Relationship Id="rId51" Type="http://schemas.openxmlformats.org/officeDocument/2006/relationships/ctrlProp" Target="../ctrlProps/ctrlProp1314.xml"/><Relationship Id="rId72" Type="http://schemas.openxmlformats.org/officeDocument/2006/relationships/ctrlProp" Target="../ctrlProps/ctrlProp1335.xml"/><Relationship Id="rId93" Type="http://schemas.openxmlformats.org/officeDocument/2006/relationships/ctrlProp" Target="../ctrlProps/ctrlProp1356.xml"/><Relationship Id="rId98" Type="http://schemas.openxmlformats.org/officeDocument/2006/relationships/ctrlProp" Target="../ctrlProps/ctrlProp1361.xml"/><Relationship Id="rId121" Type="http://schemas.openxmlformats.org/officeDocument/2006/relationships/ctrlProp" Target="../ctrlProps/ctrlProp1384.xml"/><Relationship Id="rId142" Type="http://schemas.openxmlformats.org/officeDocument/2006/relationships/ctrlProp" Target="../ctrlProps/ctrlProp1405.xml"/><Relationship Id="rId3" Type="http://schemas.openxmlformats.org/officeDocument/2006/relationships/vmlDrawing" Target="../drawings/vmlDrawing21.vml"/><Relationship Id="rId25" Type="http://schemas.openxmlformats.org/officeDocument/2006/relationships/ctrlProp" Target="../ctrlProps/ctrlProp1288.xml"/><Relationship Id="rId46" Type="http://schemas.openxmlformats.org/officeDocument/2006/relationships/ctrlProp" Target="../ctrlProps/ctrlProp1309.xml"/><Relationship Id="rId67" Type="http://schemas.openxmlformats.org/officeDocument/2006/relationships/ctrlProp" Target="../ctrlProps/ctrlProp1330.xml"/><Relationship Id="rId116" Type="http://schemas.openxmlformats.org/officeDocument/2006/relationships/ctrlProp" Target="../ctrlProps/ctrlProp1379.xml"/><Relationship Id="rId137" Type="http://schemas.openxmlformats.org/officeDocument/2006/relationships/ctrlProp" Target="../ctrlProps/ctrlProp1400.xml"/><Relationship Id="rId20" Type="http://schemas.openxmlformats.org/officeDocument/2006/relationships/ctrlProp" Target="../ctrlProps/ctrlProp1283.xml"/><Relationship Id="rId41" Type="http://schemas.openxmlformats.org/officeDocument/2006/relationships/ctrlProp" Target="../ctrlProps/ctrlProp1304.xml"/><Relationship Id="rId62" Type="http://schemas.openxmlformats.org/officeDocument/2006/relationships/ctrlProp" Target="../ctrlProps/ctrlProp1325.xml"/><Relationship Id="rId83" Type="http://schemas.openxmlformats.org/officeDocument/2006/relationships/ctrlProp" Target="../ctrlProps/ctrlProp1346.xml"/><Relationship Id="rId88" Type="http://schemas.openxmlformats.org/officeDocument/2006/relationships/ctrlProp" Target="../ctrlProps/ctrlProp1351.xml"/><Relationship Id="rId111" Type="http://schemas.openxmlformats.org/officeDocument/2006/relationships/ctrlProp" Target="../ctrlProps/ctrlProp1374.xml"/><Relationship Id="rId132" Type="http://schemas.openxmlformats.org/officeDocument/2006/relationships/ctrlProp" Target="../ctrlProps/ctrlProp1395.xml"/><Relationship Id="rId15" Type="http://schemas.openxmlformats.org/officeDocument/2006/relationships/ctrlProp" Target="../ctrlProps/ctrlProp1278.xml"/><Relationship Id="rId36" Type="http://schemas.openxmlformats.org/officeDocument/2006/relationships/ctrlProp" Target="../ctrlProps/ctrlProp1299.xml"/><Relationship Id="rId57" Type="http://schemas.openxmlformats.org/officeDocument/2006/relationships/ctrlProp" Target="../ctrlProps/ctrlProp1320.xml"/><Relationship Id="rId106" Type="http://schemas.openxmlformats.org/officeDocument/2006/relationships/ctrlProp" Target="../ctrlProps/ctrlProp1369.xml"/><Relationship Id="rId127" Type="http://schemas.openxmlformats.org/officeDocument/2006/relationships/ctrlProp" Target="../ctrlProps/ctrlProp1390.xml"/><Relationship Id="rId10" Type="http://schemas.openxmlformats.org/officeDocument/2006/relationships/ctrlProp" Target="../ctrlProps/ctrlProp1273.xml"/><Relationship Id="rId31" Type="http://schemas.openxmlformats.org/officeDocument/2006/relationships/ctrlProp" Target="../ctrlProps/ctrlProp1294.xml"/><Relationship Id="rId52" Type="http://schemas.openxmlformats.org/officeDocument/2006/relationships/ctrlProp" Target="../ctrlProps/ctrlProp1315.xml"/><Relationship Id="rId73" Type="http://schemas.openxmlformats.org/officeDocument/2006/relationships/ctrlProp" Target="../ctrlProps/ctrlProp1336.xml"/><Relationship Id="rId78" Type="http://schemas.openxmlformats.org/officeDocument/2006/relationships/ctrlProp" Target="../ctrlProps/ctrlProp1341.xml"/><Relationship Id="rId94" Type="http://schemas.openxmlformats.org/officeDocument/2006/relationships/ctrlProp" Target="../ctrlProps/ctrlProp1357.xml"/><Relationship Id="rId99" Type="http://schemas.openxmlformats.org/officeDocument/2006/relationships/ctrlProp" Target="../ctrlProps/ctrlProp1362.xml"/><Relationship Id="rId101" Type="http://schemas.openxmlformats.org/officeDocument/2006/relationships/ctrlProp" Target="../ctrlProps/ctrlProp1364.xml"/><Relationship Id="rId122" Type="http://schemas.openxmlformats.org/officeDocument/2006/relationships/ctrlProp" Target="../ctrlProps/ctrlProp1385.xml"/><Relationship Id="rId143" Type="http://schemas.openxmlformats.org/officeDocument/2006/relationships/ctrlProp" Target="../ctrlProps/ctrlProp1406.xml"/><Relationship Id="rId148" Type="http://schemas.openxmlformats.org/officeDocument/2006/relationships/ctrlProp" Target="../ctrlProps/ctrlProp1411.xml"/><Relationship Id="rId4" Type="http://schemas.openxmlformats.org/officeDocument/2006/relationships/ctrlProp" Target="../ctrlProps/ctrlProp1267.xml"/><Relationship Id="rId9" Type="http://schemas.openxmlformats.org/officeDocument/2006/relationships/ctrlProp" Target="../ctrlProps/ctrlProp1272.xml"/><Relationship Id="rId26" Type="http://schemas.openxmlformats.org/officeDocument/2006/relationships/ctrlProp" Target="../ctrlProps/ctrlProp1289.xml"/><Relationship Id="rId47" Type="http://schemas.openxmlformats.org/officeDocument/2006/relationships/ctrlProp" Target="../ctrlProps/ctrlProp1310.xml"/><Relationship Id="rId68" Type="http://schemas.openxmlformats.org/officeDocument/2006/relationships/ctrlProp" Target="../ctrlProps/ctrlProp1331.xml"/><Relationship Id="rId89" Type="http://schemas.openxmlformats.org/officeDocument/2006/relationships/ctrlProp" Target="../ctrlProps/ctrlProp1352.xml"/><Relationship Id="rId112" Type="http://schemas.openxmlformats.org/officeDocument/2006/relationships/ctrlProp" Target="../ctrlProps/ctrlProp1375.xml"/><Relationship Id="rId133" Type="http://schemas.openxmlformats.org/officeDocument/2006/relationships/ctrlProp" Target="../ctrlProps/ctrlProp1396.xml"/><Relationship Id="rId16" Type="http://schemas.openxmlformats.org/officeDocument/2006/relationships/ctrlProp" Target="../ctrlProps/ctrlProp1279.xml"/><Relationship Id="rId37" Type="http://schemas.openxmlformats.org/officeDocument/2006/relationships/ctrlProp" Target="../ctrlProps/ctrlProp1300.xml"/><Relationship Id="rId58" Type="http://schemas.openxmlformats.org/officeDocument/2006/relationships/ctrlProp" Target="../ctrlProps/ctrlProp1321.xml"/><Relationship Id="rId79" Type="http://schemas.openxmlformats.org/officeDocument/2006/relationships/ctrlProp" Target="../ctrlProps/ctrlProp1342.xml"/><Relationship Id="rId102" Type="http://schemas.openxmlformats.org/officeDocument/2006/relationships/ctrlProp" Target="../ctrlProps/ctrlProp1365.xml"/><Relationship Id="rId123" Type="http://schemas.openxmlformats.org/officeDocument/2006/relationships/ctrlProp" Target="../ctrlProps/ctrlProp1386.xml"/><Relationship Id="rId144" Type="http://schemas.openxmlformats.org/officeDocument/2006/relationships/ctrlProp" Target="../ctrlProps/ctrlProp140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6" Type="http://schemas.openxmlformats.org/officeDocument/2006/relationships/ctrlProp" Target="../ctrlProps/ctrlProp1433.xml"/><Relationship Id="rId21" Type="http://schemas.openxmlformats.org/officeDocument/2006/relationships/ctrlProp" Target="../ctrlProps/ctrlProp1428.xml"/><Relationship Id="rId34" Type="http://schemas.openxmlformats.org/officeDocument/2006/relationships/ctrlProp" Target="../ctrlProps/ctrlProp1441.xml"/><Relationship Id="rId42" Type="http://schemas.openxmlformats.org/officeDocument/2006/relationships/ctrlProp" Target="../ctrlProps/ctrlProp1449.xml"/><Relationship Id="rId47" Type="http://schemas.openxmlformats.org/officeDocument/2006/relationships/ctrlProp" Target="../ctrlProps/ctrlProp1454.xml"/><Relationship Id="rId50" Type="http://schemas.openxmlformats.org/officeDocument/2006/relationships/ctrlProp" Target="../ctrlProps/ctrlProp1457.xml"/><Relationship Id="rId55" Type="http://schemas.openxmlformats.org/officeDocument/2006/relationships/ctrlProp" Target="../ctrlProps/ctrlProp1462.xml"/><Relationship Id="rId63" Type="http://schemas.openxmlformats.org/officeDocument/2006/relationships/ctrlProp" Target="../ctrlProps/ctrlProp1470.xml"/><Relationship Id="rId7" Type="http://schemas.openxmlformats.org/officeDocument/2006/relationships/ctrlProp" Target="../ctrlProps/ctrlProp1414.xml"/><Relationship Id="rId2" Type="http://schemas.openxmlformats.org/officeDocument/2006/relationships/drawing" Target="../drawings/drawing13.xml"/><Relationship Id="rId16" Type="http://schemas.openxmlformats.org/officeDocument/2006/relationships/ctrlProp" Target="../ctrlProps/ctrlProp1423.xml"/><Relationship Id="rId29" Type="http://schemas.openxmlformats.org/officeDocument/2006/relationships/ctrlProp" Target="../ctrlProps/ctrlProp1436.xml"/><Relationship Id="rId11" Type="http://schemas.openxmlformats.org/officeDocument/2006/relationships/ctrlProp" Target="../ctrlProps/ctrlProp1418.xml"/><Relationship Id="rId24" Type="http://schemas.openxmlformats.org/officeDocument/2006/relationships/ctrlProp" Target="../ctrlProps/ctrlProp1431.xml"/><Relationship Id="rId32" Type="http://schemas.openxmlformats.org/officeDocument/2006/relationships/ctrlProp" Target="../ctrlProps/ctrlProp1439.xml"/><Relationship Id="rId37" Type="http://schemas.openxmlformats.org/officeDocument/2006/relationships/ctrlProp" Target="../ctrlProps/ctrlProp1444.xml"/><Relationship Id="rId40" Type="http://schemas.openxmlformats.org/officeDocument/2006/relationships/ctrlProp" Target="../ctrlProps/ctrlProp1447.xml"/><Relationship Id="rId45" Type="http://schemas.openxmlformats.org/officeDocument/2006/relationships/ctrlProp" Target="../ctrlProps/ctrlProp1452.xml"/><Relationship Id="rId53" Type="http://schemas.openxmlformats.org/officeDocument/2006/relationships/ctrlProp" Target="../ctrlProps/ctrlProp1460.xml"/><Relationship Id="rId58" Type="http://schemas.openxmlformats.org/officeDocument/2006/relationships/ctrlProp" Target="../ctrlProps/ctrlProp1465.xml"/><Relationship Id="rId66" Type="http://schemas.openxmlformats.org/officeDocument/2006/relationships/ctrlProp" Target="../ctrlProps/ctrlProp1473.xml"/><Relationship Id="rId5" Type="http://schemas.openxmlformats.org/officeDocument/2006/relationships/ctrlProp" Target="../ctrlProps/ctrlProp1412.xml"/><Relationship Id="rId61" Type="http://schemas.openxmlformats.org/officeDocument/2006/relationships/ctrlProp" Target="../ctrlProps/ctrlProp1468.xml"/><Relationship Id="rId19" Type="http://schemas.openxmlformats.org/officeDocument/2006/relationships/ctrlProp" Target="../ctrlProps/ctrlProp1426.xml"/><Relationship Id="rId14" Type="http://schemas.openxmlformats.org/officeDocument/2006/relationships/ctrlProp" Target="../ctrlProps/ctrlProp1421.xml"/><Relationship Id="rId22" Type="http://schemas.openxmlformats.org/officeDocument/2006/relationships/ctrlProp" Target="../ctrlProps/ctrlProp1429.xml"/><Relationship Id="rId27" Type="http://schemas.openxmlformats.org/officeDocument/2006/relationships/ctrlProp" Target="../ctrlProps/ctrlProp1434.xml"/><Relationship Id="rId30" Type="http://schemas.openxmlformats.org/officeDocument/2006/relationships/ctrlProp" Target="../ctrlProps/ctrlProp1437.xml"/><Relationship Id="rId35" Type="http://schemas.openxmlformats.org/officeDocument/2006/relationships/ctrlProp" Target="../ctrlProps/ctrlProp1442.xml"/><Relationship Id="rId43" Type="http://schemas.openxmlformats.org/officeDocument/2006/relationships/ctrlProp" Target="../ctrlProps/ctrlProp1450.xml"/><Relationship Id="rId48" Type="http://schemas.openxmlformats.org/officeDocument/2006/relationships/ctrlProp" Target="../ctrlProps/ctrlProp1455.xml"/><Relationship Id="rId56" Type="http://schemas.openxmlformats.org/officeDocument/2006/relationships/ctrlProp" Target="../ctrlProps/ctrlProp1463.xml"/><Relationship Id="rId64" Type="http://schemas.openxmlformats.org/officeDocument/2006/relationships/ctrlProp" Target="../ctrlProps/ctrlProp1471.xml"/><Relationship Id="rId8" Type="http://schemas.openxmlformats.org/officeDocument/2006/relationships/ctrlProp" Target="../ctrlProps/ctrlProp1415.xml"/><Relationship Id="rId51" Type="http://schemas.openxmlformats.org/officeDocument/2006/relationships/ctrlProp" Target="../ctrlProps/ctrlProp1458.xml"/><Relationship Id="rId3" Type="http://schemas.openxmlformats.org/officeDocument/2006/relationships/vmlDrawing" Target="../drawings/vmlDrawing23.vml"/><Relationship Id="rId12" Type="http://schemas.openxmlformats.org/officeDocument/2006/relationships/ctrlProp" Target="../ctrlProps/ctrlProp1419.xml"/><Relationship Id="rId17" Type="http://schemas.openxmlformats.org/officeDocument/2006/relationships/ctrlProp" Target="../ctrlProps/ctrlProp1424.xml"/><Relationship Id="rId25" Type="http://schemas.openxmlformats.org/officeDocument/2006/relationships/ctrlProp" Target="../ctrlProps/ctrlProp1432.xml"/><Relationship Id="rId33" Type="http://schemas.openxmlformats.org/officeDocument/2006/relationships/ctrlProp" Target="../ctrlProps/ctrlProp1440.xml"/><Relationship Id="rId38" Type="http://schemas.openxmlformats.org/officeDocument/2006/relationships/ctrlProp" Target="../ctrlProps/ctrlProp1445.xml"/><Relationship Id="rId46" Type="http://schemas.openxmlformats.org/officeDocument/2006/relationships/ctrlProp" Target="../ctrlProps/ctrlProp1453.xml"/><Relationship Id="rId59" Type="http://schemas.openxmlformats.org/officeDocument/2006/relationships/ctrlProp" Target="../ctrlProps/ctrlProp1466.xml"/><Relationship Id="rId20" Type="http://schemas.openxmlformats.org/officeDocument/2006/relationships/ctrlProp" Target="../ctrlProps/ctrlProp1427.xml"/><Relationship Id="rId41" Type="http://schemas.openxmlformats.org/officeDocument/2006/relationships/ctrlProp" Target="../ctrlProps/ctrlProp1448.xml"/><Relationship Id="rId54" Type="http://schemas.openxmlformats.org/officeDocument/2006/relationships/ctrlProp" Target="../ctrlProps/ctrlProp1461.xml"/><Relationship Id="rId62" Type="http://schemas.openxmlformats.org/officeDocument/2006/relationships/ctrlProp" Target="../ctrlProps/ctrlProp1469.xml"/><Relationship Id="rId1" Type="http://schemas.openxmlformats.org/officeDocument/2006/relationships/printerSettings" Target="../printerSettings/printerSettings17.bin"/><Relationship Id="rId6" Type="http://schemas.openxmlformats.org/officeDocument/2006/relationships/ctrlProp" Target="../ctrlProps/ctrlProp1413.xml"/><Relationship Id="rId15" Type="http://schemas.openxmlformats.org/officeDocument/2006/relationships/ctrlProp" Target="../ctrlProps/ctrlProp1422.xml"/><Relationship Id="rId23" Type="http://schemas.openxmlformats.org/officeDocument/2006/relationships/ctrlProp" Target="../ctrlProps/ctrlProp1430.xml"/><Relationship Id="rId28" Type="http://schemas.openxmlformats.org/officeDocument/2006/relationships/ctrlProp" Target="../ctrlProps/ctrlProp1435.xml"/><Relationship Id="rId36" Type="http://schemas.openxmlformats.org/officeDocument/2006/relationships/ctrlProp" Target="../ctrlProps/ctrlProp1443.xml"/><Relationship Id="rId49" Type="http://schemas.openxmlformats.org/officeDocument/2006/relationships/ctrlProp" Target="../ctrlProps/ctrlProp1456.xml"/><Relationship Id="rId57" Type="http://schemas.openxmlformats.org/officeDocument/2006/relationships/ctrlProp" Target="../ctrlProps/ctrlProp1464.xml"/><Relationship Id="rId10" Type="http://schemas.openxmlformats.org/officeDocument/2006/relationships/ctrlProp" Target="../ctrlProps/ctrlProp1417.xml"/><Relationship Id="rId31" Type="http://schemas.openxmlformats.org/officeDocument/2006/relationships/ctrlProp" Target="../ctrlProps/ctrlProp1438.xml"/><Relationship Id="rId44" Type="http://schemas.openxmlformats.org/officeDocument/2006/relationships/ctrlProp" Target="../ctrlProps/ctrlProp1451.xml"/><Relationship Id="rId52" Type="http://schemas.openxmlformats.org/officeDocument/2006/relationships/ctrlProp" Target="../ctrlProps/ctrlProp1459.xml"/><Relationship Id="rId60" Type="http://schemas.openxmlformats.org/officeDocument/2006/relationships/ctrlProp" Target="../ctrlProps/ctrlProp1467.xml"/><Relationship Id="rId65" Type="http://schemas.openxmlformats.org/officeDocument/2006/relationships/ctrlProp" Target="../ctrlProps/ctrlProp1472.xml"/><Relationship Id="rId4" Type="http://schemas.openxmlformats.org/officeDocument/2006/relationships/vmlDrawing" Target="../drawings/vmlDrawing24.vml"/><Relationship Id="rId9" Type="http://schemas.openxmlformats.org/officeDocument/2006/relationships/ctrlProp" Target="../ctrlProps/ctrlProp1416.xml"/><Relationship Id="rId13" Type="http://schemas.openxmlformats.org/officeDocument/2006/relationships/ctrlProp" Target="../ctrlProps/ctrlProp1420.xml"/><Relationship Id="rId18" Type="http://schemas.openxmlformats.org/officeDocument/2006/relationships/ctrlProp" Target="../ctrlProps/ctrlProp1425.xml"/><Relationship Id="rId39" Type="http://schemas.openxmlformats.org/officeDocument/2006/relationships/ctrlProp" Target="../ctrlProps/ctrlProp1446.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0.xml"/><Relationship Id="rId21" Type="http://schemas.openxmlformats.org/officeDocument/2006/relationships/ctrlProp" Target="../ctrlProps/ctrlProp225.xml"/><Relationship Id="rId42" Type="http://schemas.openxmlformats.org/officeDocument/2006/relationships/ctrlProp" Target="../ctrlProps/ctrlProp246.xml"/><Relationship Id="rId47" Type="http://schemas.openxmlformats.org/officeDocument/2006/relationships/ctrlProp" Target="../ctrlProps/ctrlProp251.xml"/><Relationship Id="rId63" Type="http://schemas.openxmlformats.org/officeDocument/2006/relationships/ctrlProp" Target="../ctrlProps/ctrlProp267.xml"/><Relationship Id="rId68" Type="http://schemas.openxmlformats.org/officeDocument/2006/relationships/ctrlProp" Target="../ctrlProps/ctrlProp272.xml"/><Relationship Id="rId84" Type="http://schemas.openxmlformats.org/officeDocument/2006/relationships/ctrlProp" Target="../ctrlProps/ctrlProp288.xml"/><Relationship Id="rId89" Type="http://schemas.openxmlformats.org/officeDocument/2006/relationships/ctrlProp" Target="../ctrlProps/ctrlProp293.xml"/><Relationship Id="rId16" Type="http://schemas.openxmlformats.org/officeDocument/2006/relationships/ctrlProp" Target="../ctrlProps/ctrlProp220.xml"/><Relationship Id="rId107" Type="http://schemas.openxmlformats.org/officeDocument/2006/relationships/ctrlProp" Target="../ctrlProps/ctrlProp311.xml"/><Relationship Id="rId11" Type="http://schemas.openxmlformats.org/officeDocument/2006/relationships/ctrlProp" Target="../ctrlProps/ctrlProp215.xml"/><Relationship Id="rId32" Type="http://schemas.openxmlformats.org/officeDocument/2006/relationships/ctrlProp" Target="../ctrlProps/ctrlProp236.xml"/><Relationship Id="rId37" Type="http://schemas.openxmlformats.org/officeDocument/2006/relationships/ctrlProp" Target="../ctrlProps/ctrlProp241.xml"/><Relationship Id="rId53" Type="http://schemas.openxmlformats.org/officeDocument/2006/relationships/ctrlProp" Target="../ctrlProps/ctrlProp257.xml"/><Relationship Id="rId58" Type="http://schemas.openxmlformats.org/officeDocument/2006/relationships/ctrlProp" Target="../ctrlProps/ctrlProp262.xml"/><Relationship Id="rId74" Type="http://schemas.openxmlformats.org/officeDocument/2006/relationships/ctrlProp" Target="../ctrlProps/ctrlProp278.xml"/><Relationship Id="rId79" Type="http://schemas.openxmlformats.org/officeDocument/2006/relationships/ctrlProp" Target="../ctrlProps/ctrlProp283.xml"/><Relationship Id="rId102" Type="http://schemas.openxmlformats.org/officeDocument/2006/relationships/ctrlProp" Target="../ctrlProps/ctrlProp306.xml"/><Relationship Id="rId5" Type="http://schemas.openxmlformats.org/officeDocument/2006/relationships/vmlDrawing" Target="../drawings/vmlDrawing5.vml"/><Relationship Id="rId90" Type="http://schemas.openxmlformats.org/officeDocument/2006/relationships/ctrlProp" Target="../ctrlProps/ctrlProp294.xml"/><Relationship Id="rId95" Type="http://schemas.openxmlformats.org/officeDocument/2006/relationships/ctrlProp" Target="../ctrlProps/ctrlProp299.xml"/><Relationship Id="rId22" Type="http://schemas.openxmlformats.org/officeDocument/2006/relationships/ctrlProp" Target="../ctrlProps/ctrlProp226.xml"/><Relationship Id="rId27" Type="http://schemas.openxmlformats.org/officeDocument/2006/relationships/ctrlProp" Target="../ctrlProps/ctrlProp231.xml"/><Relationship Id="rId43" Type="http://schemas.openxmlformats.org/officeDocument/2006/relationships/ctrlProp" Target="../ctrlProps/ctrlProp247.xml"/><Relationship Id="rId48" Type="http://schemas.openxmlformats.org/officeDocument/2006/relationships/ctrlProp" Target="../ctrlProps/ctrlProp252.xml"/><Relationship Id="rId64" Type="http://schemas.openxmlformats.org/officeDocument/2006/relationships/ctrlProp" Target="../ctrlProps/ctrlProp268.xml"/><Relationship Id="rId69" Type="http://schemas.openxmlformats.org/officeDocument/2006/relationships/ctrlProp" Target="../ctrlProps/ctrlProp273.xml"/><Relationship Id="rId80" Type="http://schemas.openxmlformats.org/officeDocument/2006/relationships/ctrlProp" Target="../ctrlProps/ctrlProp284.xml"/><Relationship Id="rId85" Type="http://schemas.openxmlformats.org/officeDocument/2006/relationships/ctrlProp" Target="../ctrlProps/ctrlProp289.xml"/><Relationship Id="rId12" Type="http://schemas.openxmlformats.org/officeDocument/2006/relationships/ctrlProp" Target="../ctrlProps/ctrlProp216.xml"/><Relationship Id="rId17" Type="http://schemas.openxmlformats.org/officeDocument/2006/relationships/ctrlProp" Target="../ctrlProps/ctrlProp221.xml"/><Relationship Id="rId33" Type="http://schemas.openxmlformats.org/officeDocument/2006/relationships/ctrlProp" Target="../ctrlProps/ctrlProp237.xml"/><Relationship Id="rId38" Type="http://schemas.openxmlformats.org/officeDocument/2006/relationships/ctrlProp" Target="../ctrlProps/ctrlProp242.xml"/><Relationship Id="rId59" Type="http://schemas.openxmlformats.org/officeDocument/2006/relationships/ctrlProp" Target="../ctrlProps/ctrlProp263.xml"/><Relationship Id="rId103" Type="http://schemas.openxmlformats.org/officeDocument/2006/relationships/ctrlProp" Target="../ctrlProps/ctrlProp307.xml"/><Relationship Id="rId108" Type="http://schemas.openxmlformats.org/officeDocument/2006/relationships/ctrlProp" Target="../ctrlProps/ctrlProp312.xml"/><Relationship Id="rId54" Type="http://schemas.openxmlformats.org/officeDocument/2006/relationships/ctrlProp" Target="../ctrlProps/ctrlProp258.xml"/><Relationship Id="rId70" Type="http://schemas.openxmlformats.org/officeDocument/2006/relationships/ctrlProp" Target="../ctrlProps/ctrlProp274.xml"/><Relationship Id="rId75" Type="http://schemas.openxmlformats.org/officeDocument/2006/relationships/ctrlProp" Target="../ctrlProps/ctrlProp279.xml"/><Relationship Id="rId91" Type="http://schemas.openxmlformats.org/officeDocument/2006/relationships/ctrlProp" Target="../ctrlProps/ctrlProp295.xml"/><Relationship Id="rId96" Type="http://schemas.openxmlformats.org/officeDocument/2006/relationships/ctrlProp" Target="../ctrlProps/ctrlProp300.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210.xml"/><Relationship Id="rId15" Type="http://schemas.openxmlformats.org/officeDocument/2006/relationships/ctrlProp" Target="../ctrlProps/ctrlProp219.xml"/><Relationship Id="rId23" Type="http://schemas.openxmlformats.org/officeDocument/2006/relationships/ctrlProp" Target="../ctrlProps/ctrlProp227.xml"/><Relationship Id="rId28" Type="http://schemas.openxmlformats.org/officeDocument/2006/relationships/ctrlProp" Target="../ctrlProps/ctrlProp232.xml"/><Relationship Id="rId36" Type="http://schemas.openxmlformats.org/officeDocument/2006/relationships/ctrlProp" Target="../ctrlProps/ctrlProp240.xml"/><Relationship Id="rId49" Type="http://schemas.openxmlformats.org/officeDocument/2006/relationships/ctrlProp" Target="../ctrlProps/ctrlProp253.xml"/><Relationship Id="rId57" Type="http://schemas.openxmlformats.org/officeDocument/2006/relationships/ctrlProp" Target="../ctrlProps/ctrlProp261.xml"/><Relationship Id="rId106" Type="http://schemas.openxmlformats.org/officeDocument/2006/relationships/ctrlProp" Target="../ctrlProps/ctrlProp310.xml"/><Relationship Id="rId10" Type="http://schemas.openxmlformats.org/officeDocument/2006/relationships/ctrlProp" Target="../ctrlProps/ctrlProp214.xml"/><Relationship Id="rId31" Type="http://schemas.openxmlformats.org/officeDocument/2006/relationships/ctrlProp" Target="../ctrlProps/ctrlProp235.xml"/><Relationship Id="rId44" Type="http://schemas.openxmlformats.org/officeDocument/2006/relationships/ctrlProp" Target="../ctrlProps/ctrlProp248.xml"/><Relationship Id="rId52" Type="http://schemas.openxmlformats.org/officeDocument/2006/relationships/ctrlProp" Target="../ctrlProps/ctrlProp256.xml"/><Relationship Id="rId60" Type="http://schemas.openxmlformats.org/officeDocument/2006/relationships/ctrlProp" Target="../ctrlProps/ctrlProp264.xml"/><Relationship Id="rId65" Type="http://schemas.openxmlformats.org/officeDocument/2006/relationships/ctrlProp" Target="../ctrlProps/ctrlProp269.xml"/><Relationship Id="rId73" Type="http://schemas.openxmlformats.org/officeDocument/2006/relationships/ctrlProp" Target="../ctrlProps/ctrlProp277.xml"/><Relationship Id="rId78" Type="http://schemas.openxmlformats.org/officeDocument/2006/relationships/ctrlProp" Target="../ctrlProps/ctrlProp282.xml"/><Relationship Id="rId81" Type="http://schemas.openxmlformats.org/officeDocument/2006/relationships/ctrlProp" Target="../ctrlProps/ctrlProp285.xml"/><Relationship Id="rId86" Type="http://schemas.openxmlformats.org/officeDocument/2006/relationships/ctrlProp" Target="../ctrlProps/ctrlProp290.xml"/><Relationship Id="rId94" Type="http://schemas.openxmlformats.org/officeDocument/2006/relationships/ctrlProp" Target="../ctrlProps/ctrlProp298.xml"/><Relationship Id="rId99" Type="http://schemas.openxmlformats.org/officeDocument/2006/relationships/ctrlProp" Target="../ctrlProps/ctrlProp303.xml"/><Relationship Id="rId101" Type="http://schemas.openxmlformats.org/officeDocument/2006/relationships/ctrlProp" Target="../ctrlProps/ctrlProp305.xml"/><Relationship Id="rId4" Type="http://schemas.openxmlformats.org/officeDocument/2006/relationships/vmlDrawing" Target="../drawings/vmlDrawing4.vml"/><Relationship Id="rId9" Type="http://schemas.openxmlformats.org/officeDocument/2006/relationships/ctrlProp" Target="../ctrlProps/ctrlProp213.xml"/><Relationship Id="rId13" Type="http://schemas.openxmlformats.org/officeDocument/2006/relationships/ctrlProp" Target="../ctrlProps/ctrlProp217.xml"/><Relationship Id="rId18" Type="http://schemas.openxmlformats.org/officeDocument/2006/relationships/ctrlProp" Target="../ctrlProps/ctrlProp222.xml"/><Relationship Id="rId39" Type="http://schemas.openxmlformats.org/officeDocument/2006/relationships/ctrlProp" Target="../ctrlProps/ctrlProp243.xml"/><Relationship Id="rId109" Type="http://schemas.openxmlformats.org/officeDocument/2006/relationships/ctrlProp" Target="../ctrlProps/ctrlProp313.xml"/><Relationship Id="rId34" Type="http://schemas.openxmlformats.org/officeDocument/2006/relationships/ctrlProp" Target="../ctrlProps/ctrlProp238.xml"/><Relationship Id="rId50" Type="http://schemas.openxmlformats.org/officeDocument/2006/relationships/ctrlProp" Target="../ctrlProps/ctrlProp254.xml"/><Relationship Id="rId55" Type="http://schemas.openxmlformats.org/officeDocument/2006/relationships/ctrlProp" Target="../ctrlProps/ctrlProp259.xml"/><Relationship Id="rId76" Type="http://schemas.openxmlformats.org/officeDocument/2006/relationships/ctrlProp" Target="../ctrlProps/ctrlProp280.xml"/><Relationship Id="rId97" Type="http://schemas.openxmlformats.org/officeDocument/2006/relationships/ctrlProp" Target="../ctrlProps/ctrlProp301.xml"/><Relationship Id="rId104" Type="http://schemas.openxmlformats.org/officeDocument/2006/relationships/ctrlProp" Target="../ctrlProps/ctrlProp308.xml"/><Relationship Id="rId7" Type="http://schemas.openxmlformats.org/officeDocument/2006/relationships/ctrlProp" Target="../ctrlProps/ctrlProp211.xml"/><Relationship Id="rId71" Type="http://schemas.openxmlformats.org/officeDocument/2006/relationships/ctrlProp" Target="../ctrlProps/ctrlProp275.xml"/><Relationship Id="rId92" Type="http://schemas.openxmlformats.org/officeDocument/2006/relationships/ctrlProp" Target="../ctrlProps/ctrlProp296.xml"/><Relationship Id="rId2" Type="http://schemas.openxmlformats.org/officeDocument/2006/relationships/printerSettings" Target="../printerSettings/printerSettings5.bin"/><Relationship Id="rId29" Type="http://schemas.openxmlformats.org/officeDocument/2006/relationships/ctrlProp" Target="../ctrlProps/ctrlProp233.xml"/><Relationship Id="rId24" Type="http://schemas.openxmlformats.org/officeDocument/2006/relationships/ctrlProp" Target="../ctrlProps/ctrlProp228.xml"/><Relationship Id="rId40" Type="http://schemas.openxmlformats.org/officeDocument/2006/relationships/ctrlProp" Target="../ctrlProps/ctrlProp244.xml"/><Relationship Id="rId45" Type="http://schemas.openxmlformats.org/officeDocument/2006/relationships/ctrlProp" Target="../ctrlProps/ctrlProp249.xml"/><Relationship Id="rId66" Type="http://schemas.openxmlformats.org/officeDocument/2006/relationships/ctrlProp" Target="../ctrlProps/ctrlProp270.xml"/><Relationship Id="rId87" Type="http://schemas.openxmlformats.org/officeDocument/2006/relationships/ctrlProp" Target="../ctrlProps/ctrlProp291.xml"/><Relationship Id="rId110" Type="http://schemas.openxmlformats.org/officeDocument/2006/relationships/ctrlProp" Target="../ctrlProps/ctrlProp314.xml"/><Relationship Id="rId61" Type="http://schemas.openxmlformats.org/officeDocument/2006/relationships/ctrlProp" Target="../ctrlProps/ctrlProp265.xml"/><Relationship Id="rId82" Type="http://schemas.openxmlformats.org/officeDocument/2006/relationships/ctrlProp" Target="../ctrlProps/ctrlProp286.xml"/><Relationship Id="rId19" Type="http://schemas.openxmlformats.org/officeDocument/2006/relationships/ctrlProp" Target="../ctrlProps/ctrlProp223.xml"/><Relationship Id="rId14" Type="http://schemas.openxmlformats.org/officeDocument/2006/relationships/ctrlProp" Target="../ctrlProps/ctrlProp218.xml"/><Relationship Id="rId30" Type="http://schemas.openxmlformats.org/officeDocument/2006/relationships/ctrlProp" Target="../ctrlProps/ctrlProp234.xml"/><Relationship Id="rId35" Type="http://schemas.openxmlformats.org/officeDocument/2006/relationships/ctrlProp" Target="../ctrlProps/ctrlProp239.xml"/><Relationship Id="rId56" Type="http://schemas.openxmlformats.org/officeDocument/2006/relationships/ctrlProp" Target="../ctrlProps/ctrlProp260.xml"/><Relationship Id="rId77" Type="http://schemas.openxmlformats.org/officeDocument/2006/relationships/ctrlProp" Target="../ctrlProps/ctrlProp281.xml"/><Relationship Id="rId100" Type="http://schemas.openxmlformats.org/officeDocument/2006/relationships/ctrlProp" Target="../ctrlProps/ctrlProp304.xml"/><Relationship Id="rId105" Type="http://schemas.openxmlformats.org/officeDocument/2006/relationships/ctrlProp" Target="../ctrlProps/ctrlProp309.xml"/><Relationship Id="rId8" Type="http://schemas.openxmlformats.org/officeDocument/2006/relationships/ctrlProp" Target="../ctrlProps/ctrlProp212.xml"/><Relationship Id="rId51" Type="http://schemas.openxmlformats.org/officeDocument/2006/relationships/ctrlProp" Target="../ctrlProps/ctrlProp255.xml"/><Relationship Id="rId72" Type="http://schemas.openxmlformats.org/officeDocument/2006/relationships/ctrlProp" Target="../ctrlProps/ctrlProp276.xml"/><Relationship Id="rId93" Type="http://schemas.openxmlformats.org/officeDocument/2006/relationships/ctrlProp" Target="../ctrlProps/ctrlProp297.xml"/><Relationship Id="rId98" Type="http://schemas.openxmlformats.org/officeDocument/2006/relationships/ctrlProp" Target="../ctrlProps/ctrlProp302.xml"/><Relationship Id="rId3" Type="http://schemas.openxmlformats.org/officeDocument/2006/relationships/drawing" Target="../drawings/drawing3.xml"/><Relationship Id="rId25" Type="http://schemas.openxmlformats.org/officeDocument/2006/relationships/ctrlProp" Target="../ctrlProps/ctrlProp229.xml"/><Relationship Id="rId46" Type="http://schemas.openxmlformats.org/officeDocument/2006/relationships/ctrlProp" Target="../ctrlProps/ctrlProp250.xml"/><Relationship Id="rId67" Type="http://schemas.openxmlformats.org/officeDocument/2006/relationships/ctrlProp" Target="../ctrlProps/ctrlProp271.xml"/><Relationship Id="rId20" Type="http://schemas.openxmlformats.org/officeDocument/2006/relationships/ctrlProp" Target="../ctrlProps/ctrlProp224.xml"/><Relationship Id="rId41" Type="http://schemas.openxmlformats.org/officeDocument/2006/relationships/ctrlProp" Target="../ctrlProps/ctrlProp245.xml"/><Relationship Id="rId62" Type="http://schemas.openxmlformats.org/officeDocument/2006/relationships/ctrlProp" Target="../ctrlProps/ctrlProp266.xml"/><Relationship Id="rId83" Type="http://schemas.openxmlformats.org/officeDocument/2006/relationships/ctrlProp" Target="../ctrlProps/ctrlProp287.xml"/><Relationship Id="rId88" Type="http://schemas.openxmlformats.org/officeDocument/2006/relationships/ctrlProp" Target="../ctrlProps/ctrlProp292.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426.xml"/><Relationship Id="rId21" Type="http://schemas.openxmlformats.org/officeDocument/2006/relationships/ctrlProp" Target="../ctrlProps/ctrlProp330.xml"/><Relationship Id="rId42" Type="http://schemas.openxmlformats.org/officeDocument/2006/relationships/ctrlProp" Target="../ctrlProps/ctrlProp351.xml"/><Relationship Id="rId63" Type="http://schemas.openxmlformats.org/officeDocument/2006/relationships/ctrlProp" Target="../ctrlProps/ctrlProp372.xml"/><Relationship Id="rId84" Type="http://schemas.openxmlformats.org/officeDocument/2006/relationships/ctrlProp" Target="../ctrlProps/ctrlProp393.xml"/><Relationship Id="rId138" Type="http://schemas.openxmlformats.org/officeDocument/2006/relationships/ctrlProp" Target="../ctrlProps/ctrlProp447.xml"/><Relationship Id="rId107" Type="http://schemas.openxmlformats.org/officeDocument/2006/relationships/ctrlProp" Target="../ctrlProps/ctrlProp416.xml"/><Relationship Id="rId11" Type="http://schemas.openxmlformats.org/officeDocument/2006/relationships/ctrlProp" Target="../ctrlProps/ctrlProp320.xml"/><Relationship Id="rId32" Type="http://schemas.openxmlformats.org/officeDocument/2006/relationships/ctrlProp" Target="../ctrlProps/ctrlProp341.xml"/><Relationship Id="rId37" Type="http://schemas.openxmlformats.org/officeDocument/2006/relationships/ctrlProp" Target="../ctrlProps/ctrlProp346.xml"/><Relationship Id="rId53" Type="http://schemas.openxmlformats.org/officeDocument/2006/relationships/ctrlProp" Target="../ctrlProps/ctrlProp362.xml"/><Relationship Id="rId58" Type="http://schemas.openxmlformats.org/officeDocument/2006/relationships/ctrlProp" Target="../ctrlProps/ctrlProp367.xml"/><Relationship Id="rId74" Type="http://schemas.openxmlformats.org/officeDocument/2006/relationships/ctrlProp" Target="../ctrlProps/ctrlProp383.xml"/><Relationship Id="rId79" Type="http://schemas.openxmlformats.org/officeDocument/2006/relationships/ctrlProp" Target="../ctrlProps/ctrlProp388.xml"/><Relationship Id="rId102" Type="http://schemas.openxmlformats.org/officeDocument/2006/relationships/ctrlProp" Target="../ctrlProps/ctrlProp411.xml"/><Relationship Id="rId123" Type="http://schemas.openxmlformats.org/officeDocument/2006/relationships/ctrlProp" Target="../ctrlProps/ctrlProp432.xml"/><Relationship Id="rId128" Type="http://schemas.openxmlformats.org/officeDocument/2006/relationships/ctrlProp" Target="../ctrlProps/ctrlProp437.xml"/><Relationship Id="rId5" Type="http://schemas.openxmlformats.org/officeDocument/2006/relationships/vmlDrawing" Target="../drawings/vmlDrawing7.vml"/><Relationship Id="rId90" Type="http://schemas.openxmlformats.org/officeDocument/2006/relationships/ctrlProp" Target="../ctrlProps/ctrlProp399.xml"/><Relationship Id="rId95" Type="http://schemas.openxmlformats.org/officeDocument/2006/relationships/ctrlProp" Target="../ctrlProps/ctrlProp404.xml"/><Relationship Id="rId22" Type="http://schemas.openxmlformats.org/officeDocument/2006/relationships/ctrlProp" Target="../ctrlProps/ctrlProp331.xml"/><Relationship Id="rId27" Type="http://schemas.openxmlformats.org/officeDocument/2006/relationships/ctrlProp" Target="../ctrlProps/ctrlProp336.xml"/><Relationship Id="rId43" Type="http://schemas.openxmlformats.org/officeDocument/2006/relationships/ctrlProp" Target="../ctrlProps/ctrlProp352.xml"/><Relationship Id="rId48" Type="http://schemas.openxmlformats.org/officeDocument/2006/relationships/ctrlProp" Target="../ctrlProps/ctrlProp357.xml"/><Relationship Id="rId64" Type="http://schemas.openxmlformats.org/officeDocument/2006/relationships/ctrlProp" Target="../ctrlProps/ctrlProp373.xml"/><Relationship Id="rId69" Type="http://schemas.openxmlformats.org/officeDocument/2006/relationships/ctrlProp" Target="../ctrlProps/ctrlProp378.xml"/><Relationship Id="rId113" Type="http://schemas.openxmlformats.org/officeDocument/2006/relationships/ctrlProp" Target="../ctrlProps/ctrlProp422.xml"/><Relationship Id="rId118" Type="http://schemas.openxmlformats.org/officeDocument/2006/relationships/ctrlProp" Target="../ctrlProps/ctrlProp427.xml"/><Relationship Id="rId134" Type="http://schemas.openxmlformats.org/officeDocument/2006/relationships/ctrlProp" Target="../ctrlProps/ctrlProp443.xml"/><Relationship Id="rId139" Type="http://schemas.openxmlformats.org/officeDocument/2006/relationships/ctrlProp" Target="../ctrlProps/ctrlProp448.xml"/><Relationship Id="rId80" Type="http://schemas.openxmlformats.org/officeDocument/2006/relationships/ctrlProp" Target="../ctrlProps/ctrlProp389.xml"/><Relationship Id="rId85" Type="http://schemas.openxmlformats.org/officeDocument/2006/relationships/ctrlProp" Target="../ctrlProps/ctrlProp394.xml"/><Relationship Id="rId12" Type="http://schemas.openxmlformats.org/officeDocument/2006/relationships/ctrlProp" Target="../ctrlProps/ctrlProp321.xml"/><Relationship Id="rId17" Type="http://schemas.openxmlformats.org/officeDocument/2006/relationships/ctrlProp" Target="../ctrlProps/ctrlProp326.xml"/><Relationship Id="rId33" Type="http://schemas.openxmlformats.org/officeDocument/2006/relationships/ctrlProp" Target="../ctrlProps/ctrlProp342.xml"/><Relationship Id="rId38" Type="http://schemas.openxmlformats.org/officeDocument/2006/relationships/ctrlProp" Target="../ctrlProps/ctrlProp347.xml"/><Relationship Id="rId59" Type="http://schemas.openxmlformats.org/officeDocument/2006/relationships/ctrlProp" Target="../ctrlProps/ctrlProp368.xml"/><Relationship Id="rId103" Type="http://schemas.openxmlformats.org/officeDocument/2006/relationships/ctrlProp" Target="../ctrlProps/ctrlProp412.xml"/><Relationship Id="rId108" Type="http://schemas.openxmlformats.org/officeDocument/2006/relationships/ctrlProp" Target="../ctrlProps/ctrlProp417.xml"/><Relationship Id="rId124" Type="http://schemas.openxmlformats.org/officeDocument/2006/relationships/ctrlProp" Target="../ctrlProps/ctrlProp433.xml"/><Relationship Id="rId129" Type="http://schemas.openxmlformats.org/officeDocument/2006/relationships/ctrlProp" Target="../ctrlProps/ctrlProp438.xml"/><Relationship Id="rId54" Type="http://schemas.openxmlformats.org/officeDocument/2006/relationships/ctrlProp" Target="../ctrlProps/ctrlProp363.xml"/><Relationship Id="rId70" Type="http://schemas.openxmlformats.org/officeDocument/2006/relationships/ctrlProp" Target="../ctrlProps/ctrlProp379.xml"/><Relationship Id="rId75" Type="http://schemas.openxmlformats.org/officeDocument/2006/relationships/ctrlProp" Target="../ctrlProps/ctrlProp384.xml"/><Relationship Id="rId91" Type="http://schemas.openxmlformats.org/officeDocument/2006/relationships/ctrlProp" Target="../ctrlProps/ctrlProp400.xml"/><Relationship Id="rId96" Type="http://schemas.openxmlformats.org/officeDocument/2006/relationships/ctrlProp" Target="../ctrlProps/ctrlProp405.xml"/><Relationship Id="rId140" Type="http://schemas.openxmlformats.org/officeDocument/2006/relationships/ctrlProp" Target="../ctrlProps/ctrlProp449.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315.xml"/><Relationship Id="rId23" Type="http://schemas.openxmlformats.org/officeDocument/2006/relationships/ctrlProp" Target="../ctrlProps/ctrlProp332.xml"/><Relationship Id="rId28" Type="http://schemas.openxmlformats.org/officeDocument/2006/relationships/ctrlProp" Target="../ctrlProps/ctrlProp337.xml"/><Relationship Id="rId49" Type="http://schemas.openxmlformats.org/officeDocument/2006/relationships/ctrlProp" Target="../ctrlProps/ctrlProp358.xml"/><Relationship Id="rId114" Type="http://schemas.openxmlformats.org/officeDocument/2006/relationships/ctrlProp" Target="../ctrlProps/ctrlProp423.xml"/><Relationship Id="rId119" Type="http://schemas.openxmlformats.org/officeDocument/2006/relationships/ctrlProp" Target="../ctrlProps/ctrlProp428.xml"/><Relationship Id="rId44" Type="http://schemas.openxmlformats.org/officeDocument/2006/relationships/ctrlProp" Target="../ctrlProps/ctrlProp353.xml"/><Relationship Id="rId60" Type="http://schemas.openxmlformats.org/officeDocument/2006/relationships/ctrlProp" Target="../ctrlProps/ctrlProp369.xml"/><Relationship Id="rId65" Type="http://schemas.openxmlformats.org/officeDocument/2006/relationships/ctrlProp" Target="../ctrlProps/ctrlProp374.xml"/><Relationship Id="rId81" Type="http://schemas.openxmlformats.org/officeDocument/2006/relationships/ctrlProp" Target="../ctrlProps/ctrlProp390.xml"/><Relationship Id="rId86" Type="http://schemas.openxmlformats.org/officeDocument/2006/relationships/ctrlProp" Target="../ctrlProps/ctrlProp395.xml"/><Relationship Id="rId130" Type="http://schemas.openxmlformats.org/officeDocument/2006/relationships/ctrlProp" Target="../ctrlProps/ctrlProp439.xml"/><Relationship Id="rId135" Type="http://schemas.openxmlformats.org/officeDocument/2006/relationships/ctrlProp" Target="../ctrlProps/ctrlProp444.xml"/><Relationship Id="rId13" Type="http://schemas.openxmlformats.org/officeDocument/2006/relationships/ctrlProp" Target="../ctrlProps/ctrlProp322.xml"/><Relationship Id="rId18" Type="http://schemas.openxmlformats.org/officeDocument/2006/relationships/ctrlProp" Target="../ctrlProps/ctrlProp327.xml"/><Relationship Id="rId39" Type="http://schemas.openxmlformats.org/officeDocument/2006/relationships/ctrlProp" Target="../ctrlProps/ctrlProp348.xml"/><Relationship Id="rId109" Type="http://schemas.openxmlformats.org/officeDocument/2006/relationships/ctrlProp" Target="../ctrlProps/ctrlProp418.xml"/><Relationship Id="rId34" Type="http://schemas.openxmlformats.org/officeDocument/2006/relationships/ctrlProp" Target="../ctrlProps/ctrlProp343.xml"/><Relationship Id="rId50" Type="http://schemas.openxmlformats.org/officeDocument/2006/relationships/ctrlProp" Target="../ctrlProps/ctrlProp359.xml"/><Relationship Id="rId55" Type="http://schemas.openxmlformats.org/officeDocument/2006/relationships/ctrlProp" Target="../ctrlProps/ctrlProp364.xml"/><Relationship Id="rId76" Type="http://schemas.openxmlformats.org/officeDocument/2006/relationships/ctrlProp" Target="../ctrlProps/ctrlProp385.xml"/><Relationship Id="rId97" Type="http://schemas.openxmlformats.org/officeDocument/2006/relationships/ctrlProp" Target="../ctrlProps/ctrlProp406.xml"/><Relationship Id="rId104" Type="http://schemas.openxmlformats.org/officeDocument/2006/relationships/ctrlProp" Target="../ctrlProps/ctrlProp413.xml"/><Relationship Id="rId120" Type="http://schemas.openxmlformats.org/officeDocument/2006/relationships/ctrlProp" Target="../ctrlProps/ctrlProp429.xml"/><Relationship Id="rId125" Type="http://schemas.openxmlformats.org/officeDocument/2006/relationships/ctrlProp" Target="../ctrlProps/ctrlProp434.xml"/><Relationship Id="rId141" Type="http://schemas.openxmlformats.org/officeDocument/2006/relationships/ctrlProp" Target="../ctrlProps/ctrlProp450.xml"/><Relationship Id="rId7" Type="http://schemas.openxmlformats.org/officeDocument/2006/relationships/ctrlProp" Target="../ctrlProps/ctrlProp316.xml"/><Relationship Id="rId71" Type="http://schemas.openxmlformats.org/officeDocument/2006/relationships/ctrlProp" Target="../ctrlProps/ctrlProp380.xml"/><Relationship Id="rId92" Type="http://schemas.openxmlformats.org/officeDocument/2006/relationships/ctrlProp" Target="../ctrlProps/ctrlProp401.xml"/><Relationship Id="rId2" Type="http://schemas.openxmlformats.org/officeDocument/2006/relationships/printerSettings" Target="../printerSettings/printerSettings6.bin"/><Relationship Id="rId29" Type="http://schemas.openxmlformats.org/officeDocument/2006/relationships/ctrlProp" Target="../ctrlProps/ctrlProp338.xml"/><Relationship Id="rId24" Type="http://schemas.openxmlformats.org/officeDocument/2006/relationships/ctrlProp" Target="../ctrlProps/ctrlProp333.xml"/><Relationship Id="rId40" Type="http://schemas.openxmlformats.org/officeDocument/2006/relationships/ctrlProp" Target="../ctrlProps/ctrlProp349.xml"/><Relationship Id="rId45" Type="http://schemas.openxmlformats.org/officeDocument/2006/relationships/ctrlProp" Target="../ctrlProps/ctrlProp354.xml"/><Relationship Id="rId66" Type="http://schemas.openxmlformats.org/officeDocument/2006/relationships/ctrlProp" Target="../ctrlProps/ctrlProp375.xml"/><Relationship Id="rId87" Type="http://schemas.openxmlformats.org/officeDocument/2006/relationships/ctrlProp" Target="../ctrlProps/ctrlProp396.xml"/><Relationship Id="rId110" Type="http://schemas.openxmlformats.org/officeDocument/2006/relationships/ctrlProp" Target="../ctrlProps/ctrlProp419.xml"/><Relationship Id="rId115" Type="http://schemas.openxmlformats.org/officeDocument/2006/relationships/ctrlProp" Target="../ctrlProps/ctrlProp424.xml"/><Relationship Id="rId131" Type="http://schemas.openxmlformats.org/officeDocument/2006/relationships/ctrlProp" Target="../ctrlProps/ctrlProp440.xml"/><Relationship Id="rId136" Type="http://schemas.openxmlformats.org/officeDocument/2006/relationships/ctrlProp" Target="../ctrlProps/ctrlProp445.xml"/><Relationship Id="rId61" Type="http://schemas.openxmlformats.org/officeDocument/2006/relationships/ctrlProp" Target="../ctrlProps/ctrlProp370.xml"/><Relationship Id="rId82" Type="http://schemas.openxmlformats.org/officeDocument/2006/relationships/ctrlProp" Target="../ctrlProps/ctrlProp391.xml"/><Relationship Id="rId19" Type="http://schemas.openxmlformats.org/officeDocument/2006/relationships/ctrlProp" Target="../ctrlProps/ctrlProp328.xml"/><Relationship Id="rId14" Type="http://schemas.openxmlformats.org/officeDocument/2006/relationships/ctrlProp" Target="../ctrlProps/ctrlProp323.xml"/><Relationship Id="rId30" Type="http://schemas.openxmlformats.org/officeDocument/2006/relationships/ctrlProp" Target="../ctrlProps/ctrlProp339.xml"/><Relationship Id="rId35" Type="http://schemas.openxmlformats.org/officeDocument/2006/relationships/ctrlProp" Target="../ctrlProps/ctrlProp344.xml"/><Relationship Id="rId56" Type="http://schemas.openxmlformats.org/officeDocument/2006/relationships/ctrlProp" Target="../ctrlProps/ctrlProp365.xml"/><Relationship Id="rId77" Type="http://schemas.openxmlformats.org/officeDocument/2006/relationships/ctrlProp" Target="../ctrlProps/ctrlProp386.xml"/><Relationship Id="rId100" Type="http://schemas.openxmlformats.org/officeDocument/2006/relationships/ctrlProp" Target="../ctrlProps/ctrlProp409.xml"/><Relationship Id="rId105" Type="http://schemas.openxmlformats.org/officeDocument/2006/relationships/ctrlProp" Target="../ctrlProps/ctrlProp414.xml"/><Relationship Id="rId126" Type="http://schemas.openxmlformats.org/officeDocument/2006/relationships/ctrlProp" Target="../ctrlProps/ctrlProp435.xml"/><Relationship Id="rId8" Type="http://schemas.openxmlformats.org/officeDocument/2006/relationships/ctrlProp" Target="../ctrlProps/ctrlProp317.xml"/><Relationship Id="rId51" Type="http://schemas.openxmlformats.org/officeDocument/2006/relationships/ctrlProp" Target="../ctrlProps/ctrlProp360.xml"/><Relationship Id="rId72" Type="http://schemas.openxmlformats.org/officeDocument/2006/relationships/ctrlProp" Target="../ctrlProps/ctrlProp381.xml"/><Relationship Id="rId93" Type="http://schemas.openxmlformats.org/officeDocument/2006/relationships/ctrlProp" Target="../ctrlProps/ctrlProp402.xml"/><Relationship Id="rId98" Type="http://schemas.openxmlformats.org/officeDocument/2006/relationships/ctrlProp" Target="../ctrlProps/ctrlProp407.xml"/><Relationship Id="rId121" Type="http://schemas.openxmlformats.org/officeDocument/2006/relationships/ctrlProp" Target="../ctrlProps/ctrlProp430.xml"/><Relationship Id="rId3" Type="http://schemas.openxmlformats.org/officeDocument/2006/relationships/drawing" Target="../drawings/drawing4.xml"/><Relationship Id="rId25" Type="http://schemas.openxmlformats.org/officeDocument/2006/relationships/ctrlProp" Target="../ctrlProps/ctrlProp334.xml"/><Relationship Id="rId46" Type="http://schemas.openxmlformats.org/officeDocument/2006/relationships/ctrlProp" Target="../ctrlProps/ctrlProp355.xml"/><Relationship Id="rId67" Type="http://schemas.openxmlformats.org/officeDocument/2006/relationships/ctrlProp" Target="../ctrlProps/ctrlProp376.xml"/><Relationship Id="rId116" Type="http://schemas.openxmlformats.org/officeDocument/2006/relationships/ctrlProp" Target="../ctrlProps/ctrlProp425.xml"/><Relationship Id="rId137" Type="http://schemas.openxmlformats.org/officeDocument/2006/relationships/ctrlProp" Target="../ctrlProps/ctrlProp446.xml"/><Relationship Id="rId20" Type="http://schemas.openxmlformats.org/officeDocument/2006/relationships/ctrlProp" Target="../ctrlProps/ctrlProp329.xml"/><Relationship Id="rId41" Type="http://schemas.openxmlformats.org/officeDocument/2006/relationships/ctrlProp" Target="../ctrlProps/ctrlProp350.xml"/><Relationship Id="rId62" Type="http://schemas.openxmlformats.org/officeDocument/2006/relationships/ctrlProp" Target="../ctrlProps/ctrlProp371.xml"/><Relationship Id="rId83" Type="http://schemas.openxmlformats.org/officeDocument/2006/relationships/ctrlProp" Target="../ctrlProps/ctrlProp392.xml"/><Relationship Id="rId88" Type="http://schemas.openxmlformats.org/officeDocument/2006/relationships/ctrlProp" Target="../ctrlProps/ctrlProp397.xml"/><Relationship Id="rId111" Type="http://schemas.openxmlformats.org/officeDocument/2006/relationships/ctrlProp" Target="../ctrlProps/ctrlProp420.xml"/><Relationship Id="rId132" Type="http://schemas.openxmlformats.org/officeDocument/2006/relationships/ctrlProp" Target="../ctrlProps/ctrlProp441.xml"/><Relationship Id="rId15" Type="http://schemas.openxmlformats.org/officeDocument/2006/relationships/ctrlProp" Target="../ctrlProps/ctrlProp324.xml"/><Relationship Id="rId36" Type="http://schemas.openxmlformats.org/officeDocument/2006/relationships/ctrlProp" Target="../ctrlProps/ctrlProp345.xml"/><Relationship Id="rId57" Type="http://schemas.openxmlformats.org/officeDocument/2006/relationships/ctrlProp" Target="../ctrlProps/ctrlProp366.xml"/><Relationship Id="rId106" Type="http://schemas.openxmlformats.org/officeDocument/2006/relationships/ctrlProp" Target="../ctrlProps/ctrlProp415.xml"/><Relationship Id="rId127" Type="http://schemas.openxmlformats.org/officeDocument/2006/relationships/ctrlProp" Target="../ctrlProps/ctrlProp436.xml"/><Relationship Id="rId10" Type="http://schemas.openxmlformats.org/officeDocument/2006/relationships/ctrlProp" Target="../ctrlProps/ctrlProp319.xml"/><Relationship Id="rId31" Type="http://schemas.openxmlformats.org/officeDocument/2006/relationships/ctrlProp" Target="../ctrlProps/ctrlProp340.xml"/><Relationship Id="rId52" Type="http://schemas.openxmlformats.org/officeDocument/2006/relationships/ctrlProp" Target="../ctrlProps/ctrlProp361.xml"/><Relationship Id="rId73" Type="http://schemas.openxmlformats.org/officeDocument/2006/relationships/ctrlProp" Target="../ctrlProps/ctrlProp382.xml"/><Relationship Id="rId78" Type="http://schemas.openxmlformats.org/officeDocument/2006/relationships/ctrlProp" Target="../ctrlProps/ctrlProp387.xml"/><Relationship Id="rId94" Type="http://schemas.openxmlformats.org/officeDocument/2006/relationships/ctrlProp" Target="../ctrlProps/ctrlProp403.xml"/><Relationship Id="rId99" Type="http://schemas.openxmlformats.org/officeDocument/2006/relationships/ctrlProp" Target="../ctrlProps/ctrlProp408.xml"/><Relationship Id="rId101" Type="http://schemas.openxmlformats.org/officeDocument/2006/relationships/ctrlProp" Target="../ctrlProps/ctrlProp410.xml"/><Relationship Id="rId122" Type="http://schemas.openxmlformats.org/officeDocument/2006/relationships/ctrlProp" Target="../ctrlProps/ctrlProp431.xml"/><Relationship Id="rId4" Type="http://schemas.openxmlformats.org/officeDocument/2006/relationships/vmlDrawing" Target="../drawings/vmlDrawing6.vml"/><Relationship Id="rId9" Type="http://schemas.openxmlformats.org/officeDocument/2006/relationships/ctrlProp" Target="../ctrlProps/ctrlProp318.xml"/><Relationship Id="rId26" Type="http://schemas.openxmlformats.org/officeDocument/2006/relationships/ctrlProp" Target="../ctrlProps/ctrlProp335.xml"/><Relationship Id="rId47" Type="http://schemas.openxmlformats.org/officeDocument/2006/relationships/ctrlProp" Target="../ctrlProps/ctrlProp356.xml"/><Relationship Id="rId68" Type="http://schemas.openxmlformats.org/officeDocument/2006/relationships/ctrlProp" Target="../ctrlProps/ctrlProp377.xml"/><Relationship Id="rId89" Type="http://schemas.openxmlformats.org/officeDocument/2006/relationships/ctrlProp" Target="../ctrlProps/ctrlProp398.xml"/><Relationship Id="rId112" Type="http://schemas.openxmlformats.org/officeDocument/2006/relationships/ctrlProp" Target="../ctrlProps/ctrlProp421.xml"/><Relationship Id="rId133" Type="http://schemas.openxmlformats.org/officeDocument/2006/relationships/ctrlProp" Target="../ctrlProps/ctrlProp442.xml"/><Relationship Id="rId16" Type="http://schemas.openxmlformats.org/officeDocument/2006/relationships/ctrlProp" Target="../ctrlProps/ctrlProp32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562.xml"/><Relationship Id="rId21" Type="http://schemas.openxmlformats.org/officeDocument/2006/relationships/ctrlProp" Target="../ctrlProps/ctrlProp466.xml"/><Relationship Id="rId42" Type="http://schemas.openxmlformats.org/officeDocument/2006/relationships/ctrlProp" Target="../ctrlProps/ctrlProp487.xml"/><Relationship Id="rId63" Type="http://schemas.openxmlformats.org/officeDocument/2006/relationships/ctrlProp" Target="../ctrlProps/ctrlProp508.xml"/><Relationship Id="rId84" Type="http://schemas.openxmlformats.org/officeDocument/2006/relationships/ctrlProp" Target="../ctrlProps/ctrlProp529.xml"/><Relationship Id="rId138" Type="http://schemas.openxmlformats.org/officeDocument/2006/relationships/ctrlProp" Target="../ctrlProps/ctrlProp583.xml"/><Relationship Id="rId107" Type="http://schemas.openxmlformats.org/officeDocument/2006/relationships/ctrlProp" Target="../ctrlProps/ctrlProp552.xml"/><Relationship Id="rId11" Type="http://schemas.openxmlformats.org/officeDocument/2006/relationships/ctrlProp" Target="../ctrlProps/ctrlProp456.xml"/><Relationship Id="rId32" Type="http://schemas.openxmlformats.org/officeDocument/2006/relationships/ctrlProp" Target="../ctrlProps/ctrlProp477.xml"/><Relationship Id="rId37" Type="http://schemas.openxmlformats.org/officeDocument/2006/relationships/ctrlProp" Target="../ctrlProps/ctrlProp482.xml"/><Relationship Id="rId53" Type="http://schemas.openxmlformats.org/officeDocument/2006/relationships/ctrlProp" Target="../ctrlProps/ctrlProp498.xml"/><Relationship Id="rId58" Type="http://schemas.openxmlformats.org/officeDocument/2006/relationships/ctrlProp" Target="../ctrlProps/ctrlProp503.xml"/><Relationship Id="rId74" Type="http://schemas.openxmlformats.org/officeDocument/2006/relationships/ctrlProp" Target="../ctrlProps/ctrlProp519.xml"/><Relationship Id="rId79" Type="http://schemas.openxmlformats.org/officeDocument/2006/relationships/ctrlProp" Target="../ctrlProps/ctrlProp524.xml"/><Relationship Id="rId102" Type="http://schemas.openxmlformats.org/officeDocument/2006/relationships/ctrlProp" Target="../ctrlProps/ctrlProp547.xml"/><Relationship Id="rId123" Type="http://schemas.openxmlformats.org/officeDocument/2006/relationships/ctrlProp" Target="../ctrlProps/ctrlProp568.xml"/><Relationship Id="rId128" Type="http://schemas.openxmlformats.org/officeDocument/2006/relationships/ctrlProp" Target="../ctrlProps/ctrlProp573.xml"/><Relationship Id="rId5" Type="http://schemas.openxmlformats.org/officeDocument/2006/relationships/vmlDrawing" Target="../drawings/vmlDrawing9.vml"/><Relationship Id="rId90" Type="http://schemas.openxmlformats.org/officeDocument/2006/relationships/ctrlProp" Target="../ctrlProps/ctrlProp535.xml"/><Relationship Id="rId95" Type="http://schemas.openxmlformats.org/officeDocument/2006/relationships/ctrlProp" Target="../ctrlProps/ctrlProp540.xml"/><Relationship Id="rId22" Type="http://schemas.openxmlformats.org/officeDocument/2006/relationships/ctrlProp" Target="../ctrlProps/ctrlProp467.xml"/><Relationship Id="rId27" Type="http://schemas.openxmlformats.org/officeDocument/2006/relationships/ctrlProp" Target="../ctrlProps/ctrlProp472.xml"/><Relationship Id="rId43" Type="http://schemas.openxmlformats.org/officeDocument/2006/relationships/ctrlProp" Target="../ctrlProps/ctrlProp488.xml"/><Relationship Id="rId48" Type="http://schemas.openxmlformats.org/officeDocument/2006/relationships/ctrlProp" Target="../ctrlProps/ctrlProp493.xml"/><Relationship Id="rId64" Type="http://schemas.openxmlformats.org/officeDocument/2006/relationships/ctrlProp" Target="../ctrlProps/ctrlProp509.xml"/><Relationship Id="rId69" Type="http://schemas.openxmlformats.org/officeDocument/2006/relationships/ctrlProp" Target="../ctrlProps/ctrlProp514.xml"/><Relationship Id="rId113" Type="http://schemas.openxmlformats.org/officeDocument/2006/relationships/ctrlProp" Target="../ctrlProps/ctrlProp558.xml"/><Relationship Id="rId118" Type="http://schemas.openxmlformats.org/officeDocument/2006/relationships/ctrlProp" Target="../ctrlProps/ctrlProp563.xml"/><Relationship Id="rId134" Type="http://schemas.openxmlformats.org/officeDocument/2006/relationships/ctrlProp" Target="../ctrlProps/ctrlProp579.xml"/><Relationship Id="rId139" Type="http://schemas.openxmlformats.org/officeDocument/2006/relationships/ctrlProp" Target="../ctrlProps/ctrlProp584.xml"/><Relationship Id="rId80" Type="http://schemas.openxmlformats.org/officeDocument/2006/relationships/ctrlProp" Target="../ctrlProps/ctrlProp525.xml"/><Relationship Id="rId85" Type="http://schemas.openxmlformats.org/officeDocument/2006/relationships/ctrlProp" Target="../ctrlProps/ctrlProp530.xml"/><Relationship Id="rId12" Type="http://schemas.openxmlformats.org/officeDocument/2006/relationships/ctrlProp" Target="../ctrlProps/ctrlProp457.xml"/><Relationship Id="rId17" Type="http://schemas.openxmlformats.org/officeDocument/2006/relationships/ctrlProp" Target="../ctrlProps/ctrlProp462.xml"/><Relationship Id="rId33" Type="http://schemas.openxmlformats.org/officeDocument/2006/relationships/ctrlProp" Target="../ctrlProps/ctrlProp478.xml"/><Relationship Id="rId38" Type="http://schemas.openxmlformats.org/officeDocument/2006/relationships/ctrlProp" Target="../ctrlProps/ctrlProp483.xml"/><Relationship Id="rId59" Type="http://schemas.openxmlformats.org/officeDocument/2006/relationships/ctrlProp" Target="../ctrlProps/ctrlProp504.xml"/><Relationship Id="rId103" Type="http://schemas.openxmlformats.org/officeDocument/2006/relationships/ctrlProp" Target="../ctrlProps/ctrlProp548.xml"/><Relationship Id="rId108" Type="http://schemas.openxmlformats.org/officeDocument/2006/relationships/ctrlProp" Target="../ctrlProps/ctrlProp553.xml"/><Relationship Id="rId124" Type="http://schemas.openxmlformats.org/officeDocument/2006/relationships/ctrlProp" Target="../ctrlProps/ctrlProp569.xml"/><Relationship Id="rId129" Type="http://schemas.openxmlformats.org/officeDocument/2006/relationships/ctrlProp" Target="../ctrlProps/ctrlProp574.xml"/><Relationship Id="rId54" Type="http://schemas.openxmlformats.org/officeDocument/2006/relationships/ctrlProp" Target="../ctrlProps/ctrlProp499.xml"/><Relationship Id="rId70" Type="http://schemas.openxmlformats.org/officeDocument/2006/relationships/ctrlProp" Target="../ctrlProps/ctrlProp515.xml"/><Relationship Id="rId75" Type="http://schemas.openxmlformats.org/officeDocument/2006/relationships/ctrlProp" Target="../ctrlProps/ctrlProp520.xml"/><Relationship Id="rId91" Type="http://schemas.openxmlformats.org/officeDocument/2006/relationships/ctrlProp" Target="../ctrlProps/ctrlProp536.xml"/><Relationship Id="rId96" Type="http://schemas.openxmlformats.org/officeDocument/2006/relationships/ctrlProp" Target="../ctrlProps/ctrlProp541.xml"/><Relationship Id="rId140" Type="http://schemas.openxmlformats.org/officeDocument/2006/relationships/ctrlProp" Target="../ctrlProps/ctrlProp585.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451.xml"/><Relationship Id="rId23" Type="http://schemas.openxmlformats.org/officeDocument/2006/relationships/ctrlProp" Target="../ctrlProps/ctrlProp468.xml"/><Relationship Id="rId28" Type="http://schemas.openxmlformats.org/officeDocument/2006/relationships/ctrlProp" Target="../ctrlProps/ctrlProp473.xml"/><Relationship Id="rId49" Type="http://schemas.openxmlformats.org/officeDocument/2006/relationships/ctrlProp" Target="../ctrlProps/ctrlProp494.xml"/><Relationship Id="rId114" Type="http://schemas.openxmlformats.org/officeDocument/2006/relationships/ctrlProp" Target="../ctrlProps/ctrlProp559.xml"/><Relationship Id="rId119" Type="http://schemas.openxmlformats.org/officeDocument/2006/relationships/ctrlProp" Target="../ctrlProps/ctrlProp564.xml"/><Relationship Id="rId44" Type="http://schemas.openxmlformats.org/officeDocument/2006/relationships/ctrlProp" Target="../ctrlProps/ctrlProp489.xml"/><Relationship Id="rId60" Type="http://schemas.openxmlformats.org/officeDocument/2006/relationships/ctrlProp" Target="../ctrlProps/ctrlProp505.xml"/><Relationship Id="rId65" Type="http://schemas.openxmlformats.org/officeDocument/2006/relationships/ctrlProp" Target="../ctrlProps/ctrlProp510.xml"/><Relationship Id="rId81" Type="http://schemas.openxmlformats.org/officeDocument/2006/relationships/ctrlProp" Target="../ctrlProps/ctrlProp526.xml"/><Relationship Id="rId86" Type="http://schemas.openxmlformats.org/officeDocument/2006/relationships/ctrlProp" Target="../ctrlProps/ctrlProp531.xml"/><Relationship Id="rId130" Type="http://schemas.openxmlformats.org/officeDocument/2006/relationships/ctrlProp" Target="../ctrlProps/ctrlProp575.xml"/><Relationship Id="rId135" Type="http://schemas.openxmlformats.org/officeDocument/2006/relationships/ctrlProp" Target="../ctrlProps/ctrlProp580.xml"/><Relationship Id="rId13" Type="http://schemas.openxmlformats.org/officeDocument/2006/relationships/ctrlProp" Target="../ctrlProps/ctrlProp458.xml"/><Relationship Id="rId18" Type="http://schemas.openxmlformats.org/officeDocument/2006/relationships/ctrlProp" Target="../ctrlProps/ctrlProp463.xml"/><Relationship Id="rId39" Type="http://schemas.openxmlformats.org/officeDocument/2006/relationships/ctrlProp" Target="../ctrlProps/ctrlProp484.xml"/><Relationship Id="rId109" Type="http://schemas.openxmlformats.org/officeDocument/2006/relationships/ctrlProp" Target="../ctrlProps/ctrlProp554.xml"/><Relationship Id="rId34" Type="http://schemas.openxmlformats.org/officeDocument/2006/relationships/ctrlProp" Target="../ctrlProps/ctrlProp479.xml"/><Relationship Id="rId50" Type="http://schemas.openxmlformats.org/officeDocument/2006/relationships/ctrlProp" Target="../ctrlProps/ctrlProp495.xml"/><Relationship Id="rId55" Type="http://schemas.openxmlformats.org/officeDocument/2006/relationships/ctrlProp" Target="../ctrlProps/ctrlProp500.xml"/><Relationship Id="rId76" Type="http://schemas.openxmlformats.org/officeDocument/2006/relationships/ctrlProp" Target="../ctrlProps/ctrlProp521.xml"/><Relationship Id="rId97" Type="http://schemas.openxmlformats.org/officeDocument/2006/relationships/ctrlProp" Target="../ctrlProps/ctrlProp542.xml"/><Relationship Id="rId104" Type="http://schemas.openxmlformats.org/officeDocument/2006/relationships/ctrlProp" Target="../ctrlProps/ctrlProp549.xml"/><Relationship Id="rId120" Type="http://schemas.openxmlformats.org/officeDocument/2006/relationships/ctrlProp" Target="../ctrlProps/ctrlProp565.xml"/><Relationship Id="rId125" Type="http://schemas.openxmlformats.org/officeDocument/2006/relationships/ctrlProp" Target="../ctrlProps/ctrlProp570.xml"/><Relationship Id="rId141" Type="http://schemas.openxmlformats.org/officeDocument/2006/relationships/ctrlProp" Target="../ctrlProps/ctrlProp586.xml"/><Relationship Id="rId7" Type="http://schemas.openxmlformats.org/officeDocument/2006/relationships/ctrlProp" Target="../ctrlProps/ctrlProp452.xml"/><Relationship Id="rId71" Type="http://schemas.openxmlformats.org/officeDocument/2006/relationships/ctrlProp" Target="../ctrlProps/ctrlProp516.xml"/><Relationship Id="rId92" Type="http://schemas.openxmlformats.org/officeDocument/2006/relationships/ctrlProp" Target="../ctrlProps/ctrlProp537.xml"/><Relationship Id="rId2" Type="http://schemas.openxmlformats.org/officeDocument/2006/relationships/printerSettings" Target="../printerSettings/printerSettings7.bin"/><Relationship Id="rId29" Type="http://schemas.openxmlformats.org/officeDocument/2006/relationships/ctrlProp" Target="../ctrlProps/ctrlProp474.xml"/><Relationship Id="rId24" Type="http://schemas.openxmlformats.org/officeDocument/2006/relationships/ctrlProp" Target="../ctrlProps/ctrlProp469.xml"/><Relationship Id="rId40" Type="http://schemas.openxmlformats.org/officeDocument/2006/relationships/ctrlProp" Target="../ctrlProps/ctrlProp485.xml"/><Relationship Id="rId45" Type="http://schemas.openxmlformats.org/officeDocument/2006/relationships/ctrlProp" Target="../ctrlProps/ctrlProp490.xml"/><Relationship Id="rId66" Type="http://schemas.openxmlformats.org/officeDocument/2006/relationships/ctrlProp" Target="../ctrlProps/ctrlProp511.xml"/><Relationship Id="rId87" Type="http://schemas.openxmlformats.org/officeDocument/2006/relationships/ctrlProp" Target="../ctrlProps/ctrlProp532.xml"/><Relationship Id="rId110" Type="http://schemas.openxmlformats.org/officeDocument/2006/relationships/ctrlProp" Target="../ctrlProps/ctrlProp555.xml"/><Relationship Id="rId115" Type="http://schemas.openxmlformats.org/officeDocument/2006/relationships/ctrlProp" Target="../ctrlProps/ctrlProp560.xml"/><Relationship Id="rId131" Type="http://schemas.openxmlformats.org/officeDocument/2006/relationships/ctrlProp" Target="../ctrlProps/ctrlProp576.xml"/><Relationship Id="rId136" Type="http://schemas.openxmlformats.org/officeDocument/2006/relationships/ctrlProp" Target="../ctrlProps/ctrlProp581.xml"/><Relationship Id="rId61" Type="http://schemas.openxmlformats.org/officeDocument/2006/relationships/ctrlProp" Target="../ctrlProps/ctrlProp506.xml"/><Relationship Id="rId82" Type="http://schemas.openxmlformats.org/officeDocument/2006/relationships/ctrlProp" Target="../ctrlProps/ctrlProp527.xml"/><Relationship Id="rId19" Type="http://schemas.openxmlformats.org/officeDocument/2006/relationships/ctrlProp" Target="../ctrlProps/ctrlProp464.xml"/><Relationship Id="rId14" Type="http://schemas.openxmlformats.org/officeDocument/2006/relationships/ctrlProp" Target="../ctrlProps/ctrlProp459.xml"/><Relationship Id="rId30" Type="http://schemas.openxmlformats.org/officeDocument/2006/relationships/ctrlProp" Target="../ctrlProps/ctrlProp475.xml"/><Relationship Id="rId35" Type="http://schemas.openxmlformats.org/officeDocument/2006/relationships/ctrlProp" Target="../ctrlProps/ctrlProp480.xml"/><Relationship Id="rId56" Type="http://schemas.openxmlformats.org/officeDocument/2006/relationships/ctrlProp" Target="../ctrlProps/ctrlProp501.xml"/><Relationship Id="rId77" Type="http://schemas.openxmlformats.org/officeDocument/2006/relationships/ctrlProp" Target="../ctrlProps/ctrlProp522.xml"/><Relationship Id="rId100" Type="http://schemas.openxmlformats.org/officeDocument/2006/relationships/ctrlProp" Target="../ctrlProps/ctrlProp545.xml"/><Relationship Id="rId105" Type="http://schemas.openxmlformats.org/officeDocument/2006/relationships/ctrlProp" Target="../ctrlProps/ctrlProp550.xml"/><Relationship Id="rId126" Type="http://schemas.openxmlformats.org/officeDocument/2006/relationships/ctrlProp" Target="../ctrlProps/ctrlProp571.xml"/><Relationship Id="rId8" Type="http://schemas.openxmlformats.org/officeDocument/2006/relationships/ctrlProp" Target="../ctrlProps/ctrlProp453.xml"/><Relationship Id="rId51" Type="http://schemas.openxmlformats.org/officeDocument/2006/relationships/ctrlProp" Target="../ctrlProps/ctrlProp496.xml"/><Relationship Id="rId72" Type="http://schemas.openxmlformats.org/officeDocument/2006/relationships/ctrlProp" Target="../ctrlProps/ctrlProp517.xml"/><Relationship Id="rId93" Type="http://schemas.openxmlformats.org/officeDocument/2006/relationships/ctrlProp" Target="../ctrlProps/ctrlProp538.xml"/><Relationship Id="rId98" Type="http://schemas.openxmlformats.org/officeDocument/2006/relationships/ctrlProp" Target="../ctrlProps/ctrlProp543.xml"/><Relationship Id="rId121" Type="http://schemas.openxmlformats.org/officeDocument/2006/relationships/ctrlProp" Target="../ctrlProps/ctrlProp566.xml"/><Relationship Id="rId3" Type="http://schemas.openxmlformats.org/officeDocument/2006/relationships/drawing" Target="../drawings/drawing5.xml"/><Relationship Id="rId25" Type="http://schemas.openxmlformats.org/officeDocument/2006/relationships/ctrlProp" Target="../ctrlProps/ctrlProp470.xml"/><Relationship Id="rId46" Type="http://schemas.openxmlformats.org/officeDocument/2006/relationships/ctrlProp" Target="../ctrlProps/ctrlProp491.xml"/><Relationship Id="rId67" Type="http://schemas.openxmlformats.org/officeDocument/2006/relationships/ctrlProp" Target="../ctrlProps/ctrlProp512.xml"/><Relationship Id="rId116" Type="http://schemas.openxmlformats.org/officeDocument/2006/relationships/ctrlProp" Target="../ctrlProps/ctrlProp561.xml"/><Relationship Id="rId137" Type="http://schemas.openxmlformats.org/officeDocument/2006/relationships/ctrlProp" Target="../ctrlProps/ctrlProp582.xml"/><Relationship Id="rId20" Type="http://schemas.openxmlformats.org/officeDocument/2006/relationships/ctrlProp" Target="../ctrlProps/ctrlProp465.xml"/><Relationship Id="rId41" Type="http://schemas.openxmlformats.org/officeDocument/2006/relationships/ctrlProp" Target="../ctrlProps/ctrlProp486.xml"/><Relationship Id="rId62" Type="http://schemas.openxmlformats.org/officeDocument/2006/relationships/ctrlProp" Target="../ctrlProps/ctrlProp507.xml"/><Relationship Id="rId83" Type="http://schemas.openxmlformats.org/officeDocument/2006/relationships/ctrlProp" Target="../ctrlProps/ctrlProp528.xml"/><Relationship Id="rId88" Type="http://schemas.openxmlformats.org/officeDocument/2006/relationships/ctrlProp" Target="../ctrlProps/ctrlProp533.xml"/><Relationship Id="rId111" Type="http://schemas.openxmlformats.org/officeDocument/2006/relationships/ctrlProp" Target="../ctrlProps/ctrlProp556.xml"/><Relationship Id="rId132" Type="http://schemas.openxmlformats.org/officeDocument/2006/relationships/ctrlProp" Target="../ctrlProps/ctrlProp577.xml"/><Relationship Id="rId15" Type="http://schemas.openxmlformats.org/officeDocument/2006/relationships/ctrlProp" Target="../ctrlProps/ctrlProp460.xml"/><Relationship Id="rId36" Type="http://schemas.openxmlformats.org/officeDocument/2006/relationships/ctrlProp" Target="../ctrlProps/ctrlProp481.xml"/><Relationship Id="rId57" Type="http://schemas.openxmlformats.org/officeDocument/2006/relationships/ctrlProp" Target="../ctrlProps/ctrlProp502.xml"/><Relationship Id="rId106" Type="http://schemas.openxmlformats.org/officeDocument/2006/relationships/ctrlProp" Target="../ctrlProps/ctrlProp551.xml"/><Relationship Id="rId127" Type="http://schemas.openxmlformats.org/officeDocument/2006/relationships/ctrlProp" Target="../ctrlProps/ctrlProp572.xml"/><Relationship Id="rId10" Type="http://schemas.openxmlformats.org/officeDocument/2006/relationships/ctrlProp" Target="../ctrlProps/ctrlProp455.xml"/><Relationship Id="rId31" Type="http://schemas.openxmlformats.org/officeDocument/2006/relationships/ctrlProp" Target="../ctrlProps/ctrlProp476.xml"/><Relationship Id="rId52" Type="http://schemas.openxmlformats.org/officeDocument/2006/relationships/ctrlProp" Target="../ctrlProps/ctrlProp497.xml"/><Relationship Id="rId73" Type="http://schemas.openxmlformats.org/officeDocument/2006/relationships/ctrlProp" Target="../ctrlProps/ctrlProp518.xml"/><Relationship Id="rId78" Type="http://schemas.openxmlformats.org/officeDocument/2006/relationships/ctrlProp" Target="../ctrlProps/ctrlProp523.xml"/><Relationship Id="rId94" Type="http://schemas.openxmlformats.org/officeDocument/2006/relationships/ctrlProp" Target="../ctrlProps/ctrlProp539.xml"/><Relationship Id="rId99" Type="http://schemas.openxmlformats.org/officeDocument/2006/relationships/ctrlProp" Target="../ctrlProps/ctrlProp544.xml"/><Relationship Id="rId101" Type="http://schemas.openxmlformats.org/officeDocument/2006/relationships/ctrlProp" Target="../ctrlProps/ctrlProp546.xml"/><Relationship Id="rId122" Type="http://schemas.openxmlformats.org/officeDocument/2006/relationships/ctrlProp" Target="../ctrlProps/ctrlProp567.xml"/><Relationship Id="rId4" Type="http://schemas.openxmlformats.org/officeDocument/2006/relationships/vmlDrawing" Target="../drawings/vmlDrawing8.vml"/><Relationship Id="rId9" Type="http://schemas.openxmlformats.org/officeDocument/2006/relationships/ctrlProp" Target="../ctrlProps/ctrlProp454.xml"/><Relationship Id="rId26" Type="http://schemas.openxmlformats.org/officeDocument/2006/relationships/ctrlProp" Target="../ctrlProps/ctrlProp471.xml"/><Relationship Id="rId47" Type="http://schemas.openxmlformats.org/officeDocument/2006/relationships/ctrlProp" Target="../ctrlProps/ctrlProp492.xml"/><Relationship Id="rId68" Type="http://schemas.openxmlformats.org/officeDocument/2006/relationships/ctrlProp" Target="../ctrlProps/ctrlProp513.xml"/><Relationship Id="rId89" Type="http://schemas.openxmlformats.org/officeDocument/2006/relationships/ctrlProp" Target="../ctrlProps/ctrlProp534.xml"/><Relationship Id="rId112" Type="http://schemas.openxmlformats.org/officeDocument/2006/relationships/ctrlProp" Target="../ctrlProps/ctrlProp557.xml"/><Relationship Id="rId133" Type="http://schemas.openxmlformats.org/officeDocument/2006/relationships/ctrlProp" Target="../ctrlProps/ctrlProp578.xml"/><Relationship Id="rId16" Type="http://schemas.openxmlformats.org/officeDocument/2006/relationships/ctrlProp" Target="../ctrlProps/ctrlProp461.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698.xml"/><Relationship Id="rId21" Type="http://schemas.openxmlformats.org/officeDocument/2006/relationships/ctrlProp" Target="../ctrlProps/ctrlProp602.xml"/><Relationship Id="rId42" Type="http://schemas.openxmlformats.org/officeDocument/2006/relationships/ctrlProp" Target="../ctrlProps/ctrlProp623.xml"/><Relationship Id="rId63" Type="http://schemas.openxmlformats.org/officeDocument/2006/relationships/ctrlProp" Target="../ctrlProps/ctrlProp644.xml"/><Relationship Id="rId84" Type="http://schemas.openxmlformats.org/officeDocument/2006/relationships/ctrlProp" Target="../ctrlProps/ctrlProp665.xml"/><Relationship Id="rId138" Type="http://schemas.openxmlformats.org/officeDocument/2006/relationships/ctrlProp" Target="../ctrlProps/ctrlProp719.xml"/><Relationship Id="rId107" Type="http://schemas.openxmlformats.org/officeDocument/2006/relationships/ctrlProp" Target="../ctrlProps/ctrlProp688.xml"/><Relationship Id="rId11" Type="http://schemas.openxmlformats.org/officeDocument/2006/relationships/ctrlProp" Target="../ctrlProps/ctrlProp592.xml"/><Relationship Id="rId32" Type="http://schemas.openxmlformats.org/officeDocument/2006/relationships/ctrlProp" Target="../ctrlProps/ctrlProp613.xml"/><Relationship Id="rId37" Type="http://schemas.openxmlformats.org/officeDocument/2006/relationships/ctrlProp" Target="../ctrlProps/ctrlProp618.xml"/><Relationship Id="rId53" Type="http://schemas.openxmlformats.org/officeDocument/2006/relationships/ctrlProp" Target="../ctrlProps/ctrlProp634.xml"/><Relationship Id="rId58" Type="http://schemas.openxmlformats.org/officeDocument/2006/relationships/ctrlProp" Target="../ctrlProps/ctrlProp639.xml"/><Relationship Id="rId74" Type="http://schemas.openxmlformats.org/officeDocument/2006/relationships/ctrlProp" Target="../ctrlProps/ctrlProp655.xml"/><Relationship Id="rId79" Type="http://schemas.openxmlformats.org/officeDocument/2006/relationships/ctrlProp" Target="../ctrlProps/ctrlProp660.xml"/><Relationship Id="rId102" Type="http://schemas.openxmlformats.org/officeDocument/2006/relationships/ctrlProp" Target="../ctrlProps/ctrlProp683.xml"/><Relationship Id="rId123" Type="http://schemas.openxmlformats.org/officeDocument/2006/relationships/ctrlProp" Target="../ctrlProps/ctrlProp704.xml"/><Relationship Id="rId128" Type="http://schemas.openxmlformats.org/officeDocument/2006/relationships/ctrlProp" Target="../ctrlProps/ctrlProp709.xml"/><Relationship Id="rId5" Type="http://schemas.openxmlformats.org/officeDocument/2006/relationships/vmlDrawing" Target="../drawings/vmlDrawing11.vml"/><Relationship Id="rId90" Type="http://schemas.openxmlformats.org/officeDocument/2006/relationships/ctrlProp" Target="../ctrlProps/ctrlProp671.xml"/><Relationship Id="rId95" Type="http://schemas.openxmlformats.org/officeDocument/2006/relationships/ctrlProp" Target="../ctrlProps/ctrlProp676.xml"/><Relationship Id="rId22" Type="http://schemas.openxmlformats.org/officeDocument/2006/relationships/ctrlProp" Target="../ctrlProps/ctrlProp603.xml"/><Relationship Id="rId27" Type="http://schemas.openxmlformats.org/officeDocument/2006/relationships/ctrlProp" Target="../ctrlProps/ctrlProp608.xml"/><Relationship Id="rId43" Type="http://schemas.openxmlformats.org/officeDocument/2006/relationships/ctrlProp" Target="../ctrlProps/ctrlProp624.xml"/><Relationship Id="rId48" Type="http://schemas.openxmlformats.org/officeDocument/2006/relationships/ctrlProp" Target="../ctrlProps/ctrlProp629.xml"/><Relationship Id="rId64" Type="http://schemas.openxmlformats.org/officeDocument/2006/relationships/ctrlProp" Target="../ctrlProps/ctrlProp645.xml"/><Relationship Id="rId69" Type="http://schemas.openxmlformats.org/officeDocument/2006/relationships/ctrlProp" Target="../ctrlProps/ctrlProp650.xml"/><Relationship Id="rId113" Type="http://schemas.openxmlformats.org/officeDocument/2006/relationships/ctrlProp" Target="../ctrlProps/ctrlProp694.xml"/><Relationship Id="rId118" Type="http://schemas.openxmlformats.org/officeDocument/2006/relationships/ctrlProp" Target="../ctrlProps/ctrlProp699.xml"/><Relationship Id="rId134" Type="http://schemas.openxmlformats.org/officeDocument/2006/relationships/ctrlProp" Target="../ctrlProps/ctrlProp715.xml"/><Relationship Id="rId139" Type="http://schemas.openxmlformats.org/officeDocument/2006/relationships/ctrlProp" Target="../ctrlProps/ctrlProp720.xml"/><Relationship Id="rId80" Type="http://schemas.openxmlformats.org/officeDocument/2006/relationships/ctrlProp" Target="../ctrlProps/ctrlProp661.xml"/><Relationship Id="rId85" Type="http://schemas.openxmlformats.org/officeDocument/2006/relationships/ctrlProp" Target="../ctrlProps/ctrlProp666.xml"/><Relationship Id="rId12" Type="http://schemas.openxmlformats.org/officeDocument/2006/relationships/ctrlProp" Target="../ctrlProps/ctrlProp593.xml"/><Relationship Id="rId17" Type="http://schemas.openxmlformats.org/officeDocument/2006/relationships/ctrlProp" Target="../ctrlProps/ctrlProp598.xml"/><Relationship Id="rId33" Type="http://schemas.openxmlformats.org/officeDocument/2006/relationships/ctrlProp" Target="../ctrlProps/ctrlProp614.xml"/><Relationship Id="rId38" Type="http://schemas.openxmlformats.org/officeDocument/2006/relationships/ctrlProp" Target="../ctrlProps/ctrlProp619.xml"/><Relationship Id="rId59" Type="http://schemas.openxmlformats.org/officeDocument/2006/relationships/ctrlProp" Target="../ctrlProps/ctrlProp640.xml"/><Relationship Id="rId103" Type="http://schemas.openxmlformats.org/officeDocument/2006/relationships/ctrlProp" Target="../ctrlProps/ctrlProp684.xml"/><Relationship Id="rId108" Type="http://schemas.openxmlformats.org/officeDocument/2006/relationships/ctrlProp" Target="../ctrlProps/ctrlProp689.xml"/><Relationship Id="rId124" Type="http://schemas.openxmlformats.org/officeDocument/2006/relationships/ctrlProp" Target="../ctrlProps/ctrlProp705.xml"/><Relationship Id="rId129" Type="http://schemas.openxmlformats.org/officeDocument/2006/relationships/ctrlProp" Target="../ctrlProps/ctrlProp710.xml"/><Relationship Id="rId54" Type="http://schemas.openxmlformats.org/officeDocument/2006/relationships/ctrlProp" Target="../ctrlProps/ctrlProp635.xml"/><Relationship Id="rId70" Type="http://schemas.openxmlformats.org/officeDocument/2006/relationships/ctrlProp" Target="../ctrlProps/ctrlProp651.xml"/><Relationship Id="rId75" Type="http://schemas.openxmlformats.org/officeDocument/2006/relationships/ctrlProp" Target="../ctrlProps/ctrlProp656.xml"/><Relationship Id="rId91" Type="http://schemas.openxmlformats.org/officeDocument/2006/relationships/ctrlProp" Target="../ctrlProps/ctrlProp672.xml"/><Relationship Id="rId96" Type="http://schemas.openxmlformats.org/officeDocument/2006/relationships/ctrlProp" Target="../ctrlProps/ctrlProp677.xml"/><Relationship Id="rId140" Type="http://schemas.openxmlformats.org/officeDocument/2006/relationships/ctrlProp" Target="../ctrlProps/ctrlProp721.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587.xml"/><Relationship Id="rId23" Type="http://schemas.openxmlformats.org/officeDocument/2006/relationships/ctrlProp" Target="../ctrlProps/ctrlProp604.xml"/><Relationship Id="rId28" Type="http://schemas.openxmlformats.org/officeDocument/2006/relationships/ctrlProp" Target="../ctrlProps/ctrlProp609.xml"/><Relationship Id="rId49" Type="http://schemas.openxmlformats.org/officeDocument/2006/relationships/ctrlProp" Target="../ctrlProps/ctrlProp630.xml"/><Relationship Id="rId114" Type="http://schemas.openxmlformats.org/officeDocument/2006/relationships/ctrlProp" Target="../ctrlProps/ctrlProp695.xml"/><Relationship Id="rId119" Type="http://schemas.openxmlformats.org/officeDocument/2006/relationships/ctrlProp" Target="../ctrlProps/ctrlProp700.xml"/><Relationship Id="rId44" Type="http://schemas.openxmlformats.org/officeDocument/2006/relationships/ctrlProp" Target="../ctrlProps/ctrlProp625.xml"/><Relationship Id="rId60" Type="http://schemas.openxmlformats.org/officeDocument/2006/relationships/ctrlProp" Target="../ctrlProps/ctrlProp641.xml"/><Relationship Id="rId65" Type="http://schemas.openxmlformats.org/officeDocument/2006/relationships/ctrlProp" Target="../ctrlProps/ctrlProp646.xml"/><Relationship Id="rId81" Type="http://schemas.openxmlformats.org/officeDocument/2006/relationships/ctrlProp" Target="../ctrlProps/ctrlProp662.xml"/><Relationship Id="rId86" Type="http://schemas.openxmlformats.org/officeDocument/2006/relationships/ctrlProp" Target="../ctrlProps/ctrlProp667.xml"/><Relationship Id="rId130" Type="http://schemas.openxmlformats.org/officeDocument/2006/relationships/ctrlProp" Target="../ctrlProps/ctrlProp711.xml"/><Relationship Id="rId135" Type="http://schemas.openxmlformats.org/officeDocument/2006/relationships/ctrlProp" Target="../ctrlProps/ctrlProp716.xml"/><Relationship Id="rId13" Type="http://schemas.openxmlformats.org/officeDocument/2006/relationships/ctrlProp" Target="../ctrlProps/ctrlProp594.xml"/><Relationship Id="rId18" Type="http://schemas.openxmlformats.org/officeDocument/2006/relationships/ctrlProp" Target="../ctrlProps/ctrlProp599.xml"/><Relationship Id="rId39" Type="http://schemas.openxmlformats.org/officeDocument/2006/relationships/ctrlProp" Target="../ctrlProps/ctrlProp620.xml"/><Relationship Id="rId109" Type="http://schemas.openxmlformats.org/officeDocument/2006/relationships/ctrlProp" Target="../ctrlProps/ctrlProp690.xml"/><Relationship Id="rId34" Type="http://schemas.openxmlformats.org/officeDocument/2006/relationships/ctrlProp" Target="../ctrlProps/ctrlProp615.xml"/><Relationship Id="rId50" Type="http://schemas.openxmlformats.org/officeDocument/2006/relationships/ctrlProp" Target="../ctrlProps/ctrlProp631.xml"/><Relationship Id="rId55" Type="http://schemas.openxmlformats.org/officeDocument/2006/relationships/ctrlProp" Target="../ctrlProps/ctrlProp636.xml"/><Relationship Id="rId76" Type="http://schemas.openxmlformats.org/officeDocument/2006/relationships/ctrlProp" Target="../ctrlProps/ctrlProp657.xml"/><Relationship Id="rId97" Type="http://schemas.openxmlformats.org/officeDocument/2006/relationships/ctrlProp" Target="../ctrlProps/ctrlProp678.xml"/><Relationship Id="rId104" Type="http://schemas.openxmlformats.org/officeDocument/2006/relationships/ctrlProp" Target="../ctrlProps/ctrlProp685.xml"/><Relationship Id="rId120" Type="http://schemas.openxmlformats.org/officeDocument/2006/relationships/ctrlProp" Target="../ctrlProps/ctrlProp701.xml"/><Relationship Id="rId125" Type="http://schemas.openxmlformats.org/officeDocument/2006/relationships/ctrlProp" Target="../ctrlProps/ctrlProp706.xml"/><Relationship Id="rId141" Type="http://schemas.openxmlformats.org/officeDocument/2006/relationships/ctrlProp" Target="../ctrlProps/ctrlProp722.xml"/><Relationship Id="rId7" Type="http://schemas.openxmlformats.org/officeDocument/2006/relationships/ctrlProp" Target="../ctrlProps/ctrlProp588.xml"/><Relationship Id="rId71" Type="http://schemas.openxmlformats.org/officeDocument/2006/relationships/ctrlProp" Target="../ctrlProps/ctrlProp652.xml"/><Relationship Id="rId92" Type="http://schemas.openxmlformats.org/officeDocument/2006/relationships/ctrlProp" Target="../ctrlProps/ctrlProp673.xml"/><Relationship Id="rId2" Type="http://schemas.openxmlformats.org/officeDocument/2006/relationships/printerSettings" Target="../printerSettings/printerSettings8.bin"/><Relationship Id="rId29" Type="http://schemas.openxmlformats.org/officeDocument/2006/relationships/ctrlProp" Target="../ctrlProps/ctrlProp610.xml"/><Relationship Id="rId24" Type="http://schemas.openxmlformats.org/officeDocument/2006/relationships/ctrlProp" Target="../ctrlProps/ctrlProp605.xml"/><Relationship Id="rId40" Type="http://schemas.openxmlformats.org/officeDocument/2006/relationships/ctrlProp" Target="../ctrlProps/ctrlProp621.xml"/><Relationship Id="rId45" Type="http://schemas.openxmlformats.org/officeDocument/2006/relationships/ctrlProp" Target="../ctrlProps/ctrlProp626.xml"/><Relationship Id="rId66" Type="http://schemas.openxmlformats.org/officeDocument/2006/relationships/ctrlProp" Target="../ctrlProps/ctrlProp647.xml"/><Relationship Id="rId87" Type="http://schemas.openxmlformats.org/officeDocument/2006/relationships/ctrlProp" Target="../ctrlProps/ctrlProp668.xml"/><Relationship Id="rId110" Type="http://schemas.openxmlformats.org/officeDocument/2006/relationships/ctrlProp" Target="../ctrlProps/ctrlProp691.xml"/><Relationship Id="rId115" Type="http://schemas.openxmlformats.org/officeDocument/2006/relationships/ctrlProp" Target="../ctrlProps/ctrlProp696.xml"/><Relationship Id="rId131" Type="http://schemas.openxmlformats.org/officeDocument/2006/relationships/ctrlProp" Target="../ctrlProps/ctrlProp712.xml"/><Relationship Id="rId136" Type="http://schemas.openxmlformats.org/officeDocument/2006/relationships/ctrlProp" Target="../ctrlProps/ctrlProp717.xml"/><Relationship Id="rId61" Type="http://schemas.openxmlformats.org/officeDocument/2006/relationships/ctrlProp" Target="../ctrlProps/ctrlProp642.xml"/><Relationship Id="rId82" Type="http://schemas.openxmlformats.org/officeDocument/2006/relationships/ctrlProp" Target="../ctrlProps/ctrlProp663.xml"/><Relationship Id="rId19" Type="http://schemas.openxmlformats.org/officeDocument/2006/relationships/ctrlProp" Target="../ctrlProps/ctrlProp600.xml"/><Relationship Id="rId14" Type="http://schemas.openxmlformats.org/officeDocument/2006/relationships/ctrlProp" Target="../ctrlProps/ctrlProp595.xml"/><Relationship Id="rId30" Type="http://schemas.openxmlformats.org/officeDocument/2006/relationships/ctrlProp" Target="../ctrlProps/ctrlProp611.xml"/><Relationship Id="rId35" Type="http://schemas.openxmlformats.org/officeDocument/2006/relationships/ctrlProp" Target="../ctrlProps/ctrlProp616.xml"/><Relationship Id="rId56" Type="http://schemas.openxmlformats.org/officeDocument/2006/relationships/ctrlProp" Target="../ctrlProps/ctrlProp637.xml"/><Relationship Id="rId77" Type="http://schemas.openxmlformats.org/officeDocument/2006/relationships/ctrlProp" Target="../ctrlProps/ctrlProp658.xml"/><Relationship Id="rId100" Type="http://schemas.openxmlformats.org/officeDocument/2006/relationships/ctrlProp" Target="../ctrlProps/ctrlProp681.xml"/><Relationship Id="rId105" Type="http://schemas.openxmlformats.org/officeDocument/2006/relationships/ctrlProp" Target="../ctrlProps/ctrlProp686.xml"/><Relationship Id="rId126" Type="http://schemas.openxmlformats.org/officeDocument/2006/relationships/ctrlProp" Target="../ctrlProps/ctrlProp707.xml"/><Relationship Id="rId8" Type="http://schemas.openxmlformats.org/officeDocument/2006/relationships/ctrlProp" Target="../ctrlProps/ctrlProp589.xml"/><Relationship Id="rId51" Type="http://schemas.openxmlformats.org/officeDocument/2006/relationships/ctrlProp" Target="../ctrlProps/ctrlProp632.xml"/><Relationship Id="rId72" Type="http://schemas.openxmlformats.org/officeDocument/2006/relationships/ctrlProp" Target="../ctrlProps/ctrlProp653.xml"/><Relationship Id="rId93" Type="http://schemas.openxmlformats.org/officeDocument/2006/relationships/ctrlProp" Target="../ctrlProps/ctrlProp674.xml"/><Relationship Id="rId98" Type="http://schemas.openxmlformats.org/officeDocument/2006/relationships/ctrlProp" Target="../ctrlProps/ctrlProp679.xml"/><Relationship Id="rId121" Type="http://schemas.openxmlformats.org/officeDocument/2006/relationships/ctrlProp" Target="../ctrlProps/ctrlProp702.xml"/><Relationship Id="rId3" Type="http://schemas.openxmlformats.org/officeDocument/2006/relationships/drawing" Target="../drawings/drawing6.xml"/><Relationship Id="rId25" Type="http://schemas.openxmlformats.org/officeDocument/2006/relationships/ctrlProp" Target="../ctrlProps/ctrlProp606.xml"/><Relationship Id="rId46" Type="http://schemas.openxmlformats.org/officeDocument/2006/relationships/ctrlProp" Target="../ctrlProps/ctrlProp627.xml"/><Relationship Id="rId67" Type="http://schemas.openxmlformats.org/officeDocument/2006/relationships/ctrlProp" Target="../ctrlProps/ctrlProp648.xml"/><Relationship Id="rId116" Type="http://schemas.openxmlformats.org/officeDocument/2006/relationships/ctrlProp" Target="../ctrlProps/ctrlProp697.xml"/><Relationship Id="rId137" Type="http://schemas.openxmlformats.org/officeDocument/2006/relationships/ctrlProp" Target="../ctrlProps/ctrlProp718.xml"/><Relationship Id="rId20" Type="http://schemas.openxmlformats.org/officeDocument/2006/relationships/ctrlProp" Target="../ctrlProps/ctrlProp601.xml"/><Relationship Id="rId41" Type="http://schemas.openxmlformats.org/officeDocument/2006/relationships/ctrlProp" Target="../ctrlProps/ctrlProp622.xml"/><Relationship Id="rId62" Type="http://schemas.openxmlformats.org/officeDocument/2006/relationships/ctrlProp" Target="../ctrlProps/ctrlProp643.xml"/><Relationship Id="rId83" Type="http://schemas.openxmlformats.org/officeDocument/2006/relationships/ctrlProp" Target="../ctrlProps/ctrlProp664.xml"/><Relationship Id="rId88" Type="http://schemas.openxmlformats.org/officeDocument/2006/relationships/ctrlProp" Target="../ctrlProps/ctrlProp669.xml"/><Relationship Id="rId111" Type="http://schemas.openxmlformats.org/officeDocument/2006/relationships/ctrlProp" Target="../ctrlProps/ctrlProp692.xml"/><Relationship Id="rId132" Type="http://schemas.openxmlformats.org/officeDocument/2006/relationships/ctrlProp" Target="../ctrlProps/ctrlProp713.xml"/><Relationship Id="rId15" Type="http://schemas.openxmlformats.org/officeDocument/2006/relationships/ctrlProp" Target="../ctrlProps/ctrlProp596.xml"/><Relationship Id="rId36" Type="http://schemas.openxmlformats.org/officeDocument/2006/relationships/ctrlProp" Target="../ctrlProps/ctrlProp617.xml"/><Relationship Id="rId57" Type="http://schemas.openxmlformats.org/officeDocument/2006/relationships/ctrlProp" Target="../ctrlProps/ctrlProp638.xml"/><Relationship Id="rId106" Type="http://schemas.openxmlformats.org/officeDocument/2006/relationships/ctrlProp" Target="../ctrlProps/ctrlProp687.xml"/><Relationship Id="rId127" Type="http://schemas.openxmlformats.org/officeDocument/2006/relationships/ctrlProp" Target="../ctrlProps/ctrlProp708.xml"/><Relationship Id="rId10" Type="http://schemas.openxmlformats.org/officeDocument/2006/relationships/ctrlProp" Target="../ctrlProps/ctrlProp591.xml"/><Relationship Id="rId31" Type="http://schemas.openxmlformats.org/officeDocument/2006/relationships/ctrlProp" Target="../ctrlProps/ctrlProp612.xml"/><Relationship Id="rId52" Type="http://schemas.openxmlformats.org/officeDocument/2006/relationships/ctrlProp" Target="../ctrlProps/ctrlProp633.xml"/><Relationship Id="rId73" Type="http://schemas.openxmlformats.org/officeDocument/2006/relationships/ctrlProp" Target="../ctrlProps/ctrlProp654.xml"/><Relationship Id="rId78" Type="http://schemas.openxmlformats.org/officeDocument/2006/relationships/ctrlProp" Target="../ctrlProps/ctrlProp659.xml"/><Relationship Id="rId94" Type="http://schemas.openxmlformats.org/officeDocument/2006/relationships/ctrlProp" Target="../ctrlProps/ctrlProp675.xml"/><Relationship Id="rId99" Type="http://schemas.openxmlformats.org/officeDocument/2006/relationships/ctrlProp" Target="../ctrlProps/ctrlProp680.xml"/><Relationship Id="rId101" Type="http://schemas.openxmlformats.org/officeDocument/2006/relationships/ctrlProp" Target="../ctrlProps/ctrlProp682.xml"/><Relationship Id="rId122" Type="http://schemas.openxmlformats.org/officeDocument/2006/relationships/ctrlProp" Target="../ctrlProps/ctrlProp703.xml"/><Relationship Id="rId4" Type="http://schemas.openxmlformats.org/officeDocument/2006/relationships/vmlDrawing" Target="../drawings/vmlDrawing10.vml"/><Relationship Id="rId9" Type="http://schemas.openxmlformats.org/officeDocument/2006/relationships/ctrlProp" Target="../ctrlProps/ctrlProp590.xml"/><Relationship Id="rId26" Type="http://schemas.openxmlformats.org/officeDocument/2006/relationships/ctrlProp" Target="../ctrlProps/ctrlProp607.xml"/><Relationship Id="rId47" Type="http://schemas.openxmlformats.org/officeDocument/2006/relationships/ctrlProp" Target="../ctrlProps/ctrlProp628.xml"/><Relationship Id="rId68" Type="http://schemas.openxmlformats.org/officeDocument/2006/relationships/ctrlProp" Target="../ctrlProps/ctrlProp649.xml"/><Relationship Id="rId89" Type="http://schemas.openxmlformats.org/officeDocument/2006/relationships/ctrlProp" Target="../ctrlProps/ctrlProp670.xml"/><Relationship Id="rId112" Type="http://schemas.openxmlformats.org/officeDocument/2006/relationships/ctrlProp" Target="../ctrlProps/ctrlProp693.xml"/><Relationship Id="rId133" Type="http://schemas.openxmlformats.org/officeDocument/2006/relationships/ctrlProp" Target="../ctrlProps/ctrlProp714.xml"/><Relationship Id="rId16" Type="http://schemas.openxmlformats.org/officeDocument/2006/relationships/ctrlProp" Target="../ctrlProps/ctrlProp5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I25"/>
  <sheetViews>
    <sheetView workbookViewId="0">
      <selection activeCell="D1" sqref="D1:D25"/>
    </sheetView>
  </sheetViews>
  <sheetFormatPr defaultRowHeight="14.5" x14ac:dyDescent="0.35"/>
  <sheetData>
    <row r="2" spans="1:9" x14ac:dyDescent="0.35">
      <c r="A2" s="1">
        <v>0.125</v>
      </c>
      <c r="C2" s="1">
        <v>0.25</v>
      </c>
      <c r="D2" s="1">
        <v>0.125</v>
      </c>
      <c r="F2" t="s">
        <v>0</v>
      </c>
      <c r="I2" t="s">
        <v>1</v>
      </c>
    </row>
    <row r="3" spans="1:9" x14ac:dyDescent="0.35">
      <c r="A3" s="1">
        <v>0.25</v>
      </c>
      <c r="C3" s="1">
        <v>0.5</v>
      </c>
      <c r="D3" s="1">
        <v>0.25</v>
      </c>
      <c r="F3" t="s">
        <v>2</v>
      </c>
      <c r="I3" t="s">
        <v>3</v>
      </c>
    </row>
    <row r="4" spans="1:9" x14ac:dyDescent="0.35">
      <c r="A4" s="1">
        <v>0.375</v>
      </c>
      <c r="C4" s="1">
        <v>0.75</v>
      </c>
      <c r="D4" s="1">
        <v>0.375</v>
      </c>
      <c r="I4" t="s">
        <v>4</v>
      </c>
    </row>
    <row r="5" spans="1:9" x14ac:dyDescent="0.35">
      <c r="A5" s="1">
        <v>0.5</v>
      </c>
      <c r="C5" s="1">
        <v>1</v>
      </c>
      <c r="D5" s="1">
        <v>0.5</v>
      </c>
      <c r="I5" t="s">
        <v>5</v>
      </c>
    </row>
    <row r="6" spans="1:9" x14ac:dyDescent="0.35">
      <c r="A6" s="1">
        <v>0.625</v>
      </c>
      <c r="C6" s="1">
        <v>1.25</v>
      </c>
      <c r="D6" s="1">
        <v>0.625</v>
      </c>
    </row>
    <row r="7" spans="1:9" x14ac:dyDescent="0.35">
      <c r="A7" s="1">
        <v>0.75</v>
      </c>
      <c r="C7" s="1">
        <v>1.5</v>
      </c>
      <c r="D7" s="1">
        <v>0.75</v>
      </c>
    </row>
    <row r="8" spans="1:9" x14ac:dyDescent="0.35">
      <c r="A8" s="1">
        <v>0.875</v>
      </c>
      <c r="C8" s="1">
        <v>1.75</v>
      </c>
      <c r="D8" s="1">
        <v>0.875</v>
      </c>
    </row>
    <row r="9" spans="1:9" x14ac:dyDescent="0.35">
      <c r="A9" s="2">
        <v>1</v>
      </c>
      <c r="C9" s="1">
        <v>2</v>
      </c>
      <c r="D9" s="2">
        <v>1</v>
      </c>
    </row>
    <row r="10" spans="1:9" x14ac:dyDescent="0.35">
      <c r="A10" s="1">
        <v>1.125</v>
      </c>
      <c r="C10" s="1"/>
      <c r="D10" s="1">
        <v>1.125</v>
      </c>
    </row>
    <row r="11" spans="1:9" x14ac:dyDescent="0.35">
      <c r="A11" s="1">
        <v>1.25</v>
      </c>
      <c r="C11" s="1"/>
      <c r="D11" s="1">
        <v>1.25</v>
      </c>
    </row>
    <row r="12" spans="1:9" x14ac:dyDescent="0.35">
      <c r="A12" s="1">
        <v>1.375</v>
      </c>
      <c r="C12" s="1"/>
      <c r="D12" s="1">
        <v>1.375</v>
      </c>
    </row>
    <row r="13" spans="1:9" x14ac:dyDescent="0.35">
      <c r="A13" s="1">
        <v>1.5</v>
      </c>
      <c r="D13" s="1">
        <v>1.5</v>
      </c>
    </row>
    <row r="14" spans="1:9" x14ac:dyDescent="0.35">
      <c r="A14" s="1">
        <v>1.625</v>
      </c>
      <c r="D14" s="1">
        <v>1.625</v>
      </c>
    </row>
    <row r="15" spans="1:9" x14ac:dyDescent="0.35">
      <c r="A15" s="1">
        <v>1.75</v>
      </c>
      <c r="D15" s="1">
        <v>1.75</v>
      </c>
    </row>
    <row r="16" spans="1:9" x14ac:dyDescent="0.35">
      <c r="A16" s="1">
        <v>1.875</v>
      </c>
      <c r="D16" s="1">
        <v>1.875</v>
      </c>
    </row>
    <row r="17" spans="1:4" x14ac:dyDescent="0.35">
      <c r="A17" s="1">
        <v>2</v>
      </c>
      <c r="D17" s="1">
        <v>2</v>
      </c>
    </row>
    <row r="18" spans="1:4" x14ac:dyDescent="0.35">
      <c r="D18" s="1">
        <v>2.125</v>
      </c>
    </row>
    <row r="19" spans="1:4" x14ac:dyDescent="0.35">
      <c r="D19" s="1">
        <v>2.25</v>
      </c>
    </row>
    <row r="20" spans="1:4" x14ac:dyDescent="0.35">
      <c r="D20" s="1">
        <v>2.375</v>
      </c>
    </row>
    <row r="21" spans="1:4" x14ac:dyDescent="0.35">
      <c r="D21" s="1">
        <v>2.5</v>
      </c>
    </row>
    <row r="22" spans="1:4" x14ac:dyDescent="0.35">
      <c r="D22" s="1">
        <v>2.625</v>
      </c>
    </row>
    <row r="23" spans="1:4" x14ac:dyDescent="0.35">
      <c r="D23" s="1">
        <v>2.75</v>
      </c>
    </row>
    <row r="24" spans="1:4" x14ac:dyDescent="0.35">
      <c r="D24" s="1">
        <v>2.875</v>
      </c>
    </row>
    <row r="25" spans="1:4" x14ac:dyDescent="0.3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BE30"/>
  <sheetViews>
    <sheetView showGridLines="0" showRowColHeaders="0" topLeftCell="C1" zoomScaleNormal="100" workbookViewId="0">
      <pane ySplit="6" topLeftCell="A7" activePane="bottomLeft" state="frozen"/>
      <selection activeCell="C2" sqref="C2"/>
      <selection pane="bottomLeft" activeCell="AB2" sqref="AB2:AW2"/>
    </sheetView>
  </sheetViews>
  <sheetFormatPr defaultRowHeight="14.5" x14ac:dyDescent="0.35"/>
  <cols>
    <col min="1" max="2" width="5.453125" style="66" hidden="1" customWidth="1"/>
    <col min="3" max="3" width="3.453125" style="66" customWidth="1"/>
    <col min="4" max="4" width="50.1796875" customWidth="1"/>
    <col min="5" max="10" width="16.54296875" customWidth="1"/>
    <col min="11" max="11" width="17.1796875" customWidth="1"/>
    <col min="12" max="14" width="15.54296875" customWidth="1"/>
    <col min="15" max="16" width="15.453125" customWidth="1"/>
    <col min="17" max="17" width="15.81640625" customWidth="1"/>
    <col min="18" max="18" width="16.453125" customWidth="1"/>
    <col min="19" max="19" width="1.1796875" customWidth="1"/>
    <col min="22" max="22" width="12.54296875" customWidth="1"/>
    <col min="23" max="24" width="9.1796875" hidden="1" customWidth="1"/>
    <col min="27" max="27" width="1.453125" customWidth="1"/>
    <col min="28" max="28" width="38.453125" customWidth="1"/>
    <col min="29" max="30" width="12.453125" hidden="1" customWidth="1"/>
    <col min="31" max="31" width="14.81640625" customWidth="1"/>
    <col min="32" max="33" width="14.81640625" hidden="1" customWidth="1"/>
    <col min="34" max="34" width="38.453125" customWidth="1"/>
    <col min="35" max="36" width="7.81640625" hidden="1" customWidth="1"/>
    <col min="37" max="37" width="15.1796875" customWidth="1"/>
    <col min="38" max="39" width="11.453125" hidden="1" customWidth="1"/>
    <col min="40" max="40" width="38.453125" customWidth="1"/>
    <col min="41" max="42" width="12.453125" hidden="1" customWidth="1"/>
    <col min="43" max="43" width="14.54296875" customWidth="1"/>
    <col min="44" max="44" width="14.54296875" hidden="1" customWidth="1"/>
    <col min="45" max="45" width="15.1796875" hidden="1" customWidth="1"/>
    <col min="46" max="46" width="38.453125" customWidth="1"/>
    <col min="47" max="48" width="11.1796875" hidden="1" customWidth="1"/>
    <col min="49" max="49" width="15.1796875" customWidth="1"/>
    <col min="50" max="51" width="13.54296875" hidden="1" customWidth="1"/>
    <col min="52" max="52" width="38.453125" customWidth="1"/>
    <col min="53" max="54" width="10.453125" hidden="1" customWidth="1"/>
    <col min="55" max="55" width="15.453125" customWidth="1"/>
    <col min="56" max="57" width="9.1796875" style="66" hidden="1" customWidth="1"/>
  </cols>
  <sheetData>
    <row r="1" spans="1:57" ht="40.5" customHeight="1" thickBot="1" x14ac:dyDescent="0.4">
      <c r="C1" s="784" t="s">
        <v>360</v>
      </c>
      <c r="D1" s="785"/>
      <c r="E1" s="785"/>
      <c r="F1" s="785"/>
      <c r="G1" s="785"/>
      <c r="H1" s="785"/>
      <c r="I1" s="785"/>
      <c r="J1" s="785"/>
      <c r="K1" s="785"/>
      <c r="L1" s="785"/>
      <c r="M1" s="785"/>
      <c r="N1" s="785"/>
      <c r="O1" s="785"/>
      <c r="P1" s="785"/>
      <c r="Q1" s="785"/>
      <c r="R1" s="785"/>
      <c r="S1" s="277"/>
      <c r="T1" s="813" t="s">
        <v>281</v>
      </c>
      <c r="U1" s="813"/>
      <c r="V1" s="813"/>
      <c r="W1" s="813"/>
      <c r="X1" s="813"/>
      <c r="Y1" s="813"/>
      <c r="Z1" s="813"/>
      <c r="AA1" s="277"/>
      <c r="AB1" s="785" t="s">
        <v>282</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4">
      <c r="D2" s="830" t="s">
        <v>283</v>
      </c>
      <c r="E2" s="830"/>
      <c r="F2" s="830"/>
      <c r="G2" s="830"/>
      <c r="H2" s="830"/>
      <c r="I2" s="830"/>
      <c r="J2" s="830"/>
      <c r="K2" s="830"/>
      <c r="L2" s="830"/>
      <c r="M2" s="830"/>
      <c r="N2" s="830"/>
      <c r="O2" s="830"/>
      <c r="P2" s="830"/>
      <c r="Q2" s="830"/>
      <c r="R2" s="830"/>
      <c r="S2" s="416"/>
      <c r="T2" s="815" t="s">
        <v>248</v>
      </c>
      <c r="U2" s="815"/>
      <c r="V2" s="815"/>
      <c r="Y2" s="834" t="s">
        <v>284</v>
      </c>
      <c r="Z2" s="834"/>
      <c r="AB2" s="969" t="s">
        <v>361</v>
      </c>
      <c r="AC2" s="970"/>
      <c r="AD2" s="970"/>
      <c r="AE2" s="970"/>
      <c r="AF2" s="970"/>
      <c r="AG2" s="970"/>
      <c r="AH2" s="970"/>
      <c r="AI2" s="970"/>
      <c r="AJ2" s="970"/>
      <c r="AK2" s="970"/>
      <c r="AL2" s="970"/>
      <c r="AM2" s="970"/>
      <c r="AN2" s="970"/>
      <c r="AO2" s="970"/>
      <c r="AP2" s="970"/>
      <c r="AQ2" s="970"/>
      <c r="AR2" s="970"/>
      <c r="AS2" s="970"/>
      <c r="AT2" s="970"/>
      <c r="AU2" s="970"/>
      <c r="AV2" s="970"/>
      <c r="AW2" s="970"/>
      <c r="AX2" s="412"/>
      <c r="AY2" s="412"/>
      <c r="AZ2" s="971" t="s">
        <v>286</v>
      </c>
      <c r="BA2" s="972"/>
      <c r="BB2" s="972"/>
      <c r="BC2" s="972"/>
      <c r="BD2" s="972"/>
    </row>
    <row r="3" spans="1:57" ht="24" customHeight="1" thickBot="1" x14ac:dyDescent="0.5">
      <c r="C3" s="842" t="s">
        <v>362</v>
      </c>
      <c r="D3" s="843"/>
      <c r="E3" s="843"/>
      <c r="F3" s="843"/>
      <c r="G3" s="843"/>
      <c r="H3" s="843"/>
      <c r="I3" s="843"/>
      <c r="J3" s="843"/>
      <c r="K3" s="843"/>
      <c r="L3" s="843"/>
      <c r="M3" s="843"/>
      <c r="N3" s="843"/>
      <c r="O3" s="843"/>
      <c r="P3" s="843"/>
      <c r="Q3" s="843"/>
      <c r="R3" s="843"/>
      <c r="S3" s="843"/>
      <c r="T3" s="843"/>
      <c r="U3" s="843"/>
      <c r="V3" s="843"/>
      <c r="W3" s="843"/>
      <c r="X3" s="843"/>
      <c r="Y3" s="843"/>
      <c r="Z3" s="844"/>
      <c r="AB3" s="825" t="s">
        <v>363</v>
      </c>
      <c r="AC3" s="826"/>
      <c r="AD3" s="826"/>
      <c r="AE3" s="826"/>
      <c r="AF3" s="826"/>
      <c r="AG3" s="826"/>
      <c r="AH3" s="826"/>
      <c r="AI3" s="826"/>
      <c r="AJ3" s="826"/>
      <c r="AK3" s="826"/>
      <c r="AL3" s="826"/>
      <c r="AM3" s="826"/>
      <c r="AN3" s="826"/>
      <c r="AO3" s="392"/>
      <c r="AP3" s="392"/>
      <c r="AQ3" s="392"/>
      <c r="AR3" s="392" t="b">
        <v>0</v>
      </c>
      <c r="AS3" s="392"/>
      <c r="AT3" s="392"/>
      <c r="AU3" s="392"/>
      <c r="AV3" s="392"/>
      <c r="AW3" s="392"/>
      <c r="AX3" s="392"/>
      <c r="AY3" s="392"/>
      <c r="AZ3" s="392"/>
      <c r="BA3" s="392"/>
      <c r="BB3" s="392"/>
      <c r="BC3" s="393"/>
    </row>
    <row r="4" spans="1:57" ht="60.75" customHeight="1" thickBot="1" x14ac:dyDescent="0.4">
      <c r="C4" s="816" t="s">
        <v>289</v>
      </c>
      <c r="D4" s="973"/>
      <c r="E4" s="861" t="s">
        <v>290</v>
      </c>
      <c r="F4" s="862"/>
      <c r="G4" s="677" t="s">
        <v>291</v>
      </c>
      <c r="H4" s="897"/>
      <c r="I4" s="897"/>
      <c r="J4" s="898"/>
      <c r="K4" s="845" t="s">
        <v>292</v>
      </c>
      <c r="L4" s="846"/>
      <c r="M4" s="847"/>
      <c r="N4" s="879" t="s">
        <v>293</v>
      </c>
      <c r="O4" s="880"/>
      <c r="P4" s="881"/>
      <c r="Q4" s="831" t="s">
        <v>294</v>
      </c>
      <c r="R4" s="832"/>
      <c r="S4" s="822" t="s">
        <v>364</v>
      </c>
      <c r="T4" s="823"/>
      <c r="U4" s="823"/>
      <c r="V4" s="823"/>
      <c r="W4" s="823"/>
      <c r="X4" s="823"/>
      <c r="Y4" s="823"/>
      <c r="Z4" s="824"/>
      <c r="AB4" s="827" t="s">
        <v>365</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66" t="s">
        <v>268</v>
      </c>
      <c r="BE4" s="66" t="s">
        <v>269</v>
      </c>
    </row>
    <row r="5" spans="1:57" ht="34.5" customHeight="1" x14ac:dyDescent="0.35">
      <c r="C5" s="974"/>
      <c r="D5" s="975"/>
      <c r="E5" s="863" t="s">
        <v>297</v>
      </c>
      <c r="F5" s="865" t="s">
        <v>298</v>
      </c>
      <c r="G5" s="852" t="s">
        <v>299</v>
      </c>
      <c r="H5" s="867" t="s">
        <v>300</v>
      </c>
      <c r="I5" s="869" t="s">
        <v>366</v>
      </c>
      <c r="J5" s="877" t="s">
        <v>302</v>
      </c>
      <c r="K5" s="719" t="s">
        <v>303</v>
      </c>
      <c r="L5" s="810" t="s">
        <v>304</v>
      </c>
      <c r="M5" s="694" t="s">
        <v>305</v>
      </c>
      <c r="N5" s="731" t="s">
        <v>306</v>
      </c>
      <c r="O5" s="810" t="s">
        <v>307</v>
      </c>
      <c r="P5" s="895" t="s">
        <v>308</v>
      </c>
      <c r="Q5" s="836" t="s">
        <v>309</v>
      </c>
      <c r="R5" s="865" t="s">
        <v>310</v>
      </c>
      <c r="S5" s="838" t="s">
        <v>311</v>
      </c>
      <c r="T5" s="839"/>
      <c r="U5" s="839"/>
      <c r="V5" s="839"/>
      <c r="W5" s="66"/>
      <c r="X5" s="66" t="b">
        <v>0</v>
      </c>
      <c r="Y5" s="78"/>
      <c r="Z5" s="858" t="str">
        <f>IF(AND(X5=FALSE,X6=FALSE,X7=FALSE,X8=FALSE),"",IF(AND(X5=TRUE,X6=TRUE),"Yes",IF(AND(X5=TRUE,X7=TRUE),"Yes",IF(AND(X6=TRUE,X7=TRUE),"Yes",IF(AND(X5=TRUE,X8=TRUE),"Yes",IF(AND(X7=TRUE,X8=TRUE),"Yes","No"))))))</f>
        <v/>
      </c>
      <c r="AB5" s="814" t="s">
        <v>367</v>
      </c>
      <c r="AC5" s="389"/>
      <c r="AD5" s="389"/>
      <c r="AE5" s="835" t="s">
        <v>250</v>
      </c>
      <c r="AF5" s="390"/>
      <c r="AG5" s="390"/>
      <c r="AH5" s="841" t="s">
        <v>368</v>
      </c>
      <c r="AI5" s="620"/>
      <c r="AJ5" s="620"/>
      <c r="AK5" s="841" t="s">
        <v>250</v>
      </c>
      <c r="AL5" s="390"/>
      <c r="AM5" s="390"/>
      <c r="AN5" s="809" t="s">
        <v>369</v>
      </c>
      <c r="AO5" s="621"/>
      <c r="AP5" s="621"/>
      <c r="AQ5" s="809" t="s">
        <v>250</v>
      </c>
      <c r="AR5" s="390"/>
      <c r="AS5" s="390"/>
      <c r="AT5" s="854" t="s">
        <v>370</v>
      </c>
      <c r="AU5" s="618"/>
      <c r="AV5" s="618"/>
      <c r="AW5" s="854" t="s">
        <v>250</v>
      </c>
      <c r="AX5" s="390"/>
      <c r="AY5" s="390"/>
      <c r="AZ5" s="956" t="s">
        <v>371</v>
      </c>
      <c r="BA5" s="619"/>
      <c r="BB5" s="391"/>
      <c r="BC5" s="840" t="s">
        <v>250</v>
      </c>
      <c r="BD5" s="812">
        <v>1</v>
      </c>
      <c r="BE5" s="812">
        <f>INDEX(Cups,BD5)</f>
        <v>0</v>
      </c>
    </row>
    <row r="6" spans="1:57" ht="44.25" customHeight="1" thickBot="1" x14ac:dyDescent="0.4">
      <c r="C6" s="976"/>
      <c r="D6" s="977"/>
      <c r="E6" s="864"/>
      <c r="F6" s="866"/>
      <c r="G6" s="853"/>
      <c r="H6" s="868"/>
      <c r="I6" s="870"/>
      <c r="J6" s="878"/>
      <c r="K6" s="720"/>
      <c r="L6" s="811"/>
      <c r="M6" s="695"/>
      <c r="N6" s="833"/>
      <c r="O6" s="811"/>
      <c r="P6" s="896"/>
      <c r="Q6" s="837"/>
      <c r="R6" s="866"/>
      <c r="S6" s="838" t="s">
        <v>317</v>
      </c>
      <c r="T6" s="839"/>
      <c r="U6" s="839"/>
      <c r="V6" s="839"/>
      <c r="W6" s="66"/>
      <c r="X6" s="66" t="b">
        <v>0</v>
      </c>
      <c r="Y6" s="78"/>
      <c r="Z6" s="859"/>
      <c r="AB6" s="792"/>
      <c r="AC6" s="301" t="s">
        <v>255</v>
      </c>
      <c r="AD6" s="301"/>
      <c r="AE6" s="775"/>
      <c r="AF6" s="246" t="s">
        <v>256</v>
      </c>
      <c r="AG6" s="246" t="s">
        <v>257</v>
      </c>
      <c r="AH6" s="777"/>
      <c r="AI6" s="616" t="s">
        <v>258</v>
      </c>
      <c r="AJ6" s="616"/>
      <c r="AK6" s="777"/>
      <c r="AL6" s="246" t="s">
        <v>259</v>
      </c>
      <c r="AM6" s="246" t="s">
        <v>260</v>
      </c>
      <c r="AN6" s="764"/>
      <c r="AO6" s="610" t="s">
        <v>261</v>
      </c>
      <c r="AP6" s="610"/>
      <c r="AQ6" s="764"/>
      <c r="AR6" s="246" t="s">
        <v>262</v>
      </c>
      <c r="AS6" s="246" t="s">
        <v>263</v>
      </c>
      <c r="AT6" s="766"/>
      <c r="AU6" s="612" t="s">
        <v>264</v>
      </c>
      <c r="AV6" s="612"/>
      <c r="AW6" s="766"/>
      <c r="AX6" s="246" t="s">
        <v>265</v>
      </c>
      <c r="AY6" s="246" t="s">
        <v>266</v>
      </c>
      <c r="AZ6" s="768"/>
      <c r="BA6" s="614" t="s">
        <v>267</v>
      </c>
      <c r="BB6" s="247"/>
      <c r="BC6" s="770"/>
      <c r="BD6" s="812"/>
      <c r="BE6" s="812"/>
    </row>
    <row r="7" spans="1:57" ht="34.5" customHeight="1" x14ac:dyDescent="0.35">
      <c r="A7" s="417">
        <v>1</v>
      </c>
      <c r="B7" s="417">
        <f>INDEX(meals,A7)</f>
        <v>0</v>
      </c>
      <c r="C7" s="423">
        <v>1</v>
      </c>
      <c r="D7" s="77"/>
      <c r="E7" s="170" t="str">
        <f>IF(B7=0,"",FLOOR(VLOOKUP(A7,'All Meals'!$A$12:$V$61,4),0.25))</f>
        <v/>
      </c>
      <c r="F7" s="171" t="str">
        <f>IF(B7=0,"",IF(E7="","No",IF(E7&gt;=1,"Yes","No")))</f>
        <v/>
      </c>
      <c r="G7" s="170" t="str">
        <f>IF(B7=0,"",FLOOR(VLOOKUP(A7,'All Meals'!$A$12:$V$61,5),0.25))</f>
        <v/>
      </c>
      <c r="H7" s="172" t="str">
        <f>IF(B7=0,"",IF(G7="","No",IF(G7&gt;=1,"Yes","No")))</f>
        <v/>
      </c>
      <c r="I7" s="241" t="str">
        <f>IF(B7=0,"",FLOOR(VLOOKUP(A7,'All Meals'!$A$12:$V$61,6),0.25))</f>
        <v/>
      </c>
      <c r="J7" s="241" t="str">
        <f>IF(B7=0,"",FLOOR(VLOOKUP(A7,'All Meals'!$A$12:$V$61,7),0.25))</f>
        <v/>
      </c>
      <c r="K7" s="95" t="str">
        <f>IF(B7=0, "",VLOOKUP(A7,'All Meals'!$A$12:$V$61,10))</f>
        <v/>
      </c>
      <c r="L7" s="96" t="str">
        <f>IF(B7=0,"",IF(K7="","No",IF(K7&gt;=0.5,"Yes","No")))</f>
        <v/>
      </c>
      <c r="M7" s="324" t="str">
        <f>IF(B7=0, "",VLOOKUP(A7,'All Meals'!$A$12:$V$61,13))</f>
        <v/>
      </c>
      <c r="N7" s="95" t="str">
        <f>IF(B7=0, "",VLOOKUP(A7,'All Meals'!$A$12:$V$61,16))</f>
        <v/>
      </c>
      <c r="O7" s="407" t="str">
        <f>IF(B7=0,"",IF(N7="","No",IF(N7&gt;=0.75,"Yes","No")))</f>
        <v/>
      </c>
      <c r="P7" s="408" t="str">
        <f>IF(B7=0, "",VLOOKUP(A7,'All Meals'!$A$12:$V$61,19))</f>
        <v/>
      </c>
      <c r="Q7" s="95" t="str">
        <f>IF(B7=0, "",VLOOKUP(A7,'All Meals'!$A$12:$V$61,20))</f>
        <v/>
      </c>
      <c r="R7" s="171" t="str">
        <f t="shared" ref="R7:R26" si="0">IF(B7=0,"",IF(Q7="","No",IF(Q7&gt;=1,"Yes","No")))</f>
        <v/>
      </c>
      <c r="S7" s="838" t="s">
        <v>318</v>
      </c>
      <c r="T7" s="839"/>
      <c r="U7" s="839"/>
      <c r="V7" s="839"/>
      <c r="W7" s="66"/>
      <c r="X7" s="66" t="b">
        <v>0</v>
      </c>
      <c r="Y7" s="78"/>
      <c r="Z7" s="859"/>
      <c r="AB7" s="893" t="s">
        <v>372</v>
      </c>
      <c r="AC7" s="889"/>
      <c r="AD7" s="889"/>
      <c r="AE7" s="891"/>
      <c r="AF7" s="855">
        <v>1</v>
      </c>
      <c r="AG7" s="857">
        <f>INDEX(Cups,AF7)</f>
        <v>0</v>
      </c>
      <c r="AH7" s="885" t="s">
        <v>373</v>
      </c>
      <c r="AI7" s="887"/>
      <c r="AJ7" s="887"/>
      <c r="AK7" s="885"/>
      <c r="AL7" s="855">
        <v>1</v>
      </c>
      <c r="AM7" s="857">
        <f>INDEX(Cups,AL7)</f>
        <v>0</v>
      </c>
      <c r="AN7" s="871" t="s">
        <v>374</v>
      </c>
      <c r="AO7" s="875"/>
      <c r="AP7" s="875"/>
      <c r="AQ7" s="871"/>
      <c r="AR7" s="855">
        <v>1</v>
      </c>
      <c r="AS7" s="857">
        <f>INDEX(Cups,AR7)</f>
        <v>0</v>
      </c>
      <c r="AT7" s="873" t="s">
        <v>375</v>
      </c>
      <c r="AU7" s="954"/>
      <c r="AV7" s="954"/>
      <c r="AW7" s="954"/>
      <c r="AX7" s="855">
        <v>1</v>
      </c>
      <c r="AY7" s="857">
        <f>INDEX(Cups,AX7)</f>
        <v>0</v>
      </c>
      <c r="AZ7" s="964" t="s">
        <v>376</v>
      </c>
      <c r="BA7" s="960"/>
      <c r="BB7" s="960"/>
      <c r="BC7" s="962"/>
    </row>
    <row r="8" spans="1:57" ht="33.75" customHeight="1" thickBot="1" x14ac:dyDescent="0.4">
      <c r="A8" s="417">
        <v>1</v>
      </c>
      <c r="B8" s="417">
        <f>INDEX(meals,A8)</f>
        <v>0</v>
      </c>
      <c r="C8" s="424">
        <v>2</v>
      </c>
      <c r="D8" s="59"/>
      <c r="E8" s="170" t="str">
        <f>IF(B8=0,"",FLOOR(VLOOKUP(A8,'All Meals'!$A$12:$V$61,4),0.25))</f>
        <v/>
      </c>
      <c r="F8" s="171" t="str">
        <f t="shared" ref="F8:F26" si="1">IF(B8=0,"",IF(E8="","No",IF(E8&gt;=1,"Yes","No")))</f>
        <v/>
      </c>
      <c r="G8" s="170" t="str">
        <f>IF(B8=0,"",FLOOR(VLOOKUP(A8,'All Meals'!$A$12:$V$61,5),0.25))</f>
        <v/>
      </c>
      <c r="H8" s="172" t="str">
        <f t="shared" ref="H8:H26" si="2">IF(B8=0,"",IF(G8="","No",IF(G8&gt;=1,"Yes","No")))</f>
        <v/>
      </c>
      <c r="I8" s="241" t="str">
        <f>IF(B8=0,"",FLOOR(VLOOKUP(A8,'All Meals'!$A$12:$V$61,6),0.25))</f>
        <v/>
      </c>
      <c r="J8" s="241" t="str">
        <f>IF(B8=0,"",FLOOR(VLOOKUP(A8,'All Meals'!$A$12:$V$61,7),0.25))</f>
        <v/>
      </c>
      <c r="K8" s="95" t="str">
        <f>IF(B8=0, "",VLOOKUP(A8,'All Meals'!$A$12:$V$61,10))</f>
        <v/>
      </c>
      <c r="L8" s="96" t="str">
        <f t="shared" ref="L8:L26" si="3">IF(B8=0,"",IF(K8="","No",IF(K8&gt;=0.5,"Yes","No")))</f>
        <v/>
      </c>
      <c r="M8" s="324" t="str">
        <f>IF(B8=0, "",VLOOKUP(A8,'All Meals'!$A$12:$V$61,13))</f>
        <v/>
      </c>
      <c r="N8" s="95" t="str">
        <f>IF(B8=0, "",VLOOKUP(A8,'All Meals'!$A$12:$V$61,16))</f>
        <v/>
      </c>
      <c r="O8" s="407" t="str">
        <f t="shared" ref="O8:O17" si="4">IF(B8=0,"",IF(N8="","No",IF(N8&gt;=1,"Yes","No")))</f>
        <v/>
      </c>
      <c r="P8" s="408" t="str">
        <f>IF(B8=0, "",VLOOKUP(A8,'All Meals'!$A$12:$V$61,19))</f>
        <v/>
      </c>
      <c r="Q8" s="95" t="str">
        <f>IF(B8=0, "",VLOOKUP(A8,'All Meals'!$A$12:$V$61,20))</f>
        <v/>
      </c>
      <c r="R8" s="171" t="str">
        <f t="shared" si="0"/>
        <v/>
      </c>
      <c r="S8" s="838" t="s">
        <v>324</v>
      </c>
      <c r="T8" s="839"/>
      <c r="U8" s="839"/>
      <c r="V8" s="839"/>
      <c r="W8" s="66"/>
      <c r="X8" s="66" t="b">
        <v>0</v>
      </c>
      <c r="Y8" s="78"/>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4">
      <c r="A9" s="417">
        <v>1</v>
      </c>
      <c r="B9" s="417">
        <f>INDEX(meals,A9)</f>
        <v>0</v>
      </c>
      <c r="C9" s="424">
        <v>3</v>
      </c>
      <c r="D9" s="59"/>
      <c r="E9" s="170" t="str">
        <f>IF(B9=0,"",FLOOR(VLOOKUP(A9,'All Meals'!$A$12:$V$61,4),0.25))</f>
        <v/>
      </c>
      <c r="F9" s="171" t="str">
        <f t="shared" si="1"/>
        <v/>
      </c>
      <c r="G9" s="170" t="str">
        <f>IF(B9=0,"",FLOOR(VLOOKUP(A9,'All Meals'!$A$12:$V$61,5),0.25))</f>
        <v/>
      </c>
      <c r="H9" s="172" t="str">
        <f t="shared" si="2"/>
        <v/>
      </c>
      <c r="I9" s="241" t="str">
        <f>IF(B9=0,"",FLOOR(VLOOKUP(A9,'All Meals'!$A$12:$V$61,6),0.25))</f>
        <v/>
      </c>
      <c r="J9" s="241" t="str">
        <f>IF(B9=0,"",FLOOR(VLOOKUP(A9,'All Meals'!$A$12:$V$61,7),0.25))</f>
        <v/>
      </c>
      <c r="K9" s="95" t="str">
        <f>IF(B9=0, "",VLOOKUP(A9,'All Meals'!$A$12:$V$61,10))</f>
        <v/>
      </c>
      <c r="L9" s="96" t="str">
        <f t="shared" si="3"/>
        <v/>
      </c>
      <c r="M9" s="324" t="str">
        <f>IF(B9=0, "",VLOOKUP(A9,'All Meals'!$A$12:$V$61,13))</f>
        <v/>
      </c>
      <c r="N9" s="95" t="str">
        <f>IF(B9=0, "",VLOOKUP(A9,'All Meals'!$A$12:$V$61,16))</f>
        <v/>
      </c>
      <c r="O9" s="407" t="str">
        <f t="shared" si="4"/>
        <v/>
      </c>
      <c r="P9" s="408" t="str">
        <f>IF(B9=0, "",VLOOKUP(A9,'All Meals'!$A$12:$V$61,19))</f>
        <v/>
      </c>
      <c r="Q9" s="95" t="str">
        <f>IF(B9=0, "",VLOOKUP(A9,'All Meals'!$A$12:$V$61,20))</f>
        <v/>
      </c>
      <c r="R9" s="171" t="str">
        <f t="shared" si="0"/>
        <v/>
      </c>
      <c r="S9" s="936" t="s">
        <v>325</v>
      </c>
      <c r="T9" s="937"/>
      <c r="U9" s="937"/>
      <c r="V9" s="937"/>
      <c r="W9" s="93"/>
      <c r="X9" s="93" t="b">
        <v>0</v>
      </c>
      <c r="Y9" s="79"/>
      <c r="Z9" s="94" t="str">
        <f>IF(X9=TRUE,"No","")</f>
        <v/>
      </c>
      <c r="AB9" s="921" t="str">
        <f>IF(OR(COUNTIF(AC10:AC19, 12)&gt;0, COUNTIF(AC10:AC19,2)&gt;0, COUNTIF(AC10:AC19,4)&gt;0, COUNTIF(AC10:AC19,10)&gt;0, COUNTIF(AC10:AC19,15)&gt;0, COUNTIF(AC10:AC19,17)&gt;0,), "Remember to enter CREDITABLE amounts of leafy greens!", "")</f>
        <v/>
      </c>
      <c r="AC9" s="922"/>
      <c r="AD9" s="922"/>
      <c r="AE9" s="923"/>
      <c r="AF9" s="617"/>
      <c r="AG9" s="617"/>
      <c r="AH9" s="882" t="str">
        <f>IF(COUNTIF(AI10:AI19,10)&gt;0,"Remember to enter the CREDITABLE amount of tomato paste!","")</f>
        <v/>
      </c>
      <c r="AI9" s="883"/>
      <c r="AJ9" s="883"/>
      <c r="AK9" s="884"/>
      <c r="AL9" s="617"/>
      <c r="AM9" s="617"/>
      <c r="AN9" s="800" t="str">
        <f>IF(SUM(AO10:AO19)&gt;10, "If crediting as a vegetable do not also credit as a meat/meat alternate", "")</f>
        <v/>
      </c>
      <c r="AO9" s="801"/>
      <c r="AP9" s="801"/>
      <c r="AQ9" s="802"/>
      <c r="AR9" s="276"/>
      <c r="AS9" s="276"/>
      <c r="AT9" s="966"/>
      <c r="AU9" s="967"/>
      <c r="AV9" s="967"/>
      <c r="AW9" s="968"/>
      <c r="AX9" s="276"/>
      <c r="AY9" s="276"/>
      <c r="AZ9" s="957"/>
      <c r="BA9" s="958"/>
      <c r="BB9" s="958"/>
      <c r="BC9" s="959"/>
    </row>
    <row r="10" spans="1:57" ht="33.75" customHeight="1" thickBot="1" x14ac:dyDescent="0.4">
      <c r="A10" s="417">
        <v>1</v>
      </c>
      <c r="B10" s="417">
        <f t="shared" ref="B10:B26" si="5">INDEX(meals,A10)</f>
        <v>0</v>
      </c>
      <c r="C10" s="424">
        <v>4</v>
      </c>
      <c r="D10" s="59"/>
      <c r="E10" s="170" t="str">
        <f>IF(B10=0,"",FLOOR(VLOOKUP(A10,'All Meals'!$A$12:$V$61,4),0.25))</f>
        <v/>
      </c>
      <c r="F10" s="171" t="str">
        <f t="shared" si="1"/>
        <v/>
      </c>
      <c r="G10" s="170" t="str">
        <f>IF(B10=0,"",FLOOR(VLOOKUP(A10,'All Meals'!$A$12:$V$61,5),0.25))</f>
        <v/>
      </c>
      <c r="H10" s="172" t="str">
        <f t="shared" si="2"/>
        <v/>
      </c>
      <c r="I10" s="241" t="str">
        <f>IF(B10=0,"",FLOOR(VLOOKUP(A10,'All Meals'!$A$12:$V$61,6),0.25))</f>
        <v/>
      </c>
      <c r="J10" s="241" t="str">
        <f>IF(B10=0,"",FLOOR(VLOOKUP(A10,'All Meals'!$A$12:$V$61,7),0.25))</f>
        <v/>
      </c>
      <c r="K10" s="95" t="str">
        <f>IF(B10=0, "",VLOOKUP(A10,'All Meals'!$A$12:$V$61,10))</f>
        <v/>
      </c>
      <c r="L10" s="96" t="str">
        <f t="shared" si="3"/>
        <v/>
      </c>
      <c r="M10" s="324" t="str">
        <f>IF(B10=0, "",VLOOKUP(A10,'All Meals'!$A$12:$V$61,13))</f>
        <v/>
      </c>
      <c r="N10" s="95" t="str">
        <f>IF(B10=0, "",VLOOKUP(A10,'All Meals'!$A$12:$V$61,16))</f>
        <v/>
      </c>
      <c r="O10" s="407" t="str">
        <f t="shared" si="4"/>
        <v/>
      </c>
      <c r="P10" s="408" t="str">
        <f>IF(B10=0, "",VLOOKUP(A10,'All Meals'!$A$12:$V$61,19))</f>
        <v/>
      </c>
      <c r="Q10" s="95" t="str">
        <f>IF(B10=0, "",VLOOKUP(A10,'All Meals'!$A$12:$V$61,20))</f>
        <v/>
      </c>
      <c r="R10" s="171" t="str">
        <f t="shared" si="0"/>
        <v/>
      </c>
      <c r="S10" s="302"/>
      <c r="T10" s="153"/>
      <c r="U10" s="153"/>
      <c r="V10" s="153"/>
      <c r="W10" s="66"/>
      <c r="X10" s="66"/>
      <c r="AB10" s="202"/>
      <c r="AC10" s="203">
        <v>1</v>
      </c>
      <c r="AD10" s="203">
        <f t="shared" ref="AD10:AD19" si="6">INDEX(GREEN,AC10)</f>
        <v>0</v>
      </c>
      <c r="AE10" s="203"/>
      <c r="AF10" s="275">
        <v>1</v>
      </c>
      <c r="AG10" s="275" t="str">
        <f t="shared" ref="AG10:AG19" si="7">IF(AD10=0,"",INDEX(Cups,AF10))</f>
        <v/>
      </c>
      <c r="AH10" s="82"/>
      <c r="AI10" s="82">
        <v>1</v>
      </c>
      <c r="AJ10" s="82">
        <f t="shared" ref="AJ10:AJ19" si="8">INDEX(RED,AI10)</f>
        <v>0</v>
      </c>
      <c r="AK10" s="82"/>
      <c r="AL10" s="275">
        <v>1</v>
      </c>
      <c r="AM10" s="275" t="str">
        <f t="shared" ref="AM10:AM19" si="9">IF(AJ10=0, "", INDEX(Cups,AL10))</f>
        <v/>
      </c>
      <c r="AN10" s="204"/>
      <c r="AO10" s="204">
        <v>1</v>
      </c>
      <c r="AP10" s="204">
        <f t="shared" ref="AP10:AP19" si="10">INDEX(BEANS,AO10)</f>
        <v>0</v>
      </c>
      <c r="AQ10" s="204"/>
      <c r="AR10" s="275">
        <v>1</v>
      </c>
      <c r="AS10" s="275" t="str">
        <f t="shared" ref="AS10:AS19" si="11">IF(AP10=0,"",INDEX(Cups,AR10))</f>
        <v/>
      </c>
      <c r="AT10" s="205"/>
      <c r="AU10" s="205">
        <v>1</v>
      </c>
      <c r="AV10" s="205">
        <f t="shared" ref="AV10:AV19" si="12">INDEX(STARCHY,AU10)</f>
        <v>0</v>
      </c>
      <c r="AW10" s="205"/>
      <c r="AX10" s="275">
        <v>1</v>
      </c>
      <c r="AY10" s="275" t="str">
        <f>IF(AV10=0,"",INDEX(Cups,AX10))</f>
        <v/>
      </c>
      <c r="AZ10" s="206"/>
      <c r="BA10" s="206">
        <v>1</v>
      </c>
      <c r="BB10" s="207">
        <f t="shared" ref="BB10:BB19" si="13">INDEX(OTHER,BA10)</f>
        <v>0</v>
      </c>
      <c r="BC10" s="208"/>
      <c r="BD10" s="66">
        <v>1</v>
      </c>
      <c r="BE10" s="66" t="str">
        <f t="shared" ref="BE10:BE19" si="14">IF(BB10=0,"",INDEX(Cups,BD10))</f>
        <v/>
      </c>
    </row>
    <row r="11" spans="1:57" ht="33.75" customHeight="1" x14ac:dyDescent="0.35">
      <c r="A11" s="417">
        <v>1</v>
      </c>
      <c r="B11" s="417">
        <f t="shared" si="5"/>
        <v>0</v>
      </c>
      <c r="C11" s="424">
        <v>5</v>
      </c>
      <c r="D11" s="59"/>
      <c r="E11" s="170" t="str">
        <f>IF(B11=0,"",FLOOR(VLOOKUP(A11,'All Meals'!$A$12:$V$61,4),0.25))</f>
        <v/>
      </c>
      <c r="F11" s="171" t="str">
        <f t="shared" si="1"/>
        <v/>
      </c>
      <c r="G11" s="170" t="str">
        <f>IF(B11=0,"",FLOOR(VLOOKUP(A11,'All Meals'!$A$12:$V$61,5),0.25))</f>
        <v/>
      </c>
      <c r="H11" s="172" t="str">
        <f t="shared" si="2"/>
        <v/>
      </c>
      <c r="I11" s="241" t="str">
        <f>IF(B11=0,"",FLOOR(VLOOKUP(A11,'All Meals'!$A$12:$V$61,6),0.25))</f>
        <v/>
      </c>
      <c r="J11" s="241" t="str">
        <f>IF(B11=0,"",FLOOR(VLOOKUP(A11,'All Meals'!$A$12:$V$61,7),0.25))</f>
        <v/>
      </c>
      <c r="K11" s="95" t="str">
        <f>IF(B11=0, "",VLOOKUP(A11,'All Meals'!$A$12:$V$61,10))</f>
        <v/>
      </c>
      <c r="L11" s="96" t="str">
        <f t="shared" si="3"/>
        <v/>
      </c>
      <c r="M11" s="324" t="str">
        <f>IF(B11=0, "",VLOOKUP(A11,'All Meals'!$A$12:$V$61,13))</f>
        <v/>
      </c>
      <c r="N11" s="95" t="str">
        <f>IF(B11=0, "",VLOOKUP(A11,'All Meals'!$A$12:$V$61,16))</f>
        <v/>
      </c>
      <c r="O11" s="407" t="str">
        <f t="shared" si="4"/>
        <v/>
      </c>
      <c r="P11" s="408" t="str">
        <f>IF(B11=0, "",VLOOKUP(A11,'All Meals'!$A$12:$V$61,19))</f>
        <v/>
      </c>
      <c r="Q11" s="95" t="str">
        <f>IF(B11=0, "",VLOOKUP(A11,'All Meals'!$A$12:$V$61,20))</f>
        <v/>
      </c>
      <c r="R11" s="171" t="str">
        <f t="shared" si="0"/>
        <v/>
      </c>
      <c r="T11" s="713" t="s">
        <v>118</v>
      </c>
      <c r="U11" s="714"/>
      <c r="V11" s="714"/>
      <c r="W11" s="714"/>
      <c r="X11" s="714"/>
      <c r="Y11" s="714"/>
      <c r="Z11" s="715"/>
      <c r="AB11" s="80"/>
      <c r="AC11" s="81">
        <v>1</v>
      </c>
      <c r="AD11" s="81">
        <f t="shared" si="6"/>
        <v>0</v>
      </c>
      <c r="AE11" s="81"/>
      <c r="AF11" s="78">
        <v>1</v>
      </c>
      <c r="AG11" s="78" t="str">
        <f t="shared" si="7"/>
        <v/>
      </c>
      <c r="AH11" s="82"/>
      <c r="AI11" s="82">
        <v>1</v>
      </c>
      <c r="AJ11" s="82">
        <f t="shared" si="8"/>
        <v>0</v>
      </c>
      <c r="AK11" s="82"/>
      <c r="AL11" s="78">
        <v>1</v>
      </c>
      <c r="AM11" s="78" t="str">
        <f t="shared" si="9"/>
        <v/>
      </c>
      <c r="AN11" s="83"/>
      <c r="AO11" s="83">
        <v>1</v>
      </c>
      <c r="AP11" s="83">
        <f t="shared" si="10"/>
        <v>0</v>
      </c>
      <c r="AQ11" s="83"/>
      <c r="AR11" s="78">
        <v>1</v>
      </c>
      <c r="AS11" s="78" t="str">
        <f t="shared" si="11"/>
        <v/>
      </c>
      <c r="AT11" s="84"/>
      <c r="AU11" s="84">
        <v>1</v>
      </c>
      <c r="AV11" s="84">
        <f t="shared" si="12"/>
        <v>0</v>
      </c>
      <c r="AW11" s="84"/>
      <c r="AX11" s="78">
        <v>1</v>
      </c>
      <c r="AY11" s="78" t="str">
        <f t="shared" ref="AY11:AY19" si="15">IF(AV11=0,"",INDEX(Cups,AX11))</f>
        <v/>
      </c>
      <c r="AZ11" s="85"/>
      <c r="BA11" s="85">
        <v>1</v>
      </c>
      <c r="BB11" s="86">
        <f t="shared" si="13"/>
        <v>0</v>
      </c>
      <c r="BC11" s="87"/>
      <c r="BD11" s="66">
        <v>1</v>
      </c>
      <c r="BE11" s="66" t="str">
        <f t="shared" si="14"/>
        <v/>
      </c>
    </row>
    <row r="12" spans="1:57" ht="33.75" customHeight="1" thickBot="1" x14ac:dyDescent="0.4">
      <c r="A12" s="417">
        <v>1</v>
      </c>
      <c r="B12" s="417">
        <f t="shared" si="5"/>
        <v>0</v>
      </c>
      <c r="C12" s="424">
        <v>6</v>
      </c>
      <c r="D12" s="59"/>
      <c r="E12" s="170" t="str">
        <f>IF(B12=0,"",FLOOR(VLOOKUP(A12,'All Meals'!$A$12:$V$61,4),0.25))</f>
        <v/>
      </c>
      <c r="F12" s="171" t="str">
        <f t="shared" si="1"/>
        <v/>
      </c>
      <c r="G12" s="170" t="str">
        <f>IF(B12=0,"",FLOOR(VLOOKUP(A12,'All Meals'!$A$12:$V$61,5),0.25))</f>
        <v/>
      </c>
      <c r="H12" s="172" t="str">
        <f t="shared" si="2"/>
        <v/>
      </c>
      <c r="I12" s="241" t="str">
        <f>IF(B12=0,"",FLOOR(VLOOKUP(A12,'All Meals'!$A$12:$V$61,6),0.25))</f>
        <v/>
      </c>
      <c r="J12" s="241" t="str">
        <f>IF(B12=0,"",FLOOR(VLOOKUP(A12,'All Meals'!$A$12:$V$61,7),0.25))</f>
        <v/>
      </c>
      <c r="K12" s="95" t="str">
        <f>IF(B12=0, "",VLOOKUP(A12,'All Meals'!$A$12:$V$61,10))</f>
        <v/>
      </c>
      <c r="L12" s="96" t="str">
        <f t="shared" si="3"/>
        <v/>
      </c>
      <c r="M12" s="324" t="str">
        <f>IF(B12=0, "",VLOOKUP(A12,'All Meals'!$A$12:$V$61,13))</f>
        <v/>
      </c>
      <c r="N12" s="95" t="str">
        <f>IF(B12=0, "",VLOOKUP(A12,'All Meals'!$A$12:$V$61,16))</f>
        <v/>
      </c>
      <c r="O12" s="407" t="str">
        <f t="shared" si="4"/>
        <v/>
      </c>
      <c r="P12" s="408" t="str">
        <f>IF(B12=0, "",VLOOKUP(A12,'All Meals'!$A$12:$V$61,19))</f>
        <v/>
      </c>
      <c r="Q12" s="95" t="str">
        <f>IF(B12=0, "",VLOOKUP(A12,'All Meals'!$A$12:$V$61,20))</f>
        <v/>
      </c>
      <c r="R12" s="171" t="str">
        <f t="shared" si="0"/>
        <v/>
      </c>
      <c r="T12" s="907"/>
      <c r="U12" s="908"/>
      <c r="V12" s="908"/>
      <c r="W12" s="908"/>
      <c r="X12" s="908"/>
      <c r="Y12" s="908"/>
      <c r="Z12" s="909"/>
      <c r="AB12" s="80"/>
      <c r="AC12" s="81">
        <v>1</v>
      </c>
      <c r="AD12" s="81">
        <f t="shared" si="6"/>
        <v>0</v>
      </c>
      <c r="AE12" s="81"/>
      <c r="AF12" s="78">
        <v>1</v>
      </c>
      <c r="AG12" s="78" t="str">
        <f t="shared" si="7"/>
        <v/>
      </c>
      <c r="AH12" s="82"/>
      <c r="AI12" s="82">
        <v>1</v>
      </c>
      <c r="AJ12" s="82">
        <f t="shared" si="8"/>
        <v>0</v>
      </c>
      <c r="AK12" s="82"/>
      <c r="AL12" s="78">
        <v>1</v>
      </c>
      <c r="AM12" s="78" t="str">
        <f t="shared" si="9"/>
        <v/>
      </c>
      <c r="AN12" s="83"/>
      <c r="AO12" s="83">
        <v>1</v>
      </c>
      <c r="AP12" s="83">
        <f t="shared" si="10"/>
        <v>0</v>
      </c>
      <c r="AQ12" s="83"/>
      <c r="AR12" s="78">
        <v>1</v>
      </c>
      <c r="AS12" s="78" t="str">
        <f t="shared" si="11"/>
        <v/>
      </c>
      <c r="AT12" s="84"/>
      <c r="AU12" s="84">
        <v>1</v>
      </c>
      <c r="AV12" s="84">
        <f t="shared" si="12"/>
        <v>0</v>
      </c>
      <c r="AW12" s="84"/>
      <c r="AX12" s="78">
        <v>1</v>
      </c>
      <c r="AY12" s="78" t="str">
        <f t="shared" si="15"/>
        <v/>
      </c>
      <c r="AZ12" s="85"/>
      <c r="BA12" s="85">
        <v>1</v>
      </c>
      <c r="BB12" s="86">
        <f t="shared" si="13"/>
        <v>0</v>
      </c>
      <c r="BC12" s="87"/>
      <c r="BD12" s="66">
        <v>1</v>
      </c>
      <c r="BE12" s="66" t="str">
        <f t="shared" si="14"/>
        <v/>
      </c>
    </row>
    <row r="13" spans="1:57" ht="33.75" customHeight="1" x14ac:dyDescent="0.35">
      <c r="A13" s="417">
        <v>1</v>
      </c>
      <c r="B13" s="417">
        <f t="shared" si="5"/>
        <v>0</v>
      </c>
      <c r="C13" s="424">
        <v>7</v>
      </c>
      <c r="D13" s="59"/>
      <c r="E13" s="170" t="str">
        <f>IF(B13=0,"",FLOOR(VLOOKUP(A13,'All Meals'!$A$12:$V$61,4),0.25))</f>
        <v/>
      </c>
      <c r="F13" s="171" t="str">
        <f t="shared" si="1"/>
        <v/>
      </c>
      <c r="G13" s="170" t="str">
        <f>IF(B13=0,"",FLOOR(VLOOKUP(A13,'All Meals'!$A$12:$V$61,5),0.25))</f>
        <v/>
      </c>
      <c r="H13" s="172" t="str">
        <f t="shared" si="2"/>
        <v/>
      </c>
      <c r="I13" s="241" t="str">
        <f>IF(B13=0,"",FLOOR(VLOOKUP(A13,'All Meals'!$A$12:$V$61,6),0.25))</f>
        <v/>
      </c>
      <c r="J13" s="241" t="str">
        <f>IF(B13=0,"",FLOOR(VLOOKUP(A13,'All Meals'!$A$12:$V$61,7),0.25))</f>
        <v/>
      </c>
      <c r="K13" s="95" t="str">
        <f>IF(B13=0, "",VLOOKUP(A13,'All Meals'!$A$12:$V$61,10))</f>
        <v/>
      </c>
      <c r="L13" s="96" t="str">
        <f t="shared" si="3"/>
        <v/>
      </c>
      <c r="M13" s="324" t="str">
        <f>IF(B13=0, "",VLOOKUP(A13,'All Meals'!$A$12:$V$61,13))</f>
        <v/>
      </c>
      <c r="N13" s="95" t="str">
        <f>IF(B13=0, "",VLOOKUP(A13,'All Meals'!$A$12:$V$61,16))</f>
        <v/>
      </c>
      <c r="O13" s="407" t="str">
        <f t="shared" si="4"/>
        <v/>
      </c>
      <c r="P13" s="408" t="str">
        <f>IF(B13=0, "",VLOOKUP(A13,'All Meals'!$A$12:$V$61,19))</f>
        <v/>
      </c>
      <c r="Q13" s="95" t="str">
        <f>IF(B13=0, "",VLOOKUP(A13,'All Meals'!$A$12:$V$61,20))</f>
        <v/>
      </c>
      <c r="R13" s="171" t="str">
        <f t="shared" si="0"/>
        <v/>
      </c>
      <c r="T13" s="926" t="s">
        <v>326</v>
      </c>
      <c r="U13" s="927"/>
      <c r="V13" s="927"/>
      <c r="W13" s="78">
        <v>1</v>
      </c>
      <c r="X13" s="78">
        <f>INDEX(Cups,W13)</f>
        <v>0</v>
      </c>
      <c r="Y13" s="934"/>
      <c r="Z13" s="935"/>
      <c r="AB13" s="80"/>
      <c r="AC13" s="81">
        <v>1</v>
      </c>
      <c r="AD13" s="81">
        <f t="shared" si="6"/>
        <v>0</v>
      </c>
      <c r="AE13" s="81"/>
      <c r="AF13" s="78">
        <v>1</v>
      </c>
      <c r="AG13" s="78" t="str">
        <f t="shared" si="7"/>
        <v/>
      </c>
      <c r="AH13" s="82"/>
      <c r="AI13" s="82">
        <v>1</v>
      </c>
      <c r="AJ13" s="82">
        <f t="shared" si="8"/>
        <v>0</v>
      </c>
      <c r="AK13" s="82"/>
      <c r="AL13" s="78">
        <v>1</v>
      </c>
      <c r="AM13" s="78" t="str">
        <f t="shared" si="9"/>
        <v/>
      </c>
      <c r="AN13" s="83"/>
      <c r="AO13" s="83">
        <v>1</v>
      </c>
      <c r="AP13" s="83">
        <f t="shared" si="10"/>
        <v>0</v>
      </c>
      <c r="AQ13" s="83"/>
      <c r="AR13" s="78">
        <v>1</v>
      </c>
      <c r="AS13" s="78" t="str">
        <f t="shared" si="11"/>
        <v/>
      </c>
      <c r="AT13" s="84"/>
      <c r="AU13" s="84">
        <v>1</v>
      </c>
      <c r="AV13" s="84">
        <f t="shared" si="12"/>
        <v>0</v>
      </c>
      <c r="AW13" s="84"/>
      <c r="AX13" s="78">
        <v>1</v>
      </c>
      <c r="AY13" s="78" t="str">
        <f t="shared" si="15"/>
        <v/>
      </c>
      <c r="AZ13" s="85"/>
      <c r="BA13" s="85">
        <v>1</v>
      </c>
      <c r="BB13" s="86">
        <f t="shared" si="13"/>
        <v>0</v>
      </c>
      <c r="BC13" s="87"/>
      <c r="BD13" s="66">
        <v>1</v>
      </c>
      <c r="BE13" s="66" t="str">
        <f t="shared" si="14"/>
        <v/>
      </c>
    </row>
    <row r="14" spans="1:57" ht="33.75" customHeight="1" x14ac:dyDescent="0.35">
      <c r="A14" s="417">
        <v>1</v>
      </c>
      <c r="B14" s="417">
        <f t="shared" si="5"/>
        <v>0</v>
      </c>
      <c r="C14" s="424">
        <v>8</v>
      </c>
      <c r="D14" s="59"/>
      <c r="E14" s="170" t="str">
        <f>IF(B14=0,"",FLOOR(VLOOKUP(A14,'All Meals'!$A$12:$V$61,4),0.25))</f>
        <v/>
      </c>
      <c r="F14" s="171" t="str">
        <f t="shared" si="1"/>
        <v/>
      </c>
      <c r="G14" s="170" t="str">
        <f>IF(B14=0,"",FLOOR(VLOOKUP(A14,'All Meals'!$A$12:$V$61,5),0.25))</f>
        <v/>
      </c>
      <c r="H14" s="172" t="str">
        <f t="shared" si="2"/>
        <v/>
      </c>
      <c r="I14" s="241" t="str">
        <f>IF(B14=0,"",FLOOR(VLOOKUP(A14,'All Meals'!$A$12:$V$61,6),0.25))</f>
        <v/>
      </c>
      <c r="J14" s="241" t="str">
        <f>IF(B14=0,"",FLOOR(VLOOKUP(A14,'All Meals'!$A$12:$V$61,7),0.25))</f>
        <v/>
      </c>
      <c r="K14" s="95" t="str">
        <f>IF(B14=0, "",VLOOKUP(A14,'All Meals'!$A$12:$V$61,10))</f>
        <v/>
      </c>
      <c r="L14" s="96" t="str">
        <f t="shared" si="3"/>
        <v/>
      </c>
      <c r="M14" s="324" t="str">
        <f>IF(B14=0, "",VLOOKUP(A14,'All Meals'!$A$12:$V$61,13))</f>
        <v/>
      </c>
      <c r="N14" s="95" t="str">
        <f>IF(B14=0, "",VLOOKUP(A14,'All Meals'!$A$12:$V$61,16))</f>
        <v/>
      </c>
      <c r="O14" s="407" t="str">
        <f t="shared" si="4"/>
        <v/>
      </c>
      <c r="P14" s="408" t="str">
        <f>IF(B14=0, "",VLOOKUP(A14,'All Meals'!$A$12:$V$61,19))</f>
        <v/>
      </c>
      <c r="Q14" s="95" t="str">
        <f>IF(B14=0, "",VLOOKUP(A14,'All Meals'!$A$12:$V$61,20))</f>
        <v/>
      </c>
      <c r="R14" s="171" t="str">
        <f t="shared" si="0"/>
        <v/>
      </c>
      <c r="T14" s="926"/>
      <c r="U14" s="927"/>
      <c r="V14" s="927"/>
      <c r="W14" s="78">
        <v>1</v>
      </c>
      <c r="X14" s="78">
        <f>INDEX(Cups,W14)</f>
        <v>0</v>
      </c>
      <c r="Y14" s="924"/>
      <c r="Z14" s="925"/>
      <c r="AB14" s="80"/>
      <c r="AC14" s="81">
        <v>1</v>
      </c>
      <c r="AD14" s="81">
        <f t="shared" si="6"/>
        <v>0</v>
      </c>
      <c r="AE14" s="81"/>
      <c r="AF14" s="78">
        <v>1</v>
      </c>
      <c r="AG14" s="78" t="str">
        <f t="shared" si="7"/>
        <v/>
      </c>
      <c r="AH14" s="82"/>
      <c r="AI14" s="82">
        <v>1</v>
      </c>
      <c r="AJ14" s="82">
        <f t="shared" si="8"/>
        <v>0</v>
      </c>
      <c r="AK14" s="82"/>
      <c r="AL14" s="78">
        <v>1</v>
      </c>
      <c r="AM14" s="78" t="str">
        <f t="shared" si="9"/>
        <v/>
      </c>
      <c r="AN14" s="83"/>
      <c r="AO14" s="83">
        <v>1</v>
      </c>
      <c r="AP14" s="83">
        <f t="shared" si="10"/>
        <v>0</v>
      </c>
      <c r="AQ14" s="83"/>
      <c r="AR14" s="78">
        <v>1</v>
      </c>
      <c r="AS14" s="78" t="str">
        <f t="shared" si="11"/>
        <v/>
      </c>
      <c r="AT14" s="84"/>
      <c r="AU14" s="84">
        <v>1</v>
      </c>
      <c r="AV14" s="84">
        <f t="shared" si="12"/>
        <v>0</v>
      </c>
      <c r="AW14" s="84"/>
      <c r="AX14" s="78">
        <v>1</v>
      </c>
      <c r="AY14" s="78" t="str">
        <f t="shared" si="15"/>
        <v/>
      </c>
      <c r="AZ14" s="85"/>
      <c r="BA14" s="85">
        <v>1</v>
      </c>
      <c r="BB14" s="86">
        <f t="shared" si="13"/>
        <v>0</v>
      </c>
      <c r="BC14" s="87"/>
      <c r="BD14" s="66">
        <v>1</v>
      </c>
      <c r="BE14" s="66" t="str">
        <f t="shared" si="14"/>
        <v/>
      </c>
    </row>
    <row r="15" spans="1:57" ht="33.75" customHeight="1" x14ac:dyDescent="0.35">
      <c r="A15" s="417">
        <v>1</v>
      </c>
      <c r="B15" s="417">
        <f t="shared" si="5"/>
        <v>0</v>
      </c>
      <c r="C15" s="424">
        <v>9</v>
      </c>
      <c r="D15" s="59"/>
      <c r="E15" s="170" t="str">
        <f>IF(B15=0,"",FLOOR(VLOOKUP(A15,'All Meals'!$A$12:$V$61,4),0.25))</f>
        <v/>
      </c>
      <c r="F15" s="171" t="str">
        <f t="shared" si="1"/>
        <v/>
      </c>
      <c r="G15" s="170" t="str">
        <f>IF(B15=0,"",FLOOR(VLOOKUP(A15,'All Meals'!$A$12:$V$61,5),0.25))</f>
        <v/>
      </c>
      <c r="H15" s="172" t="str">
        <f t="shared" si="2"/>
        <v/>
      </c>
      <c r="I15" s="241" t="str">
        <f>IF(B15=0,"",FLOOR(VLOOKUP(A15,'All Meals'!$A$12:$V$61,6),0.25))</f>
        <v/>
      </c>
      <c r="J15" s="241" t="str">
        <f>IF(B15=0,"",FLOOR(VLOOKUP(A15,'All Meals'!$A$12:$V$61,7),0.25))</f>
        <v/>
      </c>
      <c r="K15" s="95" t="str">
        <f>IF(B15=0, "",VLOOKUP(A15,'All Meals'!$A$12:$V$61,10))</f>
        <v/>
      </c>
      <c r="L15" s="96" t="str">
        <f t="shared" si="3"/>
        <v/>
      </c>
      <c r="M15" s="324" t="str">
        <f>IF(B15=0, "",VLOOKUP(A15,'All Meals'!$A$12:$V$61,13))</f>
        <v/>
      </c>
      <c r="N15" s="95" t="str">
        <f>IF(B15=0, "",VLOOKUP(A15,'All Meals'!$A$12:$V$61,16))</f>
        <v/>
      </c>
      <c r="O15" s="407" t="str">
        <f t="shared" si="4"/>
        <v/>
      </c>
      <c r="P15" s="408" t="str">
        <f>IF(B15=0, "",VLOOKUP(A15,'All Meals'!$A$12:$V$61,19))</f>
        <v/>
      </c>
      <c r="Q15" s="95" t="str">
        <f>IF(B15=0, "",VLOOKUP(A15,'All Meals'!$A$12:$V$61,20))</f>
        <v/>
      </c>
      <c r="R15" s="171" t="str">
        <f t="shared" si="0"/>
        <v/>
      </c>
      <c r="T15" s="926"/>
      <c r="U15" s="927"/>
      <c r="V15" s="927"/>
      <c r="W15" s="78">
        <v>1</v>
      </c>
      <c r="X15" s="78">
        <f>INDEX(Cups,W15)</f>
        <v>0</v>
      </c>
      <c r="Y15" s="924"/>
      <c r="Z15" s="925"/>
      <c r="AB15" s="80"/>
      <c r="AC15" s="81">
        <v>1</v>
      </c>
      <c r="AD15" s="81">
        <f t="shared" si="6"/>
        <v>0</v>
      </c>
      <c r="AE15" s="81"/>
      <c r="AF15" s="78">
        <v>1</v>
      </c>
      <c r="AG15" s="78" t="str">
        <f t="shared" si="7"/>
        <v/>
      </c>
      <c r="AH15" s="82"/>
      <c r="AI15" s="82">
        <v>1</v>
      </c>
      <c r="AJ15" s="82">
        <f t="shared" si="8"/>
        <v>0</v>
      </c>
      <c r="AK15" s="82"/>
      <c r="AL15" s="78">
        <v>1</v>
      </c>
      <c r="AM15" s="78" t="str">
        <f t="shared" si="9"/>
        <v/>
      </c>
      <c r="AN15" s="83"/>
      <c r="AO15" s="83">
        <v>1</v>
      </c>
      <c r="AP15" s="83">
        <f t="shared" si="10"/>
        <v>0</v>
      </c>
      <c r="AQ15" s="83"/>
      <c r="AR15" s="78">
        <v>1</v>
      </c>
      <c r="AS15" s="78" t="str">
        <f t="shared" si="11"/>
        <v/>
      </c>
      <c r="AT15" s="84"/>
      <c r="AU15" s="84">
        <v>1</v>
      </c>
      <c r="AV15" s="84">
        <f t="shared" si="12"/>
        <v>0</v>
      </c>
      <c r="AW15" s="84"/>
      <c r="AX15" s="78">
        <v>1</v>
      </c>
      <c r="AY15" s="78" t="str">
        <f t="shared" si="15"/>
        <v/>
      </c>
      <c r="AZ15" s="85"/>
      <c r="BA15" s="85">
        <v>1</v>
      </c>
      <c r="BB15" s="86">
        <f t="shared" si="13"/>
        <v>0</v>
      </c>
      <c r="BC15" s="87"/>
      <c r="BD15" s="66">
        <v>1</v>
      </c>
      <c r="BE15" s="66" t="str">
        <f t="shared" si="14"/>
        <v/>
      </c>
    </row>
    <row r="16" spans="1:57" ht="38.25" customHeight="1" x14ac:dyDescent="0.35">
      <c r="A16" s="417">
        <v>1</v>
      </c>
      <c r="B16" s="417">
        <f t="shared" si="5"/>
        <v>0</v>
      </c>
      <c r="C16" s="424">
        <v>10</v>
      </c>
      <c r="D16" s="59"/>
      <c r="E16" s="170" t="str">
        <f>IF(B16=0,"",FLOOR(VLOOKUP(A16,'All Meals'!$A$12:$V$61,4),0.25))</f>
        <v/>
      </c>
      <c r="F16" s="171" t="str">
        <f t="shared" si="1"/>
        <v/>
      </c>
      <c r="G16" s="170" t="str">
        <f>IF(B16=0,"",FLOOR(VLOOKUP(A16,'All Meals'!$A$12:$V$61,5),0.25))</f>
        <v/>
      </c>
      <c r="H16" s="172" t="str">
        <f t="shared" si="2"/>
        <v/>
      </c>
      <c r="I16" s="241" t="str">
        <f>IF(B16=0,"",FLOOR(VLOOKUP(A16,'All Meals'!$A$12:$V$61,6),0.25))</f>
        <v/>
      </c>
      <c r="J16" s="241" t="str">
        <f>IF(B16=0,"",FLOOR(VLOOKUP(A16,'All Meals'!$A$12:$V$61,7),0.25))</f>
        <v/>
      </c>
      <c r="K16" s="95" t="str">
        <f>IF(B16=0, "",VLOOKUP(A16,'All Meals'!$A$12:$V$61,10))</f>
        <v/>
      </c>
      <c r="L16" s="96" t="str">
        <f t="shared" si="3"/>
        <v/>
      </c>
      <c r="M16" s="324" t="str">
        <f>IF(B16=0, "",VLOOKUP(A16,'All Meals'!$A$12:$V$61,13))</f>
        <v/>
      </c>
      <c r="N16" s="95" t="str">
        <f>IF(B16=0, "",VLOOKUP(A16,'All Meals'!$A$12:$V$61,16))</f>
        <v/>
      </c>
      <c r="O16" s="407" t="str">
        <f t="shared" si="4"/>
        <v/>
      </c>
      <c r="P16" s="408" t="str">
        <f>IF(B16=0, "",VLOOKUP(A16,'All Meals'!$A$12:$V$61,19))</f>
        <v/>
      </c>
      <c r="Q16" s="95" t="str">
        <f>IF(B16=0, "",VLOOKUP(A16,'All Meals'!$A$12:$V$61,20))</f>
        <v/>
      </c>
      <c r="R16" s="171" t="str">
        <f t="shared" si="0"/>
        <v/>
      </c>
      <c r="T16" s="926"/>
      <c r="U16" s="927"/>
      <c r="V16" s="927"/>
      <c r="W16" s="78">
        <v>1</v>
      </c>
      <c r="X16" s="78">
        <f>INDEX(Cups,W16)</f>
        <v>0</v>
      </c>
      <c r="Y16" s="924"/>
      <c r="Z16" s="925"/>
      <c r="AB16" s="80"/>
      <c r="AC16" s="81">
        <v>1</v>
      </c>
      <c r="AD16" s="81">
        <f t="shared" si="6"/>
        <v>0</v>
      </c>
      <c r="AE16" s="81"/>
      <c r="AF16" s="78">
        <v>1</v>
      </c>
      <c r="AG16" s="78" t="str">
        <f t="shared" si="7"/>
        <v/>
      </c>
      <c r="AH16" s="82"/>
      <c r="AI16" s="82">
        <v>1</v>
      </c>
      <c r="AJ16" s="82">
        <f t="shared" si="8"/>
        <v>0</v>
      </c>
      <c r="AK16" s="82"/>
      <c r="AL16" s="78">
        <v>1</v>
      </c>
      <c r="AM16" s="78" t="str">
        <f t="shared" si="9"/>
        <v/>
      </c>
      <c r="AN16" s="83"/>
      <c r="AO16" s="83">
        <v>1</v>
      </c>
      <c r="AP16" s="83">
        <f t="shared" si="10"/>
        <v>0</v>
      </c>
      <c r="AQ16" s="83"/>
      <c r="AR16" s="78">
        <v>1</v>
      </c>
      <c r="AS16" s="78" t="str">
        <f t="shared" si="11"/>
        <v/>
      </c>
      <c r="AT16" s="84"/>
      <c r="AU16" s="84">
        <v>1</v>
      </c>
      <c r="AV16" s="84">
        <f t="shared" si="12"/>
        <v>0</v>
      </c>
      <c r="AW16" s="84"/>
      <c r="AX16" s="78">
        <v>1</v>
      </c>
      <c r="AY16" s="78" t="str">
        <f t="shared" si="15"/>
        <v/>
      </c>
      <c r="AZ16" s="85"/>
      <c r="BA16" s="85">
        <v>1</v>
      </c>
      <c r="BB16" s="86">
        <f t="shared" si="13"/>
        <v>0</v>
      </c>
      <c r="BC16" s="87"/>
      <c r="BD16" s="66">
        <v>1</v>
      </c>
      <c r="BE16" s="66" t="str">
        <f t="shared" si="14"/>
        <v/>
      </c>
    </row>
    <row r="17" spans="1:57" ht="33.75" customHeight="1" x14ac:dyDescent="0.35">
      <c r="A17" s="417">
        <v>1</v>
      </c>
      <c r="B17" s="417">
        <f t="shared" si="5"/>
        <v>0</v>
      </c>
      <c r="C17" s="424">
        <v>11</v>
      </c>
      <c r="D17" s="59"/>
      <c r="E17" s="170" t="str">
        <f>IF(B17=0,"",FLOOR(VLOOKUP(A17,'All Meals'!$A$12:$V$61,4),0.25))</f>
        <v/>
      </c>
      <c r="F17" s="171" t="str">
        <f t="shared" si="1"/>
        <v/>
      </c>
      <c r="G17" s="170" t="str">
        <f>IF(B17=0,"",FLOOR(VLOOKUP(A17,'All Meals'!$A$12:$V$61,5),0.25))</f>
        <v/>
      </c>
      <c r="H17" s="172" t="str">
        <f t="shared" si="2"/>
        <v/>
      </c>
      <c r="I17" s="241" t="str">
        <f>IF(B17=0,"",FLOOR(VLOOKUP(A17,'All Meals'!$A$12:$V$61,6),0.25))</f>
        <v/>
      </c>
      <c r="J17" s="241" t="str">
        <f>IF(B17=0,"",FLOOR(VLOOKUP(A17,'All Meals'!$A$12:$V$61,7),0.25))</f>
        <v/>
      </c>
      <c r="K17" s="95" t="str">
        <f>IF(B17=0, "",VLOOKUP(A17,'All Meals'!$A$12:$V$61,10))</f>
        <v/>
      </c>
      <c r="L17" s="96" t="str">
        <f t="shared" si="3"/>
        <v/>
      </c>
      <c r="M17" s="324" t="str">
        <f>IF(B17=0, "",VLOOKUP(A17,'All Meals'!$A$12:$V$61,13))</f>
        <v/>
      </c>
      <c r="N17" s="95" t="str">
        <f>IF(B17=0, "",VLOOKUP(A17,'All Meals'!$A$12:$V$61,16))</f>
        <v/>
      </c>
      <c r="O17" s="407" t="str">
        <f t="shared" si="4"/>
        <v/>
      </c>
      <c r="P17" s="408" t="str">
        <f>IF(B17=0, "",VLOOKUP(A17,'All Meals'!$A$12:$V$61,19))</f>
        <v/>
      </c>
      <c r="Q17" s="95" t="str">
        <f>IF(B17=0, "",VLOOKUP(A17,'All Meals'!$A$12:$V$61,20))</f>
        <v/>
      </c>
      <c r="R17" s="171" t="str">
        <f t="shared" si="0"/>
        <v/>
      </c>
      <c r="T17" s="926"/>
      <c r="U17" s="927"/>
      <c r="V17" s="927"/>
      <c r="W17" s="78">
        <v>1</v>
      </c>
      <c r="X17" s="78">
        <f>INDEX(Cups,W17)</f>
        <v>0</v>
      </c>
      <c r="Y17" s="930"/>
      <c r="Z17" s="931"/>
      <c r="AB17" s="80"/>
      <c r="AC17" s="81">
        <v>1</v>
      </c>
      <c r="AD17" s="81">
        <f t="shared" si="6"/>
        <v>0</v>
      </c>
      <c r="AE17" s="81"/>
      <c r="AF17" s="78">
        <v>1</v>
      </c>
      <c r="AG17" s="78" t="str">
        <f t="shared" si="7"/>
        <v/>
      </c>
      <c r="AH17" s="82"/>
      <c r="AI17" s="82">
        <v>1</v>
      </c>
      <c r="AJ17" s="82">
        <f t="shared" si="8"/>
        <v>0</v>
      </c>
      <c r="AK17" s="82"/>
      <c r="AL17" s="78">
        <v>1</v>
      </c>
      <c r="AM17" s="78" t="str">
        <f t="shared" si="9"/>
        <v/>
      </c>
      <c r="AN17" s="83"/>
      <c r="AO17" s="83">
        <v>1</v>
      </c>
      <c r="AP17" s="83">
        <f t="shared" si="10"/>
        <v>0</v>
      </c>
      <c r="AQ17" s="83"/>
      <c r="AR17" s="78">
        <v>1</v>
      </c>
      <c r="AS17" s="78" t="str">
        <f t="shared" si="11"/>
        <v/>
      </c>
      <c r="AT17" s="84"/>
      <c r="AU17" s="84">
        <v>1</v>
      </c>
      <c r="AV17" s="84">
        <f t="shared" si="12"/>
        <v>0</v>
      </c>
      <c r="AW17" s="84"/>
      <c r="AX17" s="78">
        <v>1</v>
      </c>
      <c r="AY17" s="78" t="str">
        <f t="shared" si="15"/>
        <v/>
      </c>
      <c r="AZ17" s="85"/>
      <c r="BA17" s="85">
        <v>1</v>
      </c>
      <c r="BB17" s="86">
        <f t="shared" si="13"/>
        <v>0</v>
      </c>
      <c r="BC17" s="87"/>
      <c r="BD17" s="66">
        <v>1</v>
      </c>
      <c r="BE17" s="66" t="str">
        <f t="shared" si="14"/>
        <v/>
      </c>
    </row>
    <row r="18" spans="1:57" ht="33.75" customHeight="1" thickBot="1" x14ac:dyDescent="0.4">
      <c r="A18" s="417">
        <v>1</v>
      </c>
      <c r="B18" s="417">
        <f t="shared" si="5"/>
        <v>0</v>
      </c>
      <c r="C18" s="424">
        <v>12</v>
      </c>
      <c r="D18" s="59"/>
      <c r="E18" s="170" t="str">
        <f>IF(B18=0,"",FLOOR(VLOOKUP(A18,'All Meals'!$A$12:$V$61,4),0.25))</f>
        <v/>
      </c>
      <c r="F18" s="171" t="str">
        <f t="shared" si="1"/>
        <v/>
      </c>
      <c r="G18" s="170" t="str">
        <f>IF(B18=0,"",FLOOR(VLOOKUP(A18,'All Meals'!$A$12:$V$61,5),0.25))</f>
        <v/>
      </c>
      <c r="H18" s="172" t="str">
        <f t="shared" si="2"/>
        <v/>
      </c>
      <c r="I18" s="241" t="str">
        <f>IF(B18=0,"",FLOOR(VLOOKUP(A18,'All Meals'!$A$12:$V$61,6),0.25))</f>
        <v/>
      </c>
      <c r="J18" s="241" t="str">
        <f>IF(B18=0,"",FLOOR(VLOOKUP(A18,'All Meals'!$A$12:$V$61,7),0.25))</f>
        <v/>
      </c>
      <c r="K18" s="95" t="str">
        <f>IF(B18=0, "",VLOOKUP(A18,'All Meals'!$A$12:$V$61,10))</f>
        <v/>
      </c>
      <c r="L18" s="96" t="str">
        <f t="shared" si="3"/>
        <v/>
      </c>
      <c r="M18" s="324" t="str">
        <f>IF(B18=0, "",VLOOKUP(A18,'All Meals'!$A$12:$V$61,13))</f>
        <v/>
      </c>
      <c r="N18" s="95" t="str">
        <f>IF(B18=0, "",VLOOKUP(A18,'All Meals'!$A$12:$V$61,16))</f>
        <v/>
      </c>
      <c r="O18" s="407" t="str">
        <f>IF(B18=0,"",IF(N18="","No",IF(N18&gt;=0.75,"Yes","No")))</f>
        <v/>
      </c>
      <c r="P18" s="408" t="str">
        <f>IF(B18=0, "",VLOOKUP(A18,'All Meals'!$A$12:$V$61,19))</f>
        <v/>
      </c>
      <c r="Q18" s="95" t="str">
        <f>IF(B18=0, "",VLOOKUP(A18,'All Meals'!$A$12:$V$61,20))</f>
        <v/>
      </c>
      <c r="R18" s="171" t="str">
        <f t="shared" si="0"/>
        <v/>
      </c>
      <c r="T18" s="928"/>
      <c r="U18" s="929"/>
      <c r="V18" s="929"/>
      <c r="W18" s="212"/>
      <c r="X18" s="212"/>
      <c r="Y18" s="932">
        <f>SUM(X13:X17)</f>
        <v>0</v>
      </c>
      <c r="Z18" s="933"/>
      <c r="AB18" s="80"/>
      <c r="AC18" s="81">
        <v>1</v>
      </c>
      <c r="AD18" s="81">
        <f t="shared" si="6"/>
        <v>0</v>
      </c>
      <c r="AE18" s="81"/>
      <c r="AF18" s="78">
        <v>1</v>
      </c>
      <c r="AG18" s="78" t="str">
        <f t="shared" si="7"/>
        <v/>
      </c>
      <c r="AH18" s="82"/>
      <c r="AI18" s="82">
        <v>1</v>
      </c>
      <c r="AJ18" s="82">
        <f t="shared" si="8"/>
        <v>0</v>
      </c>
      <c r="AK18" s="82"/>
      <c r="AL18" s="78">
        <v>1</v>
      </c>
      <c r="AM18" s="78" t="str">
        <f t="shared" si="9"/>
        <v/>
      </c>
      <c r="AN18" s="83"/>
      <c r="AO18" s="83">
        <v>1</v>
      </c>
      <c r="AP18" s="83">
        <f t="shared" si="10"/>
        <v>0</v>
      </c>
      <c r="AQ18" s="83"/>
      <c r="AR18" s="78">
        <v>1</v>
      </c>
      <c r="AS18" s="78" t="str">
        <f t="shared" si="11"/>
        <v/>
      </c>
      <c r="AT18" s="84"/>
      <c r="AU18" s="84">
        <v>1</v>
      </c>
      <c r="AV18" s="84">
        <f t="shared" si="12"/>
        <v>0</v>
      </c>
      <c r="AW18" s="84"/>
      <c r="AX18" s="78">
        <v>1</v>
      </c>
      <c r="AY18" s="78" t="str">
        <f t="shared" si="15"/>
        <v/>
      </c>
      <c r="AZ18" s="85"/>
      <c r="BA18" s="85">
        <v>1</v>
      </c>
      <c r="BB18" s="86">
        <f t="shared" si="13"/>
        <v>0</v>
      </c>
      <c r="BC18" s="87"/>
      <c r="BD18" s="66">
        <v>1</v>
      </c>
      <c r="BE18" s="66" t="str">
        <f t="shared" si="14"/>
        <v/>
      </c>
    </row>
    <row r="19" spans="1:57" ht="33.75" customHeight="1" thickBot="1" x14ac:dyDescent="0.4">
      <c r="A19" s="417">
        <v>1</v>
      </c>
      <c r="B19" s="417">
        <f t="shared" si="5"/>
        <v>0</v>
      </c>
      <c r="C19" s="424">
        <v>13</v>
      </c>
      <c r="D19" s="59"/>
      <c r="E19" s="170" t="str">
        <f>IF(B19=0,"",FLOOR(VLOOKUP(A19,'All Meals'!$A$12:$V$61,4),0.25))</f>
        <v/>
      </c>
      <c r="F19" s="171" t="str">
        <f t="shared" si="1"/>
        <v/>
      </c>
      <c r="G19" s="170" t="str">
        <f>IF(B19=0,"",FLOOR(VLOOKUP(A19,'All Meals'!$A$12:$V$61,5),0.25))</f>
        <v/>
      </c>
      <c r="H19" s="172" t="str">
        <f t="shared" si="2"/>
        <v/>
      </c>
      <c r="I19" s="241" t="str">
        <f>IF(B19=0,"",FLOOR(VLOOKUP(A19,'All Meals'!$A$12:$V$61,6),0.25))</f>
        <v/>
      </c>
      <c r="J19" s="241" t="str">
        <f>IF(B19=0,"",FLOOR(VLOOKUP(A19,'All Meals'!$A$12:$V$61,7),0.25))</f>
        <v/>
      </c>
      <c r="K19" s="95" t="str">
        <f>IF(B19=0, "",VLOOKUP(A19,'All Meals'!$A$12:$V$61,10))</f>
        <v/>
      </c>
      <c r="L19" s="96" t="str">
        <f t="shared" si="3"/>
        <v/>
      </c>
      <c r="M19" s="324" t="str">
        <f>IF(B19=0, "",VLOOKUP(A19,'All Meals'!$A$12:$V$61,13))</f>
        <v/>
      </c>
      <c r="N19" s="95" t="str">
        <f>IF(B19=0, "",VLOOKUP(A19,'All Meals'!$A$12:$V$61,16))</f>
        <v/>
      </c>
      <c r="O19" s="407" t="str">
        <f t="shared" ref="O19:O26" si="16">IF(B19=0,"",IF(N19="","No",IF(N19&gt;=0.75,"Yes","No")))</f>
        <v/>
      </c>
      <c r="P19" s="408" t="str">
        <f>IF(B19=0, "",VLOOKUP(A19,'All Meals'!$A$12:$V$61,19))</f>
        <v/>
      </c>
      <c r="Q19" s="95" t="str">
        <f>IF(B19=0, "",VLOOKUP(A19,'All Meals'!$A$12:$V$61,20))</f>
        <v/>
      </c>
      <c r="R19" s="171" t="str">
        <f t="shared" si="0"/>
        <v/>
      </c>
      <c r="T19" s="910" t="s">
        <v>151</v>
      </c>
      <c r="U19" s="911"/>
      <c r="V19" s="911"/>
      <c r="W19" s="911"/>
      <c r="X19" s="911"/>
      <c r="Y19" s="911"/>
      <c r="Z19" s="912"/>
      <c r="AB19" s="231"/>
      <c r="AC19" s="232">
        <v>1</v>
      </c>
      <c r="AD19" s="232">
        <f t="shared" si="6"/>
        <v>0</v>
      </c>
      <c r="AE19" s="232"/>
      <c r="AF19" s="212">
        <v>1</v>
      </c>
      <c r="AG19" s="212" t="str">
        <f t="shared" si="7"/>
        <v/>
      </c>
      <c r="AH19" s="88"/>
      <c r="AI19" s="88">
        <v>1</v>
      </c>
      <c r="AJ19" s="88">
        <f t="shared" si="8"/>
        <v>0</v>
      </c>
      <c r="AK19" s="88"/>
      <c r="AL19" s="212">
        <v>1</v>
      </c>
      <c r="AM19" s="212" t="str">
        <f t="shared" si="9"/>
        <v/>
      </c>
      <c r="AN19" s="233"/>
      <c r="AO19" s="233">
        <v>1</v>
      </c>
      <c r="AP19" s="233">
        <f t="shared" si="10"/>
        <v>0</v>
      </c>
      <c r="AQ19" s="233"/>
      <c r="AR19" s="212">
        <v>1</v>
      </c>
      <c r="AS19" s="212" t="str">
        <f t="shared" si="11"/>
        <v/>
      </c>
      <c r="AT19" s="89"/>
      <c r="AU19" s="89">
        <v>1</v>
      </c>
      <c r="AV19" s="89">
        <f t="shared" si="12"/>
        <v>0</v>
      </c>
      <c r="AW19" s="89"/>
      <c r="AX19" s="212">
        <v>1</v>
      </c>
      <c r="AY19" s="212" t="str">
        <f t="shared" si="15"/>
        <v/>
      </c>
      <c r="AZ19" s="90"/>
      <c r="BA19" s="90">
        <v>1</v>
      </c>
      <c r="BB19" s="91">
        <f t="shared" si="13"/>
        <v>0</v>
      </c>
      <c r="BC19" s="92"/>
      <c r="BD19" s="66">
        <v>1</v>
      </c>
      <c r="BE19" s="66" t="str">
        <f t="shared" si="14"/>
        <v/>
      </c>
    </row>
    <row r="20" spans="1:57" ht="33.75" customHeight="1" x14ac:dyDescent="0.35">
      <c r="A20" s="417">
        <v>1</v>
      </c>
      <c r="B20" s="417">
        <f t="shared" si="5"/>
        <v>0</v>
      </c>
      <c r="C20" s="424">
        <v>14</v>
      </c>
      <c r="D20" s="59"/>
      <c r="E20" s="170" t="str">
        <f>IF(B20=0,"",FLOOR(VLOOKUP(A20,'All Meals'!$A$12:$V$61,4),0.25))</f>
        <v/>
      </c>
      <c r="F20" s="171" t="str">
        <f t="shared" si="1"/>
        <v/>
      </c>
      <c r="G20" s="170" t="str">
        <f>IF(B20=0,"",FLOOR(VLOOKUP(A20,'All Meals'!$A$12:$V$61,5),0.25))</f>
        <v/>
      </c>
      <c r="H20" s="172" t="str">
        <f t="shared" si="2"/>
        <v/>
      </c>
      <c r="I20" s="241" t="str">
        <f>IF(B20=0,"",FLOOR(VLOOKUP(A20,'All Meals'!$A$12:$V$61,6),0.25))</f>
        <v/>
      </c>
      <c r="J20" s="241" t="str">
        <f>IF(B20=0,"",FLOOR(VLOOKUP(A20,'All Meals'!$A$12:$V$61,7),0.25))</f>
        <v/>
      </c>
      <c r="K20" s="95" t="str">
        <f>IF(B20=0, "",VLOOKUP(A20,'All Meals'!$A$12:$V$61,10))</f>
        <v/>
      </c>
      <c r="L20" s="96" t="str">
        <f t="shared" si="3"/>
        <v/>
      </c>
      <c r="M20" s="324" t="str">
        <f>IF(B20=0, "",VLOOKUP(A20,'All Meals'!$A$12:$V$61,13))</f>
        <v/>
      </c>
      <c r="N20" s="95" t="str">
        <f>IF(B20=0, "",VLOOKUP(A20,'All Meals'!$A$12:$V$61,16))</f>
        <v/>
      </c>
      <c r="O20" s="407" t="str">
        <f t="shared" si="16"/>
        <v/>
      </c>
      <c r="P20" s="408" t="str">
        <f>IF(B20=0, "",VLOOKUP(A20,'All Meals'!$A$12:$V$61,19))</f>
        <v/>
      </c>
      <c r="Q20" s="95" t="str">
        <f>IF(B20=0, "",VLOOKUP(A20,'All Meals'!$A$12:$V$61,20))</f>
        <v/>
      </c>
      <c r="R20" s="171" t="str">
        <f t="shared" si="0"/>
        <v/>
      </c>
      <c r="T20" s="672" t="s">
        <v>152</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35">
      <c r="A21" s="417">
        <v>1</v>
      </c>
      <c r="B21" s="417">
        <f t="shared" si="5"/>
        <v>0</v>
      </c>
      <c r="C21" s="424">
        <v>15</v>
      </c>
      <c r="D21" s="59"/>
      <c r="E21" s="170" t="str">
        <f>IF(B21=0,"",FLOOR(VLOOKUP(A21,'All Meals'!$A$12:$V$61,4),0.25))</f>
        <v/>
      </c>
      <c r="F21" s="171" t="str">
        <f t="shared" si="1"/>
        <v/>
      </c>
      <c r="G21" s="170" t="str">
        <f>IF(B21=0,"",FLOOR(VLOOKUP(A21,'All Meals'!$A$12:$V$61,5),0.25))</f>
        <v/>
      </c>
      <c r="H21" s="172" t="str">
        <f t="shared" si="2"/>
        <v/>
      </c>
      <c r="I21" s="241" t="str">
        <f>IF(B21=0,"",FLOOR(VLOOKUP(A21,'All Meals'!$A$12:$V$61,6),0.25))</f>
        <v/>
      </c>
      <c r="J21" s="241" t="str">
        <f>IF(B21=0,"",FLOOR(VLOOKUP(A21,'All Meals'!$A$12:$V$61,7),0.25))</f>
        <v/>
      </c>
      <c r="K21" s="95" t="str">
        <f>IF(B21=0, "",VLOOKUP(A21,'All Meals'!$A$12:$V$61,10))</f>
        <v/>
      </c>
      <c r="L21" s="96" t="str">
        <f t="shared" si="3"/>
        <v/>
      </c>
      <c r="M21" s="324" t="str">
        <f>IF(B21=0, "",VLOOKUP(A21,'All Meals'!$A$12:$V$61,13))</f>
        <v/>
      </c>
      <c r="N21" s="95" t="str">
        <f>IF(B21=0, "",VLOOKUP(A21,'All Meals'!$A$12:$V$61,16))</f>
        <v/>
      </c>
      <c r="O21" s="407" t="str">
        <f t="shared" si="16"/>
        <v/>
      </c>
      <c r="P21" s="408" t="str">
        <f>IF(B21=0, "",VLOOKUP(A21,'All Meals'!$A$12:$V$61,19))</f>
        <v/>
      </c>
      <c r="Q21" s="95" t="str">
        <f>IF(B21=0, "",VLOOKUP(A21,'All Meals'!$A$12:$V$61,20))</f>
        <v/>
      </c>
      <c r="R21" s="171" t="str">
        <f t="shared" si="0"/>
        <v/>
      </c>
      <c r="T21" s="673"/>
      <c r="U21" s="915"/>
      <c r="V21" s="916"/>
      <c r="Y21" s="919"/>
      <c r="Z21" s="920"/>
      <c r="AB21" s="754" t="s">
        <v>275</v>
      </c>
      <c r="AC21" s="755"/>
      <c r="AD21" s="755"/>
      <c r="AE21" s="755"/>
      <c r="AF21" s="234"/>
      <c r="AG21" s="234"/>
      <c r="AH21" s="756" t="s">
        <v>276</v>
      </c>
      <c r="AI21" s="756"/>
      <c r="AJ21" s="756"/>
      <c r="AK21" s="756"/>
      <c r="AL21" s="234"/>
      <c r="AM21" s="234"/>
      <c r="AN21" s="757" t="s">
        <v>277</v>
      </c>
      <c r="AO21" s="757"/>
      <c r="AP21" s="757"/>
      <c r="AQ21" s="757"/>
      <c r="AR21" s="234"/>
      <c r="AS21" s="234"/>
      <c r="AT21" s="758" t="s">
        <v>278</v>
      </c>
      <c r="AU21" s="758"/>
      <c r="AV21" s="758"/>
      <c r="AW21" s="758"/>
      <c r="AX21" s="234"/>
      <c r="AY21" s="234"/>
      <c r="AZ21" s="945" t="s">
        <v>279</v>
      </c>
      <c r="BA21" s="946"/>
      <c r="BB21" s="946"/>
      <c r="BC21" s="947"/>
    </row>
    <row r="22" spans="1:57" ht="33.75" customHeight="1" x14ac:dyDescent="0.35">
      <c r="A22" s="417">
        <v>1</v>
      </c>
      <c r="B22" s="417">
        <f t="shared" si="5"/>
        <v>0</v>
      </c>
      <c r="C22" s="424">
        <v>16</v>
      </c>
      <c r="D22" s="59"/>
      <c r="E22" s="170" t="str">
        <f>IF(B22=0,"",FLOOR(VLOOKUP(A22,'All Meals'!$A$12:$V$61,4),0.25))</f>
        <v/>
      </c>
      <c r="F22" s="171" t="str">
        <f t="shared" si="1"/>
        <v/>
      </c>
      <c r="G22" s="170" t="str">
        <f>IF(B22=0,"",FLOOR(VLOOKUP(A22,'All Meals'!$A$12:$V$61,5),0.25))</f>
        <v/>
      </c>
      <c r="H22" s="172" t="str">
        <f t="shared" si="2"/>
        <v/>
      </c>
      <c r="I22" s="241" t="str">
        <f>IF(B22=0,"",FLOOR(VLOOKUP(A22,'All Meals'!$A$12:$V$61,6),0.25))</f>
        <v/>
      </c>
      <c r="J22" s="241" t="str">
        <f>IF(B22=0,"",FLOOR(VLOOKUP(A22,'All Meals'!$A$12:$V$61,7),0.25))</f>
        <v/>
      </c>
      <c r="K22" s="95" t="str">
        <f>IF(B22=0, "",VLOOKUP(A22,'All Meals'!$A$12:$V$61,10))</f>
        <v/>
      </c>
      <c r="L22" s="96" t="str">
        <f t="shared" si="3"/>
        <v/>
      </c>
      <c r="M22" s="324" t="str">
        <f>IF(B22=0, "",VLOOKUP(A22,'All Meals'!$A$12:$V$61,13))</f>
        <v/>
      </c>
      <c r="N22" s="95" t="str">
        <f>IF(B22=0, "",VLOOKUP(A22,'All Meals'!$A$12:$V$61,16))</f>
        <v/>
      </c>
      <c r="O22" s="407" t="str">
        <f t="shared" si="16"/>
        <v/>
      </c>
      <c r="P22" s="408" t="str">
        <f>IF(B22=0, "",VLOOKUP(A22,'All Meals'!$A$12:$V$61,19))</f>
        <v/>
      </c>
      <c r="Q22" s="95" t="str">
        <f>IF(B22=0, "",VLOOKUP(A22,'All Meals'!$A$12:$V$61,20))</f>
        <v/>
      </c>
      <c r="R22" s="171" t="str">
        <f t="shared" si="0"/>
        <v/>
      </c>
      <c r="T22" s="668" t="s">
        <v>153</v>
      </c>
      <c r="U22" s="899"/>
      <c r="V22" s="900"/>
      <c r="W22" s="213"/>
      <c r="X22" s="213"/>
      <c r="Y22" s="903">
        <f>FLOOR(Y20,0.125)</f>
        <v>0</v>
      </c>
      <c r="Z22" s="904"/>
      <c r="AB22" s="952"/>
      <c r="AC22" s="953"/>
      <c r="AD22" s="953"/>
      <c r="AE22" s="953"/>
      <c r="AF22" s="322"/>
      <c r="AG22" s="322"/>
      <c r="AH22" s="944"/>
      <c r="AI22" s="944"/>
      <c r="AJ22" s="944"/>
      <c r="AK22" s="944"/>
      <c r="AL22" s="322"/>
      <c r="AM22" s="322"/>
      <c r="AN22" s="752"/>
      <c r="AO22" s="752"/>
      <c r="AP22" s="752"/>
      <c r="AQ22" s="752"/>
      <c r="AR22" s="322"/>
      <c r="AS22" s="322"/>
      <c r="AT22" s="753"/>
      <c r="AU22" s="753"/>
      <c r="AV22" s="753"/>
      <c r="AW22" s="753"/>
      <c r="AX22" s="322"/>
      <c r="AY22" s="322"/>
      <c r="AZ22" s="948"/>
      <c r="BA22" s="949"/>
      <c r="BB22" s="949"/>
      <c r="BC22" s="950"/>
    </row>
    <row r="23" spans="1:57" ht="33.75" customHeight="1" thickBot="1" x14ac:dyDescent="0.4">
      <c r="A23" s="417">
        <v>1</v>
      </c>
      <c r="B23" s="417">
        <f t="shared" si="5"/>
        <v>0</v>
      </c>
      <c r="C23" s="424">
        <v>17</v>
      </c>
      <c r="D23" s="59"/>
      <c r="E23" s="170" t="str">
        <f>IF(B23=0,"",FLOOR(VLOOKUP(A23,'All Meals'!$A$12:$V$61,4),0.25))</f>
        <v/>
      </c>
      <c r="F23" s="171" t="str">
        <f t="shared" si="1"/>
        <v/>
      </c>
      <c r="G23" s="170" t="str">
        <f>IF(B23=0,"",FLOOR(VLOOKUP(A23,'All Meals'!$A$12:$V$61,5),0.25))</f>
        <v/>
      </c>
      <c r="H23" s="172" t="str">
        <f t="shared" si="2"/>
        <v/>
      </c>
      <c r="I23" s="241" t="str">
        <f>IF(B23=0,"",FLOOR(VLOOKUP(A23,'All Meals'!$A$12:$V$61,6),0.25))</f>
        <v/>
      </c>
      <c r="J23" s="241" t="str">
        <f>IF(B23=0,"",FLOOR(VLOOKUP(A23,'All Meals'!$A$12:$V$61,7),0.25))</f>
        <v/>
      </c>
      <c r="K23" s="95" t="str">
        <f>IF(B23=0, "",VLOOKUP(A23,'All Meals'!$A$12:$V$61,10))</f>
        <v/>
      </c>
      <c r="L23" s="96" t="str">
        <f t="shared" si="3"/>
        <v/>
      </c>
      <c r="M23" s="324" t="str">
        <f>IF(B23=0, "",VLOOKUP(A23,'All Meals'!$A$12:$V$61,13))</f>
        <v/>
      </c>
      <c r="N23" s="95" t="str">
        <f>IF(B23=0, "",VLOOKUP(A23,'All Meals'!$A$12:$V$61,16))</f>
        <v/>
      </c>
      <c r="O23" s="407" t="str">
        <f t="shared" si="16"/>
        <v/>
      </c>
      <c r="P23" s="408" t="str">
        <f>IF(B23=0, "",VLOOKUP(A23,'All Meals'!$A$12:$V$61,19))</f>
        <v/>
      </c>
      <c r="Q23" s="95" t="str">
        <f>IF(B23=0, "",VLOOKUP(A23,'All Meals'!$A$12:$V$61,20))</f>
        <v/>
      </c>
      <c r="R23" s="171" t="str">
        <f t="shared" si="0"/>
        <v/>
      </c>
      <c r="T23" s="669"/>
      <c r="U23" s="901"/>
      <c r="V23" s="902"/>
      <c r="W23" s="214"/>
      <c r="X23" s="214"/>
      <c r="Y23" s="905"/>
      <c r="Z23" s="906"/>
      <c r="AB23" s="952"/>
      <c r="AC23" s="953"/>
      <c r="AD23" s="953"/>
      <c r="AE23" s="953"/>
      <c r="AF23" s="322"/>
      <c r="AG23" s="322"/>
      <c r="AH23" s="944"/>
      <c r="AI23" s="944"/>
      <c r="AJ23" s="944"/>
      <c r="AK23" s="944"/>
      <c r="AL23" s="322"/>
      <c r="AM23" s="322"/>
      <c r="AN23" s="752"/>
      <c r="AO23" s="752"/>
      <c r="AP23" s="752"/>
      <c r="AQ23" s="752"/>
      <c r="AR23" s="322"/>
      <c r="AS23" s="322"/>
      <c r="AT23" s="753"/>
      <c r="AU23" s="753"/>
      <c r="AV23" s="753"/>
      <c r="AW23" s="753"/>
      <c r="AX23" s="322"/>
      <c r="AY23" s="322"/>
      <c r="AZ23" s="948"/>
      <c r="BA23" s="949"/>
      <c r="BB23" s="949"/>
      <c r="BC23" s="950"/>
    </row>
    <row r="24" spans="1:57" ht="33.75" customHeight="1" x14ac:dyDescent="0.35">
      <c r="A24" s="417">
        <v>1</v>
      </c>
      <c r="B24" s="417">
        <f t="shared" si="5"/>
        <v>0</v>
      </c>
      <c r="C24" s="424">
        <v>18</v>
      </c>
      <c r="D24" s="59"/>
      <c r="E24" s="170" t="str">
        <f>IF(B24=0,"",FLOOR(VLOOKUP(A24,'All Meals'!$A$12:$V$61,4),0.25))</f>
        <v/>
      </c>
      <c r="F24" s="171" t="str">
        <f t="shared" si="1"/>
        <v/>
      </c>
      <c r="G24" s="170" t="str">
        <f>IF(B24=0,"",FLOOR(VLOOKUP(A24,'All Meals'!$A$12:$V$61,5),0.25))</f>
        <v/>
      </c>
      <c r="H24" s="172" t="str">
        <f t="shared" si="2"/>
        <v/>
      </c>
      <c r="I24" s="241" t="str">
        <f>IF(B24=0,"",FLOOR(VLOOKUP(A24,'All Meals'!$A$12:$V$61,6),0.25))</f>
        <v/>
      </c>
      <c r="J24" s="241" t="str">
        <f>IF(B24=0,"",FLOOR(VLOOKUP(A24,'All Meals'!$A$12:$V$61,7),0.25))</f>
        <v/>
      </c>
      <c r="K24" s="95" t="str">
        <f>IF(B24=0, "",VLOOKUP(A24,'All Meals'!$A$12:$V$61,10))</f>
        <v/>
      </c>
      <c r="L24" s="96" t="str">
        <f t="shared" si="3"/>
        <v/>
      </c>
      <c r="M24" s="324" t="str">
        <f>IF(B24=0, "",VLOOKUP(A24,'All Meals'!$A$12:$V$61,13))</f>
        <v/>
      </c>
      <c r="N24" s="95" t="str">
        <f>IF(B24=0, "",VLOOKUP(A24,'All Meals'!$A$12:$V$61,16))</f>
        <v/>
      </c>
      <c r="O24" s="407" t="str">
        <f t="shared" si="16"/>
        <v/>
      </c>
      <c r="P24" s="408" t="str">
        <f>IF(B24=0, "",VLOOKUP(A24,'All Meals'!$A$12:$V$61,19))</f>
        <v/>
      </c>
      <c r="Q24" s="95" t="str">
        <f>IF(B24=0, "",VLOOKUP(A24,'All Meals'!$A$12:$V$61,20))</f>
        <v/>
      </c>
      <c r="R24" s="171" t="str">
        <f t="shared" si="0"/>
        <v/>
      </c>
      <c r="AB24" s="749"/>
      <c r="AC24" s="750"/>
      <c r="AD24" s="750"/>
      <c r="AE24" s="750"/>
      <c r="AF24" s="322"/>
      <c r="AG24" s="322"/>
      <c r="AH24" s="944"/>
      <c r="AI24" s="944"/>
      <c r="AJ24" s="944"/>
      <c r="AK24" s="944"/>
      <c r="AL24" s="322"/>
      <c r="AM24" s="322"/>
      <c r="AN24" s="752"/>
      <c r="AO24" s="752"/>
      <c r="AP24" s="752"/>
      <c r="AQ24" s="752"/>
      <c r="AR24" s="322"/>
      <c r="AS24" s="322"/>
      <c r="AT24" s="753"/>
      <c r="AU24" s="753"/>
      <c r="AV24" s="753"/>
      <c r="AW24" s="753"/>
      <c r="AX24" s="322"/>
      <c r="AY24" s="322"/>
      <c r="AZ24" s="948"/>
      <c r="BA24" s="949"/>
      <c r="BB24" s="949"/>
      <c r="BC24" s="950"/>
    </row>
    <row r="25" spans="1:57" ht="33.75" customHeight="1" x14ac:dyDescent="0.35">
      <c r="A25" s="417">
        <v>1</v>
      </c>
      <c r="B25" s="417">
        <f t="shared" si="5"/>
        <v>0</v>
      </c>
      <c r="C25" s="424">
        <v>19</v>
      </c>
      <c r="D25" s="59"/>
      <c r="E25" s="170" t="str">
        <f>IF(B25=0,"",FLOOR(VLOOKUP(A25,'All Meals'!$A$12:$V$61,4),0.25))</f>
        <v/>
      </c>
      <c r="F25" s="171" t="str">
        <f t="shared" si="1"/>
        <v/>
      </c>
      <c r="G25" s="170" t="str">
        <f>IF(B25=0,"",FLOOR(VLOOKUP(A25,'All Meals'!$A$12:$V$61,5),0.25))</f>
        <v/>
      </c>
      <c r="H25" s="172" t="str">
        <f t="shared" si="2"/>
        <v/>
      </c>
      <c r="I25" s="241" t="str">
        <f>IF(B25=0,"",FLOOR(VLOOKUP(A25,'All Meals'!$A$12:$V$61,6),0.25))</f>
        <v/>
      </c>
      <c r="J25" s="241" t="str">
        <f>IF(B25=0,"",FLOOR(VLOOKUP(A25,'All Meals'!$A$12:$V$61,7),0.25))</f>
        <v/>
      </c>
      <c r="K25" s="95" t="str">
        <f>IF(B25=0, "",VLOOKUP(A25,'All Meals'!$A$12:$V$61,10))</f>
        <v/>
      </c>
      <c r="L25" s="96" t="str">
        <f t="shared" si="3"/>
        <v/>
      </c>
      <c r="M25" s="324" t="str">
        <f>IF(B25=0, "",VLOOKUP(A25,'All Meals'!$A$12:$V$61,13))</f>
        <v/>
      </c>
      <c r="N25" s="95" t="str">
        <f>IF(B25=0, "",VLOOKUP(A25,'All Meals'!$A$12:$V$61,16))</f>
        <v/>
      </c>
      <c r="O25" s="407" t="str">
        <f t="shared" si="16"/>
        <v/>
      </c>
      <c r="P25" s="408" t="str">
        <f>IF(B25=0, "",VLOOKUP(A25,'All Meals'!$A$12:$V$61,19))</f>
        <v/>
      </c>
      <c r="Q25" s="95" t="str">
        <f>IF(B25=0, "",VLOOKUP(A25,'All Meals'!$A$12:$V$61,20))</f>
        <v/>
      </c>
      <c r="R25" s="171" t="str">
        <f t="shared" si="0"/>
        <v/>
      </c>
      <c r="AB25" s="749"/>
      <c r="AC25" s="750"/>
      <c r="AD25" s="750"/>
      <c r="AE25" s="750"/>
      <c r="AF25" s="322"/>
      <c r="AG25" s="322"/>
      <c r="AH25" s="944"/>
      <c r="AI25" s="944"/>
      <c r="AJ25" s="944"/>
      <c r="AK25" s="944"/>
      <c r="AL25" s="322"/>
      <c r="AM25" s="322"/>
      <c r="AN25" s="752"/>
      <c r="AO25" s="752"/>
      <c r="AP25" s="752"/>
      <c r="AQ25" s="752"/>
      <c r="AR25" s="322"/>
      <c r="AS25" s="322"/>
      <c r="AT25" s="753"/>
      <c r="AU25" s="753"/>
      <c r="AV25" s="753"/>
      <c r="AW25" s="753"/>
      <c r="AX25" s="322"/>
      <c r="AY25" s="322"/>
      <c r="AZ25" s="948"/>
      <c r="BA25" s="949"/>
      <c r="BB25" s="949"/>
      <c r="BC25" s="950"/>
    </row>
    <row r="26" spans="1:57" ht="33.75" customHeight="1" thickBot="1" x14ac:dyDescent="0.4">
      <c r="A26" s="417">
        <v>1</v>
      </c>
      <c r="B26" s="417">
        <f t="shared" si="5"/>
        <v>0</v>
      </c>
      <c r="C26" s="425">
        <v>20</v>
      </c>
      <c r="D26" s="60"/>
      <c r="E26" s="418" t="str">
        <f>IF(B26=0,"",FLOOR(VLOOKUP(A26,'All Meals'!$A$12:$V$61,4),0.25))</f>
        <v/>
      </c>
      <c r="F26" s="171" t="str">
        <f t="shared" si="1"/>
        <v/>
      </c>
      <c r="G26" s="418" t="str">
        <f>IF(B26=0,"",FLOOR(VLOOKUP(A26,'All Meals'!$A$12:$V$61,5),0.25))</f>
        <v/>
      </c>
      <c r="H26" s="172" t="str">
        <f t="shared" si="2"/>
        <v/>
      </c>
      <c r="I26" s="419" t="str">
        <f>IF(B26=0,"",FLOOR(VLOOKUP(A26,'All Meals'!$A$12:$V$61,6),0.25))</f>
        <v/>
      </c>
      <c r="J26" s="419" t="str">
        <f>IF(B26=0,"",FLOOR(VLOOKUP(A26,'All Meals'!$A$12:$V$61,7),0.25))</f>
        <v/>
      </c>
      <c r="K26" s="420" t="str">
        <f>IF(B26=0, "",VLOOKUP(A26,'All Meals'!$A$12:$V$61,10))</f>
        <v/>
      </c>
      <c r="L26" s="96" t="str">
        <f t="shared" si="3"/>
        <v/>
      </c>
      <c r="M26" s="421" t="str">
        <f>IF(B26=0, "",VLOOKUP(A26,'All Meals'!$A$12:$V$61,13))</f>
        <v/>
      </c>
      <c r="N26" s="420" t="str">
        <f>IF(B26=0, "",VLOOKUP(A26,'All Meals'!$A$12:$V$61,16))</f>
        <v/>
      </c>
      <c r="O26" s="407" t="str">
        <f t="shared" si="16"/>
        <v/>
      </c>
      <c r="P26" s="422" t="str">
        <f>IF(B26=0, "",VLOOKUP(A26,'All Meals'!$A$12:$V$61,19))</f>
        <v/>
      </c>
      <c r="Q26" s="420" t="str">
        <f>IF(B26=0, "",VLOOKUP(A26,'All Meals'!$A$12:$V$61,20))</f>
        <v/>
      </c>
      <c r="R26" s="173" t="str">
        <f t="shared" si="0"/>
        <v/>
      </c>
      <c r="AB26" s="742"/>
      <c r="AC26" s="743"/>
      <c r="AD26" s="743"/>
      <c r="AE26" s="743"/>
      <c r="AF26" s="323"/>
      <c r="AG26" s="323"/>
      <c r="AH26" s="951"/>
      <c r="AI26" s="951"/>
      <c r="AJ26" s="951"/>
      <c r="AK26" s="951"/>
      <c r="AL26" s="323"/>
      <c r="AM26" s="323"/>
      <c r="AN26" s="745"/>
      <c r="AO26" s="745"/>
      <c r="AP26" s="745"/>
      <c r="AQ26" s="745"/>
      <c r="AR26" s="323"/>
      <c r="AS26" s="323"/>
      <c r="AT26" s="746"/>
      <c r="AU26" s="746"/>
      <c r="AV26" s="746"/>
      <c r="AW26" s="746"/>
      <c r="AX26" s="323"/>
      <c r="AY26" s="323"/>
      <c r="AZ26" s="938"/>
      <c r="BA26" s="939"/>
      <c r="BB26" s="939"/>
      <c r="BC26" s="940"/>
    </row>
    <row r="27" spans="1:57" ht="33.75" customHeight="1" x14ac:dyDescent="0.35">
      <c r="AB27" s="153"/>
    </row>
    <row r="28" spans="1:57" ht="33.75" customHeight="1" x14ac:dyDescent="0.35">
      <c r="AB28" s="153"/>
      <c r="AE28" s="154"/>
    </row>
    <row r="29" spans="1:57" ht="33.75" customHeight="1" x14ac:dyDescent="0.35"/>
    <row r="30" spans="1:57" ht="33.75" customHeight="1" x14ac:dyDescent="0.35"/>
  </sheetData>
  <sheetProtection algorithmName="SHA-512" hashValue="ETn7ARFloSFJIep901WeryRD1Iqm6A+ogV5vuoAt+CRPWuoZ0Pp/loSDTalWYy0OjT/x9D3HWZSNpIM2I213Jg==" saltValue="Kq3+x4qQ25V9j0zJMRhdmA=="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Z5 F7:J26 L7:L26 O7:O26 R7:R26 Z9">
    <cfRule type="containsText" dxfId="54" priority="9" stopIfTrue="1" operator="containsText" text="Yes">
      <formula>NOT(ISERROR(SEARCH("Yes",F5)))</formula>
    </cfRule>
    <cfRule type="containsText" dxfId="53" priority="10" stopIfTrue="1" operator="containsText" text="No">
      <formula>NOT(ISERROR(SEARCH("No",F5)))</formula>
    </cfRule>
  </conditionalFormatting>
  <conditionalFormatting sqref="AB20">
    <cfRule type="containsText" dxfId="52" priority="1" stopIfTrue="1" operator="containsText" text="You">
      <formula>NOT(ISERROR(SEARCH("You",AB20)))</formula>
    </cfRule>
  </conditionalFormatting>
  <conditionalFormatting sqref="AB9:AE9 AH9:AK9">
    <cfRule type="containsText" dxfId="51" priority="8" stopIfTrue="1" operator="containsText" text="Remember">
      <formula>NOT(ISERROR(SEARCH("Remember",AB9)))</formula>
    </cfRule>
  </conditionalFormatting>
  <conditionalFormatting sqref="AN9:AQ9">
    <cfRule type="containsText" dxfId="50" priority="2" stopIfTrue="1" operator="containsText" text="if">
      <formula>NOT(ISERROR(SEARCH("if",AN9)))</formula>
    </cfRule>
  </conditionalFormatting>
  <hyperlinks>
    <hyperlink ref="Y2:Z2" location="'Weekly Report'!A1" display="Go to Weekly Report" xr:uid="{00000000-0004-0000-0900-000000000000}"/>
    <hyperlink ref="T2:V2" location="'Menu Worksheet Instructions'!A1" display="Go to Instructions" xr:uid="{00000000-0004-0000-0900-000001000000}"/>
    <hyperlink ref="AZ2:BD2" r:id="rId1" display="https://foodbuyingguide.fns.usda.gov/files/Reports/USDA_FBG_Section2_Vegetables_YieldTable.pdf" xr:uid="{00000000-0004-0000-09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3553" r:id="rId6" name="Drop Down 1">
              <controlPr defaultSize="0" autoLine="0" autoPict="0">
                <anchor moveWithCells="1">
                  <from>
                    <xdr:col>3</xdr:col>
                    <xdr:colOff>165100</xdr:colOff>
                    <xdr:row>6</xdr:row>
                    <xdr:rowOff>107950</xdr:rowOff>
                  </from>
                  <to>
                    <xdr:col>3</xdr:col>
                    <xdr:colOff>3060700</xdr:colOff>
                    <xdr:row>6</xdr:row>
                    <xdr:rowOff>381000</xdr:rowOff>
                  </to>
                </anchor>
              </controlPr>
            </control>
          </mc:Choice>
        </mc:AlternateContent>
        <mc:AlternateContent xmlns:mc="http://schemas.openxmlformats.org/markup-compatibility/2006">
          <mc:Choice Requires="x14">
            <control shapeId="23554" r:id="rId7" name="Drop Down 2">
              <controlPr defaultSize="0" autoLine="0" autoPict="0">
                <anchor moveWithCells="1">
                  <from>
                    <xdr:col>3</xdr:col>
                    <xdr:colOff>165100</xdr:colOff>
                    <xdr:row>7</xdr:row>
                    <xdr:rowOff>107950</xdr:rowOff>
                  </from>
                  <to>
                    <xdr:col>3</xdr:col>
                    <xdr:colOff>3060700</xdr:colOff>
                    <xdr:row>7</xdr:row>
                    <xdr:rowOff>381000</xdr:rowOff>
                  </to>
                </anchor>
              </controlPr>
            </control>
          </mc:Choice>
        </mc:AlternateContent>
        <mc:AlternateContent xmlns:mc="http://schemas.openxmlformats.org/markup-compatibility/2006">
          <mc:Choice Requires="x14">
            <control shapeId="23555" r:id="rId8" name="Drop Down 3">
              <controlPr defaultSize="0" autoLine="0" autoPict="0">
                <anchor moveWithCells="1">
                  <from>
                    <xdr:col>3</xdr:col>
                    <xdr:colOff>165100</xdr:colOff>
                    <xdr:row>8</xdr:row>
                    <xdr:rowOff>107950</xdr:rowOff>
                  </from>
                  <to>
                    <xdr:col>3</xdr:col>
                    <xdr:colOff>3060700</xdr:colOff>
                    <xdr:row>8</xdr:row>
                    <xdr:rowOff>381000</xdr:rowOff>
                  </to>
                </anchor>
              </controlPr>
            </control>
          </mc:Choice>
        </mc:AlternateContent>
        <mc:AlternateContent xmlns:mc="http://schemas.openxmlformats.org/markup-compatibility/2006">
          <mc:Choice Requires="x14">
            <control shapeId="23556" r:id="rId9" name="Drop Down 4">
              <controlPr defaultSize="0" autoLine="0" autoPict="0">
                <anchor moveWithCells="1">
                  <from>
                    <xdr:col>3</xdr:col>
                    <xdr:colOff>165100</xdr:colOff>
                    <xdr:row>9</xdr:row>
                    <xdr:rowOff>107950</xdr:rowOff>
                  </from>
                  <to>
                    <xdr:col>3</xdr:col>
                    <xdr:colOff>3060700</xdr:colOff>
                    <xdr:row>9</xdr:row>
                    <xdr:rowOff>381000</xdr:rowOff>
                  </to>
                </anchor>
              </controlPr>
            </control>
          </mc:Choice>
        </mc:AlternateContent>
        <mc:AlternateContent xmlns:mc="http://schemas.openxmlformats.org/markup-compatibility/2006">
          <mc:Choice Requires="x14">
            <control shapeId="23557" r:id="rId10" name="Drop Down 5">
              <controlPr defaultSize="0" autoLine="0" autoPict="0">
                <anchor moveWithCells="1">
                  <from>
                    <xdr:col>3</xdr:col>
                    <xdr:colOff>165100</xdr:colOff>
                    <xdr:row>10</xdr:row>
                    <xdr:rowOff>107950</xdr:rowOff>
                  </from>
                  <to>
                    <xdr:col>3</xdr:col>
                    <xdr:colOff>3060700</xdr:colOff>
                    <xdr:row>10</xdr:row>
                    <xdr:rowOff>381000</xdr:rowOff>
                  </to>
                </anchor>
              </controlPr>
            </control>
          </mc:Choice>
        </mc:AlternateContent>
        <mc:AlternateContent xmlns:mc="http://schemas.openxmlformats.org/markup-compatibility/2006">
          <mc:Choice Requires="x14">
            <control shapeId="23558" r:id="rId11" name="Drop Down 6">
              <controlPr defaultSize="0" autoLine="0" autoPict="0">
                <anchor moveWithCells="1">
                  <from>
                    <xdr:col>3</xdr:col>
                    <xdr:colOff>165100</xdr:colOff>
                    <xdr:row>11</xdr:row>
                    <xdr:rowOff>107950</xdr:rowOff>
                  </from>
                  <to>
                    <xdr:col>3</xdr:col>
                    <xdr:colOff>3060700</xdr:colOff>
                    <xdr:row>11</xdr:row>
                    <xdr:rowOff>381000</xdr:rowOff>
                  </to>
                </anchor>
              </controlPr>
            </control>
          </mc:Choice>
        </mc:AlternateContent>
        <mc:AlternateContent xmlns:mc="http://schemas.openxmlformats.org/markup-compatibility/2006">
          <mc:Choice Requires="x14">
            <control shapeId="23559" r:id="rId12" name="Drop Down 7">
              <controlPr defaultSize="0" autoLine="0" autoPict="0">
                <anchor moveWithCells="1">
                  <from>
                    <xdr:col>3</xdr:col>
                    <xdr:colOff>165100</xdr:colOff>
                    <xdr:row>12</xdr:row>
                    <xdr:rowOff>107950</xdr:rowOff>
                  </from>
                  <to>
                    <xdr:col>3</xdr:col>
                    <xdr:colOff>3060700</xdr:colOff>
                    <xdr:row>12</xdr:row>
                    <xdr:rowOff>381000</xdr:rowOff>
                  </to>
                </anchor>
              </controlPr>
            </control>
          </mc:Choice>
        </mc:AlternateContent>
        <mc:AlternateContent xmlns:mc="http://schemas.openxmlformats.org/markup-compatibility/2006">
          <mc:Choice Requires="x14">
            <control shapeId="23560" r:id="rId13" name="Drop Down 8">
              <controlPr defaultSize="0" autoLine="0" autoPict="0">
                <anchor moveWithCells="1">
                  <from>
                    <xdr:col>3</xdr:col>
                    <xdr:colOff>165100</xdr:colOff>
                    <xdr:row>13</xdr:row>
                    <xdr:rowOff>107950</xdr:rowOff>
                  </from>
                  <to>
                    <xdr:col>3</xdr:col>
                    <xdr:colOff>3060700</xdr:colOff>
                    <xdr:row>13</xdr:row>
                    <xdr:rowOff>381000</xdr:rowOff>
                  </to>
                </anchor>
              </controlPr>
            </control>
          </mc:Choice>
        </mc:AlternateContent>
        <mc:AlternateContent xmlns:mc="http://schemas.openxmlformats.org/markup-compatibility/2006">
          <mc:Choice Requires="x14">
            <control shapeId="23561" r:id="rId14" name="Drop Down 9">
              <controlPr defaultSize="0" autoLine="0" autoPict="0">
                <anchor moveWithCells="1">
                  <from>
                    <xdr:col>3</xdr:col>
                    <xdr:colOff>165100</xdr:colOff>
                    <xdr:row>14</xdr:row>
                    <xdr:rowOff>107950</xdr:rowOff>
                  </from>
                  <to>
                    <xdr:col>3</xdr:col>
                    <xdr:colOff>3060700</xdr:colOff>
                    <xdr:row>14</xdr:row>
                    <xdr:rowOff>381000</xdr:rowOff>
                  </to>
                </anchor>
              </controlPr>
            </control>
          </mc:Choice>
        </mc:AlternateContent>
        <mc:AlternateContent xmlns:mc="http://schemas.openxmlformats.org/markup-compatibility/2006">
          <mc:Choice Requires="x14">
            <control shapeId="23562" r:id="rId15" name="Drop Down 10">
              <controlPr defaultSize="0" autoLine="0" autoPict="0">
                <anchor moveWithCells="1">
                  <from>
                    <xdr:col>3</xdr:col>
                    <xdr:colOff>165100</xdr:colOff>
                    <xdr:row>15</xdr:row>
                    <xdr:rowOff>88900</xdr:rowOff>
                  </from>
                  <to>
                    <xdr:col>3</xdr:col>
                    <xdr:colOff>3060700</xdr:colOff>
                    <xdr:row>15</xdr:row>
                    <xdr:rowOff>361950</xdr:rowOff>
                  </to>
                </anchor>
              </controlPr>
            </control>
          </mc:Choice>
        </mc:AlternateContent>
        <mc:AlternateContent xmlns:mc="http://schemas.openxmlformats.org/markup-compatibility/2006">
          <mc:Choice Requires="x14">
            <control shapeId="23563" r:id="rId16" name="Drop Down 11">
              <controlPr defaultSize="0" autoLine="0" autoPict="0">
                <anchor moveWithCells="1">
                  <from>
                    <xdr:col>3</xdr:col>
                    <xdr:colOff>165100</xdr:colOff>
                    <xdr:row>16</xdr:row>
                    <xdr:rowOff>107950</xdr:rowOff>
                  </from>
                  <to>
                    <xdr:col>3</xdr:col>
                    <xdr:colOff>3060700</xdr:colOff>
                    <xdr:row>16</xdr:row>
                    <xdr:rowOff>381000</xdr:rowOff>
                  </to>
                </anchor>
              </controlPr>
            </control>
          </mc:Choice>
        </mc:AlternateContent>
        <mc:AlternateContent xmlns:mc="http://schemas.openxmlformats.org/markup-compatibility/2006">
          <mc:Choice Requires="x14">
            <control shapeId="23564" r:id="rId17" name="Drop Down 12">
              <controlPr defaultSize="0" autoLine="0" autoPict="0">
                <anchor moveWithCells="1">
                  <from>
                    <xdr:col>3</xdr:col>
                    <xdr:colOff>165100</xdr:colOff>
                    <xdr:row>17</xdr:row>
                    <xdr:rowOff>107950</xdr:rowOff>
                  </from>
                  <to>
                    <xdr:col>3</xdr:col>
                    <xdr:colOff>3060700</xdr:colOff>
                    <xdr:row>17</xdr:row>
                    <xdr:rowOff>381000</xdr:rowOff>
                  </to>
                </anchor>
              </controlPr>
            </control>
          </mc:Choice>
        </mc:AlternateContent>
        <mc:AlternateContent xmlns:mc="http://schemas.openxmlformats.org/markup-compatibility/2006">
          <mc:Choice Requires="x14">
            <control shapeId="23565" r:id="rId18" name="Drop Down 13">
              <controlPr defaultSize="0" autoLine="0" autoPict="0">
                <anchor moveWithCells="1">
                  <from>
                    <xdr:col>3</xdr:col>
                    <xdr:colOff>165100</xdr:colOff>
                    <xdr:row>18</xdr:row>
                    <xdr:rowOff>107950</xdr:rowOff>
                  </from>
                  <to>
                    <xdr:col>3</xdr:col>
                    <xdr:colOff>3060700</xdr:colOff>
                    <xdr:row>18</xdr:row>
                    <xdr:rowOff>381000</xdr:rowOff>
                  </to>
                </anchor>
              </controlPr>
            </control>
          </mc:Choice>
        </mc:AlternateContent>
        <mc:AlternateContent xmlns:mc="http://schemas.openxmlformats.org/markup-compatibility/2006">
          <mc:Choice Requires="x14">
            <control shapeId="23566" r:id="rId19" name="Drop Down 14">
              <controlPr defaultSize="0" autoLine="0" autoPict="0">
                <anchor moveWithCells="1">
                  <from>
                    <xdr:col>3</xdr:col>
                    <xdr:colOff>165100</xdr:colOff>
                    <xdr:row>19</xdr:row>
                    <xdr:rowOff>107950</xdr:rowOff>
                  </from>
                  <to>
                    <xdr:col>3</xdr:col>
                    <xdr:colOff>3060700</xdr:colOff>
                    <xdr:row>19</xdr:row>
                    <xdr:rowOff>381000</xdr:rowOff>
                  </to>
                </anchor>
              </controlPr>
            </control>
          </mc:Choice>
        </mc:AlternateContent>
        <mc:AlternateContent xmlns:mc="http://schemas.openxmlformats.org/markup-compatibility/2006">
          <mc:Choice Requires="x14">
            <control shapeId="23567" r:id="rId20" name="Drop Down 15">
              <controlPr defaultSize="0" autoLine="0" autoPict="0">
                <anchor moveWithCells="1">
                  <from>
                    <xdr:col>3</xdr:col>
                    <xdr:colOff>165100</xdr:colOff>
                    <xdr:row>20</xdr:row>
                    <xdr:rowOff>107950</xdr:rowOff>
                  </from>
                  <to>
                    <xdr:col>3</xdr:col>
                    <xdr:colOff>3060700</xdr:colOff>
                    <xdr:row>20</xdr:row>
                    <xdr:rowOff>381000</xdr:rowOff>
                  </to>
                </anchor>
              </controlPr>
            </control>
          </mc:Choice>
        </mc:AlternateContent>
        <mc:AlternateContent xmlns:mc="http://schemas.openxmlformats.org/markup-compatibility/2006">
          <mc:Choice Requires="x14">
            <control shapeId="23568" r:id="rId21" name="Drop Down 16">
              <controlPr defaultSize="0" autoLine="0" autoPict="0">
                <anchor moveWithCells="1">
                  <from>
                    <xdr:col>3</xdr:col>
                    <xdr:colOff>165100</xdr:colOff>
                    <xdr:row>21</xdr:row>
                    <xdr:rowOff>107950</xdr:rowOff>
                  </from>
                  <to>
                    <xdr:col>3</xdr:col>
                    <xdr:colOff>3060700</xdr:colOff>
                    <xdr:row>21</xdr:row>
                    <xdr:rowOff>381000</xdr:rowOff>
                  </to>
                </anchor>
              </controlPr>
            </control>
          </mc:Choice>
        </mc:AlternateContent>
        <mc:AlternateContent xmlns:mc="http://schemas.openxmlformats.org/markup-compatibility/2006">
          <mc:Choice Requires="x14">
            <control shapeId="23569" r:id="rId22" name="Drop Down 17">
              <controlPr defaultSize="0" autoLine="0" autoPict="0">
                <anchor moveWithCells="1">
                  <from>
                    <xdr:col>3</xdr:col>
                    <xdr:colOff>165100</xdr:colOff>
                    <xdr:row>22</xdr:row>
                    <xdr:rowOff>107950</xdr:rowOff>
                  </from>
                  <to>
                    <xdr:col>3</xdr:col>
                    <xdr:colOff>3060700</xdr:colOff>
                    <xdr:row>22</xdr:row>
                    <xdr:rowOff>381000</xdr:rowOff>
                  </to>
                </anchor>
              </controlPr>
            </control>
          </mc:Choice>
        </mc:AlternateContent>
        <mc:AlternateContent xmlns:mc="http://schemas.openxmlformats.org/markup-compatibility/2006">
          <mc:Choice Requires="x14">
            <control shapeId="23570" r:id="rId23" name="Drop Down 18">
              <controlPr defaultSize="0" autoLine="0" autoPict="0">
                <anchor moveWithCells="1">
                  <from>
                    <xdr:col>3</xdr:col>
                    <xdr:colOff>165100</xdr:colOff>
                    <xdr:row>23</xdr:row>
                    <xdr:rowOff>107950</xdr:rowOff>
                  </from>
                  <to>
                    <xdr:col>3</xdr:col>
                    <xdr:colOff>3060700</xdr:colOff>
                    <xdr:row>23</xdr:row>
                    <xdr:rowOff>381000</xdr:rowOff>
                  </to>
                </anchor>
              </controlPr>
            </control>
          </mc:Choice>
        </mc:AlternateContent>
        <mc:AlternateContent xmlns:mc="http://schemas.openxmlformats.org/markup-compatibility/2006">
          <mc:Choice Requires="x14">
            <control shapeId="23571" r:id="rId24" name="Drop Down 19">
              <controlPr defaultSize="0" autoLine="0" autoPict="0">
                <anchor moveWithCells="1">
                  <from>
                    <xdr:col>3</xdr:col>
                    <xdr:colOff>165100</xdr:colOff>
                    <xdr:row>24</xdr:row>
                    <xdr:rowOff>107950</xdr:rowOff>
                  </from>
                  <to>
                    <xdr:col>3</xdr:col>
                    <xdr:colOff>3060700</xdr:colOff>
                    <xdr:row>24</xdr:row>
                    <xdr:rowOff>381000</xdr:rowOff>
                  </to>
                </anchor>
              </controlPr>
            </control>
          </mc:Choice>
        </mc:AlternateContent>
        <mc:AlternateContent xmlns:mc="http://schemas.openxmlformats.org/markup-compatibility/2006">
          <mc:Choice Requires="x14">
            <control shapeId="23572" r:id="rId25" name="Drop Down 20">
              <controlPr defaultSize="0" autoLine="0" autoPict="0">
                <anchor moveWithCells="1">
                  <from>
                    <xdr:col>3</xdr:col>
                    <xdr:colOff>165100</xdr:colOff>
                    <xdr:row>25</xdr:row>
                    <xdr:rowOff>107950</xdr:rowOff>
                  </from>
                  <to>
                    <xdr:col>3</xdr:col>
                    <xdr:colOff>3060700</xdr:colOff>
                    <xdr:row>25</xdr:row>
                    <xdr:rowOff>381000</xdr:rowOff>
                  </to>
                </anchor>
              </controlPr>
            </control>
          </mc:Choice>
        </mc:AlternateContent>
        <mc:AlternateContent xmlns:mc="http://schemas.openxmlformats.org/markup-compatibility/2006">
          <mc:Choice Requires="x14">
            <control shapeId="23573" r:id="rId26" name="Check Box 21">
              <controlPr defaultSize="0" autoFill="0" autoLine="0" autoPict="0">
                <anchor moveWithCells="1">
                  <from>
                    <xdr:col>24</xdr:col>
                    <xdr:colOff>203200</xdr:colOff>
                    <xdr:row>4</xdr:row>
                    <xdr:rowOff>146050</xdr:rowOff>
                  </from>
                  <to>
                    <xdr:col>24</xdr:col>
                    <xdr:colOff>508000</xdr:colOff>
                    <xdr:row>4</xdr:row>
                    <xdr:rowOff>374650</xdr:rowOff>
                  </to>
                </anchor>
              </controlPr>
            </control>
          </mc:Choice>
        </mc:AlternateContent>
        <mc:AlternateContent xmlns:mc="http://schemas.openxmlformats.org/markup-compatibility/2006">
          <mc:Choice Requires="x14">
            <control shapeId="23574" r:id="rId27" name="Check Box 22">
              <controlPr defaultSize="0" autoFill="0" autoLine="0" autoPict="0">
                <anchor moveWithCells="1">
                  <from>
                    <xdr:col>24</xdr:col>
                    <xdr:colOff>203200</xdr:colOff>
                    <xdr:row>5</xdr:row>
                    <xdr:rowOff>152400</xdr:rowOff>
                  </from>
                  <to>
                    <xdr:col>24</xdr:col>
                    <xdr:colOff>514350</xdr:colOff>
                    <xdr:row>5</xdr:row>
                    <xdr:rowOff>374650</xdr:rowOff>
                  </to>
                </anchor>
              </controlPr>
            </control>
          </mc:Choice>
        </mc:AlternateContent>
        <mc:AlternateContent xmlns:mc="http://schemas.openxmlformats.org/markup-compatibility/2006">
          <mc:Choice Requires="x14">
            <control shapeId="23575" r:id="rId28" name="Check Box 23">
              <controlPr defaultSize="0" autoFill="0" autoLine="0" autoPict="0">
                <anchor moveWithCells="1">
                  <from>
                    <xdr:col>24</xdr:col>
                    <xdr:colOff>203200</xdr:colOff>
                    <xdr:row>6</xdr:row>
                    <xdr:rowOff>127000</xdr:rowOff>
                  </from>
                  <to>
                    <xdr:col>24</xdr:col>
                    <xdr:colOff>514350</xdr:colOff>
                    <xdr:row>6</xdr:row>
                    <xdr:rowOff>342900</xdr:rowOff>
                  </to>
                </anchor>
              </controlPr>
            </control>
          </mc:Choice>
        </mc:AlternateContent>
        <mc:AlternateContent xmlns:mc="http://schemas.openxmlformats.org/markup-compatibility/2006">
          <mc:Choice Requires="x14">
            <control shapeId="23576" r:id="rId29" name="Check Box 24">
              <controlPr defaultSize="0" autoFill="0" autoLine="0" autoPict="0">
                <anchor moveWithCells="1">
                  <from>
                    <xdr:col>24</xdr:col>
                    <xdr:colOff>184150</xdr:colOff>
                    <xdr:row>7</xdr:row>
                    <xdr:rowOff>127000</xdr:rowOff>
                  </from>
                  <to>
                    <xdr:col>24</xdr:col>
                    <xdr:colOff>488950</xdr:colOff>
                    <xdr:row>7</xdr:row>
                    <xdr:rowOff>342900</xdr:rowOff>
                  </to>
                </anchor>
              </controlPr>
            </control>
          </mc:Choice>
        </mc:AlternateContent>
        <mc:AlternateContent xmlns:mc="http://schemas.openxmlformats.org/markup-compatibility/2006">
          <mc:Choice Requires="x14">
            <control shapeId="23577" r:id="rId30" name="Check Box 25">
              <controlPr defaultSize="0" autoFill="0" autoLine="0" autoPict="0">
                <anchor moveWithCells="1">
                  <from>
                    <xdr:col>24</xdr:col>
                    <xdr:colOff>184150</xdr:colOff>
                    <xdr:row>8</xdr:row>
                    <xdr:rowOff>88900</xdr:rowOff>
                  </from>
                  <to>
                    <xdr:col>24</xdr:col>
                    <xdr:colOff>488950</xdr:colOff>
                    <xdr:row>8</xdr:row>
                    <xdr:rowOff>317500</xdr:rowOff>
                  </to>
                </anchor>
              </controlPr>
            </control>
          </mc:Choice>
        </mc:AlternateContent>
        <mc:AlternateContent xmlns:mc="http://schemas.openxmlformats.org/markup-compatibility/2006">
          <mc:Choice Requires="x14">
            <control shapeId="23578" r:id="rId31" name="Drop Down 26">
              <controlPr defaultSize="0" autoLine="0" autoPict="0">
                <anchor moveWithCells="1">
                  <from>
                    <xdr:col>27</xdr:col>
                    <xdr:colOff>127000</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3579" r:id="rId32" name="Drop Down 27">
              <controlPr defaultSize="0" autoLine="0" autoPict="0">
                <anchor moveWithCells="1">
                  <from>
                    <xdr:col>27</xdr:col>
                    <xdr:colOff>127000</xdr:colOff>
                    <xdr:row>10</xdr:row>
                    <xdr:rowOff>88900</xdr:rowOff>
                  </from>
                  <to>
                    <xdr:col>27</xdr:col>
                    <xdr:colOff>2476500</xdr:colOff>
                    <xdr:row>10</xdr:row>
                    <xdr:rowOff>381000</xdr:rowOff>
                  </to>
                </anchor>
              </controlPr>
            </control>
          </mc:Choice>
        </mc:AlternateContent>
        <mc:AlternateContent xmlns:mc="http://schemas.openxmlformats.org/markup-compatibility/2006">
          <mc:Choice Requires="x14">
            <control shapeId="23580" r:id="rId33" name="Drop Down 28">
              <controlPr defaultSize="0" autoLine="0" autoPict="0">
                <anchor moveWithCells="1">
                  <from>
                    <xdr:col>27</xdr:col>
                    <xdr:colOff>127000</xdr:colOff>
                    <xdr:row>11</xdr:row>
                    <xdr:rowOff>88900</xdr:rowOff>
                  </from>
                  <to>
                    <xdr:col>27</xdr:col>
                    <xdr:colOff>2476500</xdr:colOff>
                    <xdr:row>11</xdr:row>
                    <xdr:rowOff>381000</xdr:rowOff>
                  </to>
                </anchor>
              </controlPr>
            </control>
          </mc:Choice>
        </mc:AlternateContent>
        <mc:AlternateContent xmlns:mc="http://schemas.openxmlformats.org/markup-compatibility/2006">
          <mc:Choice Requires="x14">
            <control shapeId="23581" r:id="rId34" name="Drop Down 29">
              <controlPr defaultSize="0" autoLine="0" autoPict="0">
                <anchor moveWithCells="1">
                  <from>
                    <xdr:col>27</xdr:col>
                    <xdr:colOff>127000</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3582" r:id="rId35" name="Drop Down 30">
              <controlPr defaultSize="0" autoLine="0" autoPict="0">
                <anchor moveWithCells="1">
                  <from>
                    <xdr:col>27</xdr:col>
                    <xdr:colOff>127000</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3583" r:id="rId36" name="Drop Down 31">
              <controlPr defaultSize="0" autoLine="0" autoPict="0">
                <anchor moveWithCells="1">
                  <from>
                    <xdr:col>27</xdr:col>
                    <xdr:colOff>127000</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3584" r:id="rId37" name="Drop Down 32">
              <controlPr defaultSize="0" autoLine="0" autoPict="0">
                <anchor moveWithCells="1">
                  <from>
                    <xdr:col>27</xdr:col>
                    <xdr:colOff>127000</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3585" r:id="rId38" name="Drop Down 33">
              <controlPr defaultSize="0" autoLine="0" autoPict="0">
                <anchor moveWithCells="1">
                  <from>
                    <xdr:col>27</xdr:col>
                    <xdr:colOff>127000</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3586" r:id="rId39" name="Drop Down 34">
              <controlPr defaultSize="0" autoLine="0" autoPict="0">
                <anchor moveWithCells="1">
                  <from>
                    <xdr:col>27</xdr:col>
                    <xdr:colOff>127000</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3587" r:id="rId40" name="Drop Down 35">
              <controlPr defaultSize="0" autoLine="0" autoPict="0">
                <anchor moveWithCells="1">
                  <from>
                    <xdr:col>30</xdr:col>
                    <xdr:colOff>127000</xdr:colOff>
                    <xdr:row>9</xdr:row>
                    <xdr:rowOff>76200</xdr:rowOff>
                  </from>
                  <to>
                    <xdr:col>30</xdr:col>
                    <xdr:colOff>946150</xdr:colOff>
                    <xdr:row>9</xdr:row>
                    <xdr:rowOff>342900</xdr:rowOff>
                  </to>
                </anchor>
              </controlPr>
            </control>
          </mc:Choice>
        </mc:AlternateContent>
        <mc:AlternateContent xmlns:mc="http://schemas.openxmlformats.org/markup-compatibility/2006">
          <mc:Choice Requires="x14">
            <control shapeId="23588" r:id="rId41" name="Drop Down 36">
              <controlPr defaultSize="0" autoLine="0" autoPict="0">
                <anchor moveWithCells="1">
                  <from>
                    <xdr:col>30</xdr:col>
                    <xdr:colOff>127000</xdr:colOff>
                    <xdr:row>10</xdr:row>
                    <xdr:rowOff>76200</xdr:rowOff>
                  </from>
                  <to>
                    <xdr:col>30</xdr:col>
                    <xdr:colOff>946150</xdr:colOff>
                    <xdr:row>10</xdr:row>
                    <xdr:rowOff>342900</xdr:rowOff>
                  </to>
                </anchor>
              </controlPr>
            </control>
          </mc:Choice>
        </mc:AlternateContent>
        <mc:AlternateContent xmlns:mc="http://schemas.openxmlformats.org/markup-compatibility/2006">
          <mc:Choice Requires="x14">
            <control shapeId="23589" r:id="rId42" name="Drop Down 37">
              <controlPr defaultSize="0" autoLine="0" autoPict="0">
                <anchor moveWithCells="1">
                  <from>
                    <xdr:col>30</xdr:col>
                    <xdr:colOff>127000</xdr:colOff>
                    <xdr:row>11</xdr:row>
                    <xdr:rowOff>76200</xdr:rowOff>
                  </from>
                  <to>
                    <xdr:col>30</xdr:col>
                    <xdr:colOff>946150</xdr:colOff>
                    <xdr:row>11</xdr:row>
                    <xdr:rowOff>342900</xdr:rowOff>
                  </to>
                </anchor>
              </controlPr>
            </control>
          </mc:Choice>
        </mc:AlternateContent>
        <mc:AlternateContent xmlns:mc="http://schemas.openxmlformats.org/markup-compatibility/2006">
          <mc:Choice Requires="x14">
            <control shapeId="23590" r:id="rId43" name="Drop Down 38">
              <controlPr defaultSize="0" autoLine="0" autoPict="0">
                <anchor moveWithCells="1">
                  <from>
                    <xdr:col>30</xdr:col>
                    <xdr:colOff>127000</xdr:colOff>
                    <xdr:row>12</xdr:row>
                    <xdr:rowOff>76200</xdr:rowOff>
                  </from>
                  <to>
                    <xdr:col>30</xdr:col>
                    <xdr:colOff>946150</xdr:colOff>
                    <xdr:row>12</xdr:row>
                    <xdr:rowOff>342900</xdr:rowOff>
                  </to>
                </anchor>
              </controlPr>
            </control>
          </mc:Choice>
        </mc:AlternateContent>
        <mc:AlternateContent xmlns:mc="http://schemas.openxmlformats.org/markup-compatibility/2006">
          <mc:Choice Requires="x14">
            <control shapeId="23591" r:id="rId44" name="Drop Down 39">
              <controlPr defaultSize="0" autoLine="0" autoPict="0">
                <anchor moveWithCells="1">
                  <from>
                    <xdr:col>30</xdr:col>
                    <xdr:colOff>127000</xdr:colOff>
                    <xdr:row>13</xdr:row>
                    <xdr:rowOff>76200</xdr:rowOff>
                  </from>
                  <to>
                    <xdr:col>30</xdr:col>
                    <xdr:colOff>946150</xdr:colOff>
                    <xdr:row>13</xdr:row>
                    <xdr:rowOff>342900</xdr:rowOff>
                  </to>
                </anchor>
              </controlPr>
            </control>
          </mc:Choice>
        </mc:AlternateContent>
        <mc:AlternateContent xmlns:mc="http://schemas.openxmlformats.org/markup-compatibility/2006">
          <mc:Choice Requires="x14">
            <control shapeId="23592" r:id="rId45" name="Drop Down 40">
              <controlPr defaultSize="0" autoLine="0" autoPict="0">
                <anchor moveWithCells="1">
                  <from>
                    <xdr:col>30</xdr:col>
                    <xdr:colOff>127000</xdr:colOff>
                    <xdr:row>14</xdr:row>
                    <xdr:rowOff>76200</xdr:rowOff>
                  </from>
                  <to>
                    <xdr:col>30</xdr:col>
                    <xdr:colOff>946150</xdr:colOff>
                    <xdr:row>14</xdr:row>
                    <xdr:rowOff>342900</xdr:rowOff>
                  </to>
                </anchor>
              </controlPr>
            </control>
          </mc:Choice>
        </mc:AlternateContent>
        <mc:AlternateContent xmlns:mc="http://schemas.openxmlformats.org/markup-compatibility/2006">
          <mc:Choice Requires="x14">
            <control shapeId="23593" r:id="rId46" name="Drop Down 41">
              <controlPr defaultSize="0" autoLine="0" autoPict="0">
                <anchor moveWithCells="1">
                  <from>
                    <xdr:col>30</xdr:col>
                    <xdr:colOff>127000</xdr:colOff>
                    <xdr:row>15</xdr:row>
                    <xdr:rowOff>76200</xdr:rowOff>
                  </from>
                  <to>
                    <xdr:col>30</xdr:col>
                    <xdr:colOff>946150</xdr:colOff>
                    <xdr:row>15</xdr:row>
                    <xdr:rowOff>342900</xdr:rowOff>
                  </to>
                </anchor>
              </controlPr>
            </control>
          </mc:Choice>
        </mc:AlternateContent>
        <mc:AlternateContent xmlns:mc="http://schemas.openxmlformats.org/markup-compatibility/2006">
          <mc:Choice Requires="x14">
            <control shapeId="23594" r:id="rId47" name="Drop Down 42">
              <controlPr defaultSize="0" autoLine="0" autoPict="0">
                <anchor moveWithCells="1">
                  <from>
                    <xdr:col>30</xdr:col>
                    <xdr:colOff>127000</xdr:colOff>
                    <xdr:row>16</xdr:row>
                    <xdr:rowOff>76200</xdr:rowOff>
                  </from>
                  <to>
                    <xdr:col>30</xdr:col>
                    <xdr:colOff>946150</xdr:colOff>
                    <xdr:row>16</xdr:row>
                    <xdr:rowOff>342900</xdr:rowOff>
                  </to>
                </anchor>
              </controlPr>
            </control>
          </mc:Choice>
        </mc:AlternateContent>
        <mc:AlternateContent xmlns:mc="http://schemas.openxmlformats.org/markup-compatibility/2006">
          <mc:Choice Requires="x14">
            <control shapeId="23595" r:id="rId48" name="Drop Down 43">
              <controlPr defaultSize="0" autoLine="0" autoPict="0">
                <anchor moveWithCells="1">
                  <from>
                    <xdr:col>30</xdr:col>
                    <xdr:colOff>127000</xdr:colOff>
                    <xdr:row>17</xdr:row>
                    <xdr:rowOff>76200</xdr:rowOff>
                  </from>
                  <to>
                    <xdr:col>30</xdr:col>
                    <xdr:colOff>946150</xdr:colOff>
                    <xdr:row>17</xdr:row>
                    <xdr:rowOff>342900</xdr:rowOff>
                  </to>
                </anchor>
              </controlPr>
            </control>
          </mc:Choice>
        </mc:AlternateContent>
        <mc:AlternateContent xmlns:mc="http://schemas.openxmlformats.org/markup-compatibility/2006">
          <mc:Choice Requires="x14">
            <control shapeId="23596" r:id="rId49" name="Drop Down 44">
              <controlPr defaultSize="0" autoLine="0" autoPict="0">
                <anchor moveWithCells="1">
                  <from>
                    <xdr:col>30</xdr:col>
                    <xdr:colOff>127000</xdr:colOff>
                    <xdr:row>18</xdr:row>
                    <xdr:rowOff>76200</xdr:rowOff>
                  </from>
                  <to>
                    <xdr:col>30</xdr:col>
                    <xdr:colOff>946150</xdr:colOff>
                    <xdr:row>18</xdr:row>
                    <xdr:rowOff>342900</xdr:rowOff>
                  </to>
                </anchor>
              </controlPr>
            </control>
          </mc:Choice>
        </mc:AlternateContent>
        <mc:AlternateContent xmlns:mc="http://schemas.openxmlformats.org/markup-compatibility/2006">
          <mc:Choice Requires="x14">
            <control shapeId="23597" r:id="rId50" name="Drop Down 45">
              <controlPr defaultSize="0" autoLine="0" autoPict="0">
                <anchor moveWithCells="1">
                  <from>
                    <xdr:col>33</xdr:col>
                    <xdr:colOff>127000</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3598" r:id="rId51" name="Drop Down 46">
              <controlPr defaultSize="0" autoLine="0" autoPict="0">
                <anchor moveWithCells="1">
                  <from>
                    <xdr:col>33</xdr:col>
                    <xdr:colOff>127000</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3599" r:id="rId52" name="Drop Down 47">
              <controlPr defaultSize="0" autoLine="0" autoPict="0">
                <anchor moveWithCells="1">
                  <from>
                    <xdr:col>33</xdr:col>
                    <xdr:colOff>127000</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3600" r:id="rId53" name="Drop Down 48">
              <controlPr defaultSize="0" autoLine="0" autoPict="0">
                <anchor moveWithCells="1">
                  <from>
                    <xdr:col>33</xdr:col>
                    <xdr:colOff>127000</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3601" r:id="rId54" name="Drop Down 49">
              <controlPr defaultSize="0" autoLine="0" autoPict="0">
                <anchor moveWithCells="1">
                  <from>
                    <xdr:col>33</xdr:col>
                    <xdr:colOff>127000</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3602" r:id="rId55" name="Drop Down 50">
              <controlPr defaultSize="0" autoLine="0" autoPict="0">
                <anchor moveWithCells="1">
                  <from>
                    <xdr:col>33</xdr:col>
                    <xdr:colOff>127000</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3603" r:id="rId56" name="Drop Down 51">
              <controlPr defaultSize="0" autoLine="0" autoPict="0">
                <anchor moveWithCells="1">
                  <from>
                    <xdr:col>33</xdr:col>
                    <xdr:colOff>127000</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3604" r:id="rId57" name="Drop Down 52">
              <controlPr defaultSize="0" autoLine="0" autoPict="0">
                <anchor moveWithCells="1">
                  <from>
                    <xdr:col>33</xdr:col>
                    <xdr:colOff>127000</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3605" r:id="rId58" name="Drop Down 53">
              <controlPr defaultSize="0" autoLine="0" autoPict="0">
                <anchor moveWithCells="1">
                  <from>
                    <xdr:col>33</xdr:col>
                    <xdr:colOff>127000</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3606" r:id="rId59" name="Drop Down 54">
              <controlPr defaultSize="0" autoLine="0" autoPict="0">
                <anchor moveWithCells="1">
                  <from>
                    <xdr:col>33</xdr:col>
                    <xdr:colOff>127000</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3607" r:id="rId60" name="Drop Down 55">
              <controlPr defaultSize="0" autoLine="0" autoPict="0">
                <anchor moveWithCells="1">
                  <from>
                    <xdr:col>36</xdr:col>
                    <xdr:colOff>127000</xdr:colOff>
                    <xdr:row>9</xdr:row>
                    <xdr:rowOff>76200</xdr:rowOff>
                  </from>
                  <to>
                    <xdr:col>36</xdr:col>
                    <xdr:colOff>946150</xdr:colOff>
                    <xdr:row>9</xdr:row>
                    <xdr:rowOff>342900</xdr:rowOff>
                  </to>
                </anchor>
              </controlPr>
            </control>
          </mc:Choice>
        </mc:AlternateContent>
        <mc:AlternateContent xmlns:mc="http://schemas.openxmlformats.org/markup-compatibility/2006">
          <mc:Choice Requires="x14">
            <control shapeId="23608" r:id="rId61" name="Drop Down 56">
              <controlPr defaultSize="0" autoLine="0" autoPict="0">
                <anchor moveWithCells="1">
                  <from>
                    <xdr:col>36</xdr:col>
                    <xdr:colOff>127000</xdr:colOff>
                    <xdr:row>10</xdr:row>
                    <xdr:rowOff>76200</xdr:rowOff>
                  </from>
                  <to>
                    <xdr:col>36</xdr:col>
                    <xdr:colOff>946150</xdr:colOff>
                    <xdr:row>10</xdr:row>
                    <xdr:rowOff>342900</xdr:rowOff>
                  </to>
                </anchor>
              </controlPr>
            </control>
          </mc:Choice>
        </mc:AlternateContent>
        <mc:AlternateContent xmlns:mc="http://schemas.openxmlformats.org/markup-compatibility/2006">
          <mc:Choice Requires="x14">
            <control shapeId="23609" r:id="rId62" name="Drop Down 57">
              <controlPr defaultSize="0" autoLine="0" autoPict="0">
                <anchor moveWithCells="1">
                  <from>
                    <xdr:col>36</xdr:col>
                    <xdr:colOff>127000</xdr:colOff>
                    <xdr:row>11</xdr:row>
                    <xdr:rowOff>76200</xdr:rowOff>
                  </from>
                  <to>
                    <xdr:col>36</xdr:col>
                    <xdr:colOff>946150</xdr:colOff>
                    <xdr:row>11</xdr:row>
                    <xdr:rowOff>342900</xdr:rowOff>
                  </to>
                </anchor>
              </controlPr>
            </control>
          </mc:Choice>
        </mc:AlternateContent>
        <mc:AlternateContent xmlns:mc="http://schemas.openxmlformats.org/markup-compatibility/2006">
          <mc:Choice Requires="x14">
            <control shapeId="23610" r:id="rId63" name="Drop Down 58">
              <controlPr defaultSize="0" autoLine="0" autoPict="0">
                <anchor moveWithCells="1">
                  <from>
                    <xdr:col>36</xdr:col>
                    <xdr:colOff>127000</xdr:colOff>
                    <xdr:row>12</xdr:row>
                    <xdr:rowOff>76200</xdr:rowOff>
                  </from>
                  <to>
                    <xdr:col>36</xdr:col>
                    <xdr:colOff>946150</xdr:colOff>
                    <xdr:row>12</xdr:row>
                    <xdr:rowOff>342900</xdr:rowOff>
                  </to>
                </anchor>
              </controlPr>
            </control>
          </mc:Choice>
        </mc:AlternateContent>
        <mc:AlternateContent xmlns:mc="http://schemas.openxmlformats.org/markup-compatibility/2006">
          <mc:Choice Requires="x14">
            <control shapeId="23611" r:id="rId64" name="Drop Down 59">
              <controlPr defaultSize="0" autoLine="0" autoPict="0">
                <anchor moveWithCells="1">
                  <from>
                    <xdr:col>36</xdr:col>
                    <xdr:colOff>127000</xdr:colOff>
                    <xdr:row>13</xdr:row>
                    <xdr:rowOff>76200</xdr:rowOff>
                  </from>
                  <to>
                    <xdr:col>36</xdr:col>
                    <xdr:colOff>946150</xdr:colOff>
                    <xdr:row>13</xdr:row>
                    <xdr:rowOff>342900</xdr:rowOff>
                  </to>
                </anchor>
              </controlPr>
            </control>
          </mc:Choice>
        </mc:AlternateContent>
        <mc:AlternateContent xmlns:mc="http://schemas.openxmlformats.org/markup-compatibility/2006">
          <mc:Choice Requires="x14">
            <control shapeId="23612" r:id="rId65" name="Drop Down 60">
              <controlPr defaultSize="0" autoLine="0" autoPict="0">
                <anchor moveWithCells="1">
                  <from>
                    <xdr:col>36</xdr:col>
                    <xdr:colOff>127000</xdr:colOff>
                    <xdr:row>14</xdr:row>
                    <xdr:rowOff>76200</xdr:rowOff>
                  </from>
                  <to>
                    <xdr:col>36</xdr:col>
                    <xdr:colOff>946150</xdr:colOff>
                    <xdr:row>14</xdr:row>
                    <xdr:rowOff>342900</xdr:rowOff>
                  </to>
                </anchor>
              </controlPr>
            </control>
          </mc:Choice>
        </mc:AlternateContent>
        <mc:AlternateContent xmlns:mc="http://schemas.openxmlformats.org/markup-compatibility/2006">
          <mc:Choice Requires="x14">
            <control shapeId="23613" r:id="rId66" name="Drop Down 61">
              <controlPr defaultSize="0" autoLine="0" autoPict="0">
                <anchor moveWithCells="1">
                  <from>
                    <xdr:col>36</xdr:col>
                    <xdr:colOff>127000</xdr:colOff>
                    <xdr:row>15</xdr:row>
                    <xdr:rowOff>76200</xdr:rowOff>
                  </from>
                  <to>
                    <xdr:col>36</xdr:col>
                    <xdr:colOff>946150</xdr:colOff>
                    <xdr:row>15</xdr:row>
                    <xdr:rowOff>342900</xdr:rowOff>
                  </to>
                </anchor>
              </controlPr>
            </control>
          </mc:Choice>
        </mc:AlternateContent>
        <mc:AlternateContent xmlns:mc="http://schemas.openxmlformats.org/markup-compatibility/2006">
          <mc:Choice Requires="x14">
            <control shapeId="23614" r:id="rId67" name="Drop Down 62">
              <controlPr defaultSize="0" autoLine="0" autoPict="0">
                <anchor moveWithCells="1">
                  <from>
                    <xdr:col>36</xdr:col>
                    <xdr:colOff>127000</xdr:colOff>
                    <xdr:row>16</xdr:row>
                    <xdr:rowOff>76200</xdr:rowOff>
                  </from>
                  <to>
                    <xdr:col>36</xdr:col>
                    <xdr:colOff>946150</xdr:colOff>
                    <xdr:row>16</xdr:row>
                    <xdr:rowOff>342900</xdr:rowOff>
                  </to>
                </anchor>
              </controlPr>
            </control>
          </mc:Choice>
        </mc:AlternateContent>
        <mc:AlternateContent xmlns:mc="http://schemas.openxmlformats.org/markup-compatibility/2006">
          <mc:Choice Requires="x14">
            <control shapeId="23615" r:id="rId68" name="Drop Down 63">
              <controlPr defaultSize="0" autoLine="0" autoPict="0">
                <anchor moveWithCells="1">
                  <from>
                    <xdr:col>36</xdr:col>
                    <xdr:colOff>127000</xdr:colOff>
                    <xdr:row>17</xdr:row>
                    <xdr:rowOff>76200</xdr:rowOff>
                  </from>
                  <to>
                    <xdr:col>36</xdr:col>
                    <xdr:colOff>946150</xdr:colOff>
                    <xdr:row>17</xdr:row>
                    <xdr:rowOff>342900</xdr:rowOff>
                  </to>
                </anchor>
              </controlPr>
            </control>
          </mc:Choice>
        </mc:AlternateContent>
        <mc:AlternateContent xmlns:mc="http://schemas.openxmlformats.org/markup-compatibility/2006">
          <mc:Choice Requires="x14">
            <control shapeId="23616" r:id="rId69" name="Drop Down 64">
              <controlPr defaultSize="0" autoLine="0" autoPict="0">
                <anchor moveWithCells="1">
                  <from>
                    <xdr:col>36</xdr:col>
                    <xdr:colOff>127000</xdr:colOff>
                    <xdr:row>18</xdr:row>
                    <xdr:rowOff>76200</xdr:rowOff>
                  </from>
                  <to>
                    <xdr:col>36</xdr:col>
                    <xdr:colOff>946150</xdr:colOff>
                    <xdr:row>18</xdr:row>
                    <xdr:rowOff>342900</xdr:rowOff>
                  </to>
                </anchor>
              </controlPr>
            </control>
          </mc:Choice>
        </mc:AlternateContent>
        <mc:AlternateContent xmlns:mc="http://schemas.openxmlformats.org/markup-compatibility/2006">
          <mc:Choice Requires="x14">
            <control shapeId="23617" r:id="rId70" name="Drop Down 65">
              <controlPr defaultSize="0" autoLine="0" autoPict="0">
                <anchor moveWithCells="1">
                  <from>
                    <xdr:col>39</xdr:col>
                    <xdr:colOff>76200</xdr:colOff>
                    <xdr:row>9</xdr:row>
                    <xdr:rowOff>88900</xdr:rowOff>
                  </from>
                  <to>
                    <xdr:col>39</xdr:col>
                    <xdr:colOff>2413000</xdr:colOff>
                    <xdr:row>9</xdr:row>
                    <xdr:rowOff>342900</xdr:rowOff>
                  </to>
                </anchor>
              </controlPr>
            </control>
          </mc:Choice>
        </mc:AlternateContent>
        <mc:AlternateContent xmlns:mc="http://schemas.openxmlformats.org/markup-compatibility/2006">
          <mc:Choice Requires="x14">
            <control shapeId="23618" r:id="rId71" name="Drop Down 66">
              <controlPr defaultSize="0" autoLine="0" autoPict="0">
                <anchor moveWithCells="1">
                  <from>
                    <xdr:col>39</xdr:col>
                    <xdr:colOff>76200</xdr:colOff>
                    <xdr:row>10</xdr:row>
                    <xdr:rowOff>88900</xdr:rowOff>
                  </from>
                  <to>
                    <xdr:col>39</xdr:col>
                    <xdr:colOff>2413000</xdr:colOff>
                    <xdr:row>10</xdr:row>
                    <xdr:rowOff>342900</xdr:rowOff>
                  </to>
                </anchor>
              </controlPr>
            </control>
          </mc:Choice>
        </mc:AlternateContent>
        <mc:AlternateContent xmlns:mc="http://schemas.openxmlformats.org/markup-compatibility/2006">
          <mc:Choice Requires="x14">
            <control shapeId="23619" r:id="rId72" name="Drop Down 67">
              <controlPr defaultSize="0" autoLine="0" autoPict="0">
                <anchor moveWithCells="1">
                  <from>
                    <xdr:col>39</xdr:col>
                    <xdr:colOff>76200</xdr:colOff>
                    <xdr:row>11</xdr:row>
                    <xdr:rowOff>88900</xdr:rowOff>
                  </from>
                  <to>
                    <xdr:col>39</xdr:col>
                    <xdr:colOff>2413000</xdr:colOff>
                    <xdr:row>11</xdr:row>
                    <xdr:rowOff>342900</xdr:rowOff>
                  </to>
                </anchor>
              </controlPr>
            </control>
          </mc:Choice>
        </mc:AlternateContent>
        <mc:AlternateContent xmlns:mc="http://schemas.openxmlformats.org/markup-compatibility/2006">
          <mc:Choice Requires="x14">
            <control shapeId="23620" r:id="rId73" name="Drop Down 68">
              <controlPr defaultSize="0" autoLine="0" autoPict="0">
                <anchor moveWithCells="1">
                  <from>
                    <xdr:col>39</xdr:col>
                    <xdr:colOff>76200</xdr:colOff>
                    <xdr:row>12</xdr:row>
                    <xdr:rowOff>88900</xdr:rowOff>
                  </from>
                  <to>
                    <xdr:col>39</xdr:col>
                    <xdr:colOff>2413000</xdr:colOff>
                    <xdr:row>12</xdr:row>
                    <xdr:rowOff>342900</xdr:rowOff>
                  </to>
                </anchor>
              </controlPr>
            </control>
          </mc:Choice>
        </mc:AlternateContent>
        <mc:AlternateContent xmlns:mc="http://schemas.openxmlformats.org/markup-compatibility/2006">
          <mc:Choice Requires="x14">
            <control shapeId="23621" r:id="rId74" name="Drop Down 69">
              <controlPr defaultSize="0" autoLine="0" autoPict="0">
                <anchor moveWithCells="1">
                  <from>
                    <xdr:col>39</xdr:col>
                    <xdr:colOff>76200</xdr:colOff>
                    <xdr:row>13</xdr:row>
                    <xdr:rowOff>88900</xdr:rowOff>
                  </from>
                  <to>
                    <xdr:col>39</xdr:col>
                    <xdr:colOff>2413000</xdr:colOff>
                    <xdr:row>13</xdr:row>
                    <xdr:rowOff>342900</xdr:rowOff>
                  </to>
                </anchor>
              </controlPr>
            </control>
          </mc:Choice>
        </mc:AlternateContent>
        <mc:AlternateContent xmlns:mc="http://schemas.openxmlformats.org/markup-compatibility/2006">
          <mc:Choice Requires="x14">
            <control shapeId="23622" r:id="rId75" name="Drop Down 70">
              <controlPr defaultSize="0" autoLine="0" autoPict="0">
                <anchor moveWithCells="1">
                  <from>
                    <xdr:col>39</xdr:col>
                    <xdr:colOff>76200</xdr:colOff>
                    <xdr:row>14</xdr:row>
                    <xdr:rowOff>88900</xdr:rowOff>
                  </from>
                  <to>
                    <xdr:col>39</xdr:col>
                    <xdr:colOff>2413000</xdr:colOff>
                    <xdr:row>14</xdr:row>
                    <xdr:rowOff>342900</xdr:rowOff>
                  </to>
                </anchor>
              </controlPr>
            </control>
          </mc:Choice>
        </mc:AlternateContent>
        <mc:AlternateContent xmlns:mc="http://schemas.openxmlformats.org/markup-compatibility/2006">
          <mc:Choice Requires="x14">
            <control shapeId="23623" r:id="rId76" name="Drop Down 71">
              <controlPr defaultSize="0" autoLine="0" autoPict="0">
                <anchor moveWithCells="1">
                  <from>
                    <xdr:col>39</xdr:col>
                    <xdr:colOff>76200</xdr:colOff>
                    <xdr:row>15</xdr:row>
                    <xdr:rowOff>88900</xdr:rowOff>
                  </from>
                  <to>
                    <xdr:col>39</xdr:col>
                    <xdr:colOff>2413000</xdr:colOff>
                    <xdr:row>15</xdr:row>
                    <xdr:rowOff>342900</xdr:rowOff>
                  </to>
                </anchor>
              </controlPr>
            </control>
          </mc:Choice>
        </mc:AlternateContent>
        <mc:AlternateContent xmlns:mc="http://schemas.openxmlformats.org/markup-compatibility/2006">
          <mc:Choice Requires="x14">
            <control shapeId="23624" r:id="rId77" name="Drop Down 72">
              <controlPr defaultSize="0" autoLine="0" autoPict="0">
                <anchor moveWithCells="1">
                  <from>
                    <xdr:col>39</xdr:col>
                    <xdr:colOff>76200</xdr:colOff>
                    <xdr:row>16</xdr:row>
                    <xdr:rowOff>88900</xdr:rowOff>
                  </from>
                  <to>
                    <xdr:col>39</xdr:col>
                    <xdr:colOff>2413000</xdr:colOff>
                    <xdr:row>16</xdr:row>
                    <xdr:rowOff>342900</xdr:rowOff>
                  </to>
                </anchor>
              </controlPr>
            </control>
          </mc:Choice>
        </mc:AlternateContent>
        <mc:AlternateContent xmlns:mc="http://schemas.openxmlformats.org/markup-compatibility/2006">
          <mc:Choice Requires="x14">
            <control shapeId="23625" r:id="rId78" name="Drop Down 73">
              <controlPr defaultSize="0" autoLine="0" autoPict="0">
                <anchor moveWithCells="1">
                  <from>
                    <xdr:col>39</xdr:col>
                    <xdr:colOff>76200</xdr:colOff>
                    <xdr:row>17</xdr:row>
                    <xdr:rowOff>88900</xdr:rowOff>
                  </from>
                  <to>
                    <xdr:col>39</xdr:col>
                    <xdr:colOff>2413000</xdr:colOff>
                    <xdr:row>17</xdr:row>
                    <xdr:rowOff>342900</xdr:rowOff>
                  </to>
                </anchor>
              </controlPr>
            </control>
          </mc:Choice>
        </mc:AlternateContent>
        <mc:AlternateContent xmlns:mc="http://schemas.openxmlformats.org/markup-compatibility/2006">
          <mc:Choice Requires="x14">
            <control shapeId="23626" r:id="rId79" name="Drop Down 74">
              <controlPr defaultSize="0" autoLine="0" autoPict="0">
                <anchor moveWithCells="1">
                  <from>
                    <xdr:col>39</xdr:col>
                    <xdr:colOff>76200</xdr:colOff>
                    <xdr:row>18</xdr:row>
                    <xdr:rowOff>88900</xdr:rowOff>
                  </from>
                  <to>
                    <xdr:col>39</xdr:col>
                    <xdr:colOff>2413000</xdr:colOff>
                    <xdr:row>18</xdr:row>
                    <xdr:rowOff>342900</xdr:rowOff>
                  </to>
                </anchor>
              </controlPr>
            </control>
          </mc:Choice>
        </mc:AlternateContent>
        <mc:AlternateContent xmlns:mc="http://schemas.openxmlformats.org/markup-compatibility/2006">
          <mc:Choice Requires="x14">
            <control shapeId="23627" r:id="rId80" name="Drop Down 75">
              <controlPr defaultSize="0" autoLine="0" autoPict="0">
                <anchor moveWithCells="1">
                  <from>
                    <xdr:col>42</xdr:col>
                    <xdr:colOff>127000</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3628" r:id="rId81" name="Drop Down 76">
              <controlPr defaultSize="0" autoLine="0" autoPict="0">
                <anchor moveWithCells="1">
                  <from>
                    <xdr:col>42</xdr:col>
                    <xdr:colOff>127000</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3629" r:id="rId82" name="Drop Down 77">
              <controlPr defaultSize="0" autoLine="0" autoPict="0">
                <anchor moveWithCells="1">
                  <from>
                    <xdr:col>42</xdr:col>
                    <xdr:colOff>127000</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3630" r:id="rId83" name="Drop Down 78">
              <controlPr defaultSize="0" autoLine="0" autoPict="0">
                <anchor moveWithCells="1">
                  <from>
                    <xdr:col>42</xdr:col>
                    <xdr:colOff>127000</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3631" r:id="rId84" name="Drop Down 79">
              <controlPr defaultSize="0" autoLine="0" autoPict="0">
                <anchor moveWithCells="1">
                  <from>
                    <xdr:col>42</xdr:col>
                    <xdr:colOff>127000</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3632" r:id="rId85" name="Drop Down 80">
              <controlPr defaultSize="0" autoLine="0" autoPict="0">
                <anchor moveWithCells="1">
                  <from>
                    <xdr:col>42</xdr:col>
                    <xdr:colOff>127000</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3633" r:id="rId86" name="Drop Down 81">
              <controlPr defaultSize="0" autoLine="0" autoPict="0">
                <anchor moveWithCells="1">
                  <from>
                    <xdr:col>42</xdr:col>
                    <xdr:colOff>127000</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3634" r:id="rId87" name="Drop Down 82">
              <controlPr defaultSize="0" autoLine="0" autoPict="0">
                <anchor moveWithCells="1">
                  <from>
                    <xdr:col>42</xdr:col>
                    <xdr:colOff>127000</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3635" r:id="rId88" name="Drop Down 83">
              <controlPr defaultSize="0" autoLine="0" autoPict="0">
                <anchor moveWithCells="1">
                  <from>
                    <xdr:col>42</xdr:col>
                    <xdr:colOff>127000</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3636" r:id="rId89" name="Drop Down 84">
              <controlPr defaultSize="0" autoLine="0" autoPict="0">
                <anchor moveWithCells="1">
                  <from>
                    <xdr:col>42</xdr:col>
                    <xdr:colOff>127000</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3637" r:id="rId90" name="Drop Down 85">
              <controlPr defaultSize="0" autoLine="0" autoPict="0">
                <anchor moveWithCells="1">
                  <from>
                    <xdr:col>45</xdr:col>
                    <xdr:colOff>76200</xdr:colOff>
                    <xdr:row>9</xdr:row>
                    <xdr:rowOff>88900</xdr:rowOff>
                  </from>
                  <to>
                    <xdr:col>45</xdr:col>
                    <xdr:colOff>2413000</xdr:colOff>
                    <xdr:row>9</xdr:row>
                    <xdr:rowOff>342900</xdr:rowOff>
                  </to>
                </anchor>
              </controlPr>
            </control>
          </mc:Choice>
        </mc:AlternateContent>
        <mc:AlternateContent xmlns:mc="http://schemas.openxmlformats.org/markup-compatibility/2006">
          <mc:Choice Requires="x14">
            <control shapeId="23638" r:id="rId91" name="Drop Down 86">
              <controlPr defaultSize="0" autoLine="0" autoPict="0">
                <anchor moveWithCells="1">
                  <from>
                    <xdr:col>45</xdr:col>
                    <xdr:colOff>76200</xdr:colOff>
                    <xdr:row>10</xdr:row>
                    <xdr:rowOff>88900</xdr:rowOff>
                  </from>
                  <to>
                    <xdr:col>45</xdr:col>
                    <xdr:colOff>2413000</xdr:colOff>
                    <xdr:row>10</xdr:row>
                    <xdr:rowOff>342900</xdr:rowOff>
                  </to>
                </anchor>
              </controlPr>
            </control>
          </mc:Choice>
        </mc:AlternateContent>
        <mc:AlternateContent xmlns:mc="http://schemas.openxmlformats.org/markup-compatibility/2006">
          <mc:Choice Requires="x14">
            <control shapeId="23639" r:id="rId92" name="Drop Down 87">
              <controlPr defaultSize="0" autoLine="0" autoPict="0">
                <anchor moveWithCells="1">
                  <from>
                    <xdr:col>45</xdr:col>
                    <xdr:colOff>76200</xdr:colOff>
                    <xdr:row>11</xdr:row>
                    <xdr:rowOff>88900</xdr:rowOff>
                  </from>
                  <to>
                    <xdr:col>45</xdr:col>
                    <xdr:colOff>2413000</xdr:colOff>
                    <xdr:row>11</xdr:row>
                    <xdr:rowOff>342900</xdr:rowOff>
                  </to>
                </anchor>
              </controlPr>
            </control>
          </mc:Choice>
        </mc:AlternateContent>
        <mc:AlternateContent xmlns:mc="http://schemas.openxmlformats.org/markup-compatibility/2006">
          <mc:Choice Requires="x14">
            <control shapeId="23640" r:id="rId93" name="Drop Down 88">
              <controlPr defaultSize="0" autoLine="0" autoPict="0">
                <anchor moveWithCells="1">
                  <from>
                    <xdr:col>45</xdr:col>
                    <xdr:colOff>76200</xdr:colOff>
                    <xdr:row>12</xdr:row>
                    <xdr:rowOff>88900</xdr:rowOff>
                  </from>
                  <to>
                    <xdr:col>45</xdr:col>
                    <xdr:colOff>2413000</xdr:colOff>
                    <xdr:row>12</xdr:row>
                    <xdr:rowOff>342900</xdr:rowOff>
                  </to>
                </anchor>
              </controlPr>
            </control>
          </mc:Choice>
        </mc:AlternateContent>
        <mc:AlternateContent xmlns:mc="http://schemas.openxmlformats.org/markup-compatibility/2006">
          <mc:Choice Requires="x14">
            <control shapeId="23641" r:id="rId94" name="Drop Down 89">
              <controlPr defaultSize="0" autoLine="0" autoPict="0">
                <anchor moveWithCells="1">
                  <from>
                    <xdr:col>45</xdr:col>
                    <xdr:colOff>76200</xdr:colOff>
                    <xdr:row>13</xdr:row>
                    <xdr:rowOff>88900</xdr:rowOff>
                  </from>
                  <to>
                    <xdr:col>45</xdr:col>
                    <xdr:colOff>2413000</xdr:colOff>
                    <xdr:row>13</xdr:row>
                    <xdr:rowOff>342900</xdr:rowOff>
                  </to>
                </anchor>
              </controlPr>
            </control>
          </mc:Choice>
        </mc:AlternateContent>
        <mc:AlternateContent xmlns:mc="http://schemas.openxmlformats.org/markup-compatibility/2006">
          <mc:Choice Requires="x14">
            <control shapeId="23642" r:id="rId95" name="Drop Down 90">
              <controlPr defaultSize="0" autoLine="0" autoPict="0">
                <anchor moveWithCells="1">
                  <from>
                    <xdr:col>45</xdr:col>
                    <xdr:colOff>76200</xdr:colOff>
                    <xdr:row>14</xdr:row>
                    <xdr:rowOff>88900</xdr:rowOff>
                  </from>
                  <to>
                    <xdr:col>45</xdr:col>
                    <xdr:colOff>2413000</xdr:colOff>
                    <xdr:row>14</xdr:row>
                    <xdr:rowOff>342900</xdr:rowOff>
                  </to>
                </anchor>
              </controlPr>
            </control>
          </mc:Choice>
        </mc:AlternateContent>
        <mc:AlternateContent xmlns:mc="http://schemas.openxmlformats.org/markup-compatibility/2006">
          <mc:Choice Requires="x14">
            <control shapeId="23643" r:id="rId96" name="Drop Down 91">
              <controlPr defaultSize="0" autoLine="0" autoPict="0">
                <anchor moveWithCells="1">
                  <from>
                    <xdr:col>45</xdr:col>
                    <xdr:colOff>76200</xdr:colOff>
                    <xdr:row>15</xdr:row>
                    <xdr:rowOff>88900</xdr:rowOff>
                  </from>
                  <to>
                    <xdr:col>45</xdr:col>
                    <xdr:colOff>2413000</xdr:colOff>
                    <xdr:row>15</xdr:row>
                    <xdr:rowOff>342900</xdr:rowOff>
                  </to>
                </anchor>
              </controlPr>
            </control>
          </mc:Choice>
        </mc:AlternateContent>
        <mc:AlternateContent xmlns:mc="http://schemas.openxmlformats.org/markup-compatibility/2006">
          <mc:Choice Requires="x14">
            <control shapeId="23644" r:id="rId97" name="Drop Down 92">
              <controlPr defaultSize="0" autoLine="0" autoPict="0">
                <anchor moveWithCells="1">
                  <from>
                    <xdr:col>45</xdr:col>
                    <xdr:colOff>76200</xdr:colOff>
                    <xdr:row>16</xdr:row>
                    <xdr:rowOff>88900</xdr:rowOff>
                  </from>
                  <to>
                    <xdr:col>45</xdr:col>
                    <xdr:colOff>2413000</xdr:colOff>
                    <xdr:row>16</xdr:row>
                    <xdr:rowOff>342900</xdr:rowOff>
                  </to>
                </anchor>
              </controlPr>
            </control>
          </mc:Choice>
        </mc:AlternateContent>
        <mc:AlternateContent xmlns:mc="http://schemas.openxmlformats.org/markup-compatibility/2006">
          <mc:Choice Requires="x14">
            <control shapeId="23645" r:id="rId98" name="Drop Down 93">
              <controlPr defaultSize="0" autoLine="0" autoPict="0">
                <anchor moveWithCells="1">
                  <from>
                    <xdr:col>45</xdr:col>
                    <xdr:colOff>76200</xdr:colOff>
                    <xdr:row>17</xdr:row>
                    <xdr:rowOff>88900</xdr:rowOff>
                  </from>
                  <to>
                    <xdr:col>45</xdr:col>
                    <xdr:colOff>2413000</xdr:colOff>
                    <xdr:row>17</xdr:row>
                    <xdr:rowOff>342900</xdr:rowOff>
                  </to>
                </anchor>
              </controlPr>
            </control>
          </mc:Choice>
        </mc:AlternateContent>
        <mc:AlternateContent xmlns:mc="http://schemas.openxmlformats.org/markup-compatibility/2006">
          <mc:Choice Requires="x14">
            <control shapeId="23646" r:id="rId99" name="Drop Down 94">
              <controlPr defaultSize="0" autoLine="0" autoPict="0">
                <anchor moveWithCells="1">
                  <from>
                    <xdr:col>45</xdr:col>
                    <xdr:colOff>76200</xdr:colOff>
                    <xdr:row>18</xdr:row>
                    <xdr:rowOff>88900</xdr:rowOff>
                  </from>
                  <to>
                    <xdr:col>45</xdr:col>
                    <xdr:colOff>2413000</xdr:colOff>
                    <xdr:row>18</xdr:row>
                    <xdr:rowOff>342900</xdr:rowOff>
                  </to>
                </anchor>
              </controlPr>
            </control>
          </mc:Choice>
        </mc:AlternateContent>
        <mc:AlternateContent xmlns:mc="http://schemas.openxmlformats.org/markup-compatibility/2006">
          <mc:Choice Requires="x14">
            <control shapeId="23647" r:id="rId100" name="Drop Down 95">
              <controlPr defaultSize="0" autoLine="0" autoPict="0">
                <anchor moveWithCells="1">
                  <from>
                    <xdr:col>48</xdr:col>
                    <xdr:colOff>57150</xdr:colOff>
                    <xdr:row>9</xdr:row>
                    <xdr:rowOff>76200</xdr:rowOff>
                  </from>
                  <to>
                    <xdr:col>48</xdr:col>
                    <xdr:colOff>869950</xdr:colOff>
                    <xdr:row>9</xdr:row>
                    <xdr:rowOff>342900</xdr:rowOff>
                  </to>
                </anchor>
              </controlPr>
            </control>
          </mc:Choice>
        </mc:AlternateContent>
        <mc:AlternateContent xmlns:mc="http://schemas.openxmlformats.org/markup-compatibility/2006">
          <mc:Choice Requires="x14">
            <control shapeId="23648" r:id="rId101" name="Drop Down 96">
              <controlPr defaultSize="0" autoLine="0" autoPict="0">
                <anchor moveWithCells="1">
                  <from>
                    <xdr:col>48</xdr:col>
                    <xdr:colOff>57150</xdr:colOff>
                    <xdr:row>10</xdr:row>
                    <xdr:rowOff>76200</xdr:rowOff>
                  </from>
                  <to>
                    <xdr:col>48</xdr:col>
                    <xdr:colOff>869950</xdr:colOff>
                    <xdr:row>10</xdr:row>
                    <xdr:rowOff>342900</xdr:rowOff>
                  </to>
                </anchor>
              </controlPr>
            </control>
          </mc:Choice>
        </mc:AlternateContent>
        <mc:AlternateContent xmlns:mc="http://schemas.openxmlformats.org/markup-compatibility/2006">
          <mc:Choice Requires="x14">
            <control shapeId="23649" r:id="rId102" name="Drop Down 97">
              <controlPr defaultSize="0" autoLine="0" autoPict="0">
                <anchor moveWithCells="1">
                  <from>
                    <xdr:col>48</xdr:col>
                    <xdr:colOff>38100</xdr:colOff>
                    <xdr:row>11</xdr:row>
                    <xdr:rowOff>76200</xdr:rowOff>
                  </from>
                  <to>
                    <xdr:col>48</xdr:col>
                    <xdr:colOff>850900</xdr:colOff>
                    <xdr:row>11</xdr:row>
                    <xdr:rowOff>342900</xdr:rowOff>
                  </to>
                </anchor>
              </controlPr>
            </control>
          </mc:Choice>
        </mc:AlternateContent>
        <mc:AlternateContent xmlns:mc="http://schemas.openxmlformats.org/markup-compatibility/2006">
          <mc:Choice Requires="x14">
            <control shapeId="23650" r:id="rId103" name="Drop Down 98">
              <controlPr defaultSize="0" autoLine="0" autoPict="0">
                <anchor moveWithCells="1">
                  <from>
                    <xdr:col>48</xdr:col>
                    <xdr:colOff>76200</xdr:colOff>
                    <xdr:row>12</xdr:row>
                    <xdr:rowOff>76200</xdr:rowOff>
                  </from>
                  <to>
                    <xdr:col>48</xdr:col>
                    <xdr:colOff>889000</xdr:colOff>
                    <xdr:row>12</xdr:row>
                    <xdr:rowOff>342900</xdr:rowOff>
                  </to>
                </anchor>
              </controlPr>
            </control>
          </mc:Choice>
        </mc:AlternateContent>
        <mc:AlternateContent xmlns:mc="http://schemas.openxmlformats.org/markup-compatibility/2006">
          <mc:Choice Requires="x14">
            <control shapeId="23651" r:id="rId104" name="Drop Down 99">
              <controlPr defaultSize="0" autoLine="0" autoPict="0">
                <anchor moveWithCells="1">
                  <from>
                    <xdr:col>48</xdr:col>
                    <xdr:colOff>76200</xdr:colOff>
                    <xdr:row>13</xdr:row>
                    <xdr:rowOff>76200</xdr:rowOff>
                  </from>
                  <to>
                    <xdr:col>48</xdr:col>
                    <xdr:colOff>889000</xdr:colOff>
                    <xdr:row>13</xdr:row>
                    <xdr:rowOff>342900</xdr:rowOff>
                  </to>
                </anchor>
              </controlPr>
            </control>
          </mc:Choice>
        </mc:AlternateContent>
        <mc:AlternateContent xmlns:mc="http://schemas.openxmlformats.org/markup-compatibility/2006">
          <mc:Choice Requires="x14">
            <control shapeId="23652" r:id="rId105" name="Drop Down 100">
              <controlPr defaultSize="0" autoLine="0" autoPict="0">
                <anchor moveWithCells="1">
                  <from>
                    <xdr:col>48</xdr:col>
                    <xdr:colOff>76200</xdr:colOff>
                    <xdr:row>14</xdr:row>
                    <xdr:rowOff>76200</xdr:rowOff>
                  </from>
                  <to>
                    <xdr:col>48</xdr:col>
                    <xdr:colOff>889000</xdr:colOff>
                    <xdr:row>14</xdr:row>
                    <xdr:rowOff>342900</xdr:rowOff>
                  </to>
                </anchor>
              </controlPr>
            </control>
          </mc:Choice>
        </mc:AlternateContent>
        <mc:AlternateContent xmlns:mc="http://schemas.openxmlformats.org/markup-compatibility/2006">
          <mc:Choice Requires="x14">
            <control shapeId="23653" r:id="rId106" name="Drop Down 101">
              <controlPr defaultSize="0" autoLine="0" autoPict="0">
                <anchor moveWithCells="1">
                  <from>
                    <xdr:col>48</xdr:col>
                    <xdr:colOff>76200</xdr:colOff>
                    <xdr:row>15</xdr:row>
                    <xdr:rowOff>88900</xdr:rowOff>
                  </from>
                  <to>
                    <xdr:col>48</xdr:col>
                    <xdr:colOff>889000</xdr:colOff>
                    <xdr:row>15</xdr:row>
                    <xdr:rowOff>342900</xdr:rowOff>
                  </to>
                </anchor>
              </controlPr>
            </control>
          </mc:Choice>
        </mc:AlternateContent>
        <mc:AlternateContent xmlns:mc="http://schemas.openxmlformats.org/markup-compatibility/2006">
          <mc:Choice Requires="x14">
            <control shapeId="23654" r:id="rId107" name="Drop Down 102">
              <controlPr defaultSize="0" autoLine="0" autoPict="0">
                <anchor moveWithCells="1">
                  <from>
                    <xdr:col>48</xdr:col>
                    <xdr:colOff>76200</xdr:colOff>
                    <xdr:row>16</xdr:row>
                    <xdr:rowOff>76200</xdr:rowOff>
                  </from>
                  <to>
                    <xdr:col>48</xdr:col>
                    <xdr:colOff>889000</xdr:colOff>
                    <xdr:row>16</xdr:row>
                    <xdr:rowOff>342900</xdr:rowOff>
                  </to>
                </anchor>
              </controlPr>
            </control>
          </mc:Choice>
        </mc:AlternateContent>
        <mc:AlternateContent xmlns:mc="http://schemas.openxmlformats.org/markup-compatibility/2006">
          <mc:Choice Requires="x14">
            <control shapeId="23655" r:id="rId108" name="Drop Down 103">
              <controlPr defaultSize="0" autoLine="0" autoPict="0">
                <anchor moveWithCells="1">
                  <from>
                    <xdr:col>48</xdr:col>
                    <xdr:colOff>76200</xdr:colOff>
                    <xdr:row>17</xdr:row>
                    <xdr:rowOff>76200</xdr:rowOff>
                  </from>
                  <to>
                    <xdr:col>48</xdr:col>
                    <xdr:colOff>889000</xdr:colOff>
                    <xdr:row>17</xdr:row>
                    <xdr:rowOff>342900</xdr:rowOff>
                  </to>
                </anchor>
              </controlPr>
            </control>
          </mc:Choice>
        </mc:AlternateContent>
        <mc:AlternateContent xmlns:mc="http://schemas.openxmlformats.org/markup-compatibility/2006">
          <mc:Choice Requires="x14">
            <control shapeId="23656" r:id="rId109" name="Drop Down 104">
              <controlPr defaultSize="0" autoLine="0" autoPict="0">
                <anchor moveWithCells="1">
                  <from>
                    <xdr:col>48</xdr:col>
                    <xdr:colOff>76200</xdr:colOff>
                    <xdr:row>18</xdr:row>
                    <xdr:rowOff>76200</xdr:rowOff>
                  </from>
                  <to>
                    <xdr:col>48</xdr:col>
                    <xdr:colOff>889000</xdr:colOff>
                    <xdr:row>18</xdr:row>
                    <xdr:rowOff>342900</xdr:rowOff>
                  </to>
                </anchor>
              </controlPr>
            </control>
          </mc:Choice>
        </mc:AlternateContent>
        <mc:AlternateContent xmlns:mc="http://schemas.openxmlformats.org/markup-compatibility/2006">
          <mc:Choice Requires="x14">
            <control shapeId="23657" r:id="rId110" name="Drop Down 105">
              <controlPr defaultSize="0" autoLine="0" autoPict="0">
                <anchor moveWithCells="1">
                  <from>
                    <xdr:col>51</xdr:col>
                    <xdr:colOff>38100</xdr:colOff>
                    <xdr:row>9</xdr:row>
                    <xdr:rowOff>76200</xdr:rowOff>
                  </from>
                  <to>
                    <xdr:col>51</xdr:col>
                    <xdr:colOff>2374900</xdr:colOff>
                    <xdr:row>9</xdr:row>
                    <xdr:rowOff>342900</xdr:rowOff>
                  </to>
                </anchor>
              </controlPr>
            </control>
          </mc:Choice>
        </mc:AlternateContent>
        <mc:AlternateContent xmlns:mc="http://schemas.openxmlformats.org/markup-compatibility/2006">
          <mc:Choice Requires="x14">
            <control shapeId="23658" r:id="rId111" name="Drop Down 106">
              <controlPr defaultSize="0" autoLine="0" autoPict="0">
                <anchor moveWithCells="1">
                  <from>
                    <xdr:col>51</xdr:col>
                    <xdr:colOff>38100</xdr:colOff>
                    <xdr:row>10</xdr:row>
                    <xdr:rowOff>76200</xdr:rowOff>
                  </from>
                  <to>
                    <xdr:col>51</xdr:col>
                    <xdr:colOff>2374900</xdr:colOff>
                    <xdr:row>10</xdr:row>
                    <xdr:rowOff>342900</xdr:rowOff>
                  </to>
                </anchor>
              </controlPr>
            </control>
          </mc:Choice>
        </mc:AlternateContent>
        <mc:AlternateContent xmlns:mc="http://schemas.openxmlformats.org/markup-compatibility/2006">
          <mc:Choice Requires="x14">
            <control shapeId="23659" r:id="rId112" name="Drop Down 107">
              <controlPr defaultSize="0" autoLine="0" autoPict="0">
                <anchor moveWithCells="1">
                  <from>
                    <xdr:col>51</xdr:col>
                    <xdr:colOff>38100</xdr:colOff>
                    <xdr:row>11</xdr:row>
                    <xdr:rowOff>76200</xdr:rowOff>
                  </from>
                  <to>
                    <xdr:col>51</xdr:col>
                    <xdr:colOff>2374900</xdr:colOff>
                    <xdr:row>11</xdr:row>
                    <xdr:rowOff>342900</xdr:rowOff>
                  </to>
                </anchor>
              </controlPr>
            </control>
          </mc:Choice>
        </mc:AlternateContent>
        <mc:AlternateContent xmlns:mc="http://schemas.openxmlformats.org/markup-compatibility/2006">
          <mc:Choice Requires="x14">
            <control shapeId="23660" r:id="rId113" name="Drop Down 108">
              <controlPr defaultSize="0" autoLine="0" autoPict="0">
                <anchor moveWithCells="1">
                  <from>
                    <xdr:col>51</xdr:col>
                    <xdr:colOff>38100</xdr:colOff>
                    <xdr:row>12</xdr:row>
                    <xdr:rowOff>76200</xdr:rowOff>
                  </from>
                  <to>
                    <xdr:col>51</xdr:col>
                    <xdr:colOff>2374900</xdr:colOff>
                    <xdr:row>12</xdr:row>
                    <xdr:rowOff>342900</xdr:rowOff>
                  </to>
                </anchor>
              </controlPr>
            </control>
          </mc:Choice>
        </mc:AlternateContent>
        <mc:AlternateContent xmlns:mc="http://schemas.openxmlformats.org/markup-compatibility/2006">
          <mc:Choice Requires="x14">
            <control shapeId="23661" r:id="rId114" name="Drop Down 109">
              <controlPr defaultSize="0" autoLine="0" autoPict="0">
                <anchor moveWithCells="1">
                  <from>
                    <xdr:col>51</xdr:col>
                    <xdr:colOff>38100</xdr:colOff>
                    <xdr:row>13</xdr:row>
                    <xdr:rowOff>76200</xdr:rowOff>
                  </from>
                  <to>
                    <xdr:col>51</xdr:col>
                    <xdr:colOff>2374900</xdr:colOff>
                    <xdr:row>13</xdr:row>
                    <xdr:rowOff>342900</xdr:rowOff>
                  </to>
                </anchor>
              </controlPr>
            </control>
          </mc:Choice>
        </mc:AlternateContent>
        <mc:AlternateContent xmlns:mc="http://schemas.openxmlformats.org/markup-compatibility/2006">
          <mc:Choice Requires="x14">
            <control shapeId="23662" r:id="rId115" name="Drop Down 110">
              <controlPr defaultSize="0" autoLine="0" autoPict="0">
                <anchor moveWithCells="1">
                  <from>
                    <xdr:col>51</xdr:col>
                    <xdr:colOff>38100</xdr:colOff>
                    <xdr:row>14</xdr:row>
                    <xdr:rowOff>76200</xdr:rowOff>
                  </from>
                  <to>
                    <xdr:col>51</xdr:col>
                    <xdr:colOff>2374900</xdr:colOff>
                    <xdr:row>14</xdr:row>
                    <xdr:rowOff>342900</xdr:rowOff>
                  </to>
                </anchor>
              </controlPr>
            </control>
          </mc:Choice>
        </mc:AlternateContent>
        <mc:AlternateContent xmlns:mc="http://schemas.openxmlformats.org/markup-compatibility/2006">
          <mc:Choice Requires="x14">
            <control shapeId="23663" r:id="rId116" name="Drop Down 111">
              <controlPr defaultSize="0" autoLine="0" autoPict="0">
                <anchor moveWithCells="1">
                  <from>
                    <xdr:col>51</xdr:col>
                    <xdr:colOff>38100</xdr:colOff>
                    <xdr:row>15</xdr:row>
                    <xdr:rowOff>76200</xdr:rowOff>
                  </from>
                  <to>
                    <xdr:col>51</xdr:col>
                    <xdr:colOff>2374900</xdr:colOff>
                    <xdr:row>15</xdr:row>
                    <xdr:rowOff>342900</xdr:rowOff>
                  </to>
                </anchor>
              </controlPr>
            </control>
          </mc:Choice>
        </mc:AlternateContent>
        <mc:AlternateContent xmlns:mc="http://schemas.openxmlformats.org/markup-compatibility/2006">
          <mc:Choice Requires="x14">
            <control shapeId="23664" r:id="rId117" name="Drop Down 112">
              <controlPr defaultSize="0" autoLine="0" autoPict="0">
                <anchor moveWithCells="1">
                  <from>
                    <xdr:col>51</xdr:col>
                    <xdr:colOff>38100</xdr:colOff>
                    <xdr:row>16</xdr:row>
                    <xdr:rowOff>76200</xdr:rowOff>
                  </from>
                  <to>
                    <xdr:col>51</xdr:col>
                    <xdr:colOff>2374900</xdr:colOff>
                    <xdr:row>16</xdr:row>
                    <xdr:rowOff>342900</xdr:rowOff>
                  </to>
                </anchor>
              </controlPr>
            </control>
          </mc:Choice>
        </mc:AlternateContent>
        <mc:AlternateContent xmlns:mc="http://schemas.openxmlformats.org/markup-compatibility/2006">
          <mc:Choice Requires="x14">
            <control shapeId="23665" r:id="rId118" name="Drop Down 113">
              <controlPr defaultSize="0" autoLine="0" autoPict="0">
                <anchor moveWithCells="1">
                  <from>
                    <xdr:col>51</xdr:col>
                    <xdr:colOff>38100</xdr:colOff>
                    <xdr:row>17</xdr:row>
                    <xdr:rowOff>76200</xdr:rowOff>
                  </from>
                  <to>
                    <xdr:col>51</xdr:col>
                    <xdr:colOff>2374900</xdr:colOff>
                    <xdr:row>17</xdr:row>
                    <xdr:rowOff>342900</xdr:rowOff>
                  </to>
                </anchor>
              </controlPr>
            </control>
          </mc:Choice>
        </mc:AlternateContent>
        <mc:AlternateContent xmlns:mc="http://schemas.openxmlformats.org/markup-compatibility/2006">
          <mc:Choice Requires="x14">
            <control shapeId="23666" r:id="rId119" name="Drop Down 114">
              <controlPr defaultSize="0" autoLine="0" autoPict="0">
                <anchor moveWithCells="1">
                  <from>
                    <xdr:col>51</xdr:col>
                    <xdr:colOff>38100</xdr:colOff>
                    <xdr:row>18</xdr:row>
                    <xdr:rowOff>76200</xdr:rowOff>
                  </from>
                  <to>
                    <xdr:col>51</xdr:col>
                    <xdr:colOff>2374900</xdr:colOff>
                    <xdr:row>18</xdr:row>
                    <xdr:rowOff>342900</xdr:rowOff>
                  </to>
                </anchor>
              </controlPr>
            </control>
          </mc:Choice>
        </mc:AlternateContent>
        <mc:AlternateContent xmlns:mc="http://schemas.openxmlformats.org/markup-compatibility/2006">
          <mc:Choice Requires="x14">
            <control shapeId="23667"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3668"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3669"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3670"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3671"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3672"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3673"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3674" r:id="rId127" name="Drop Down 122">
              <controlPr defaultSize="0" autoLine="0" autoPict="0">
                <anchor moveWithCells="1">
                  <from>
                    <xdr:col>54</xdr:col>
                    <xdr:colOff>57150</xdr:colOff>
                    <xdr:row>16</xdr:row>
                    <xdr:rowOff>88900</xdr:rowOff>
                  </from>
                  <to>
                    <xdr:col>54</xdr:col>
                    <xdr:colOff>876300</xdr:colOff>
                    <xdr:row>16</xdr:row>
                    <xdr:rowOff>342900</xdr:rowOff>
                  </to>
                </anchor>
              </controlPr>
            </control>
          </mc:Choice>
        </mc:AlternateContent>
        <mc:AlternateContent xmlns:mc="http://schemas.openxmlformats.org/markup-compatibility/2006">
          <mc:Choice Requires="x14">
            <control shapeId="23675"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3676"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3677" r:id="rId130" name="Drop Down 125">
              <controlPr defaultSize="0" autoLine="0" autoPict="0">
                <anchor moveWithCells="1">
                  <from>
                    <xdr:col>27</xdr:col>
                    <xdr:colOff>127000</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3678" r:id="rId131" name="Drop Down 126">
              <controlPr defaultSize="0" autoLine="0" autoPict="0">
                <anchor moveWithCells="1">
                  <from>
                    <xdr:col>24</xdr:col>
                    <xdr:colOff>171450</xdr:colOff>
                    <xdr:row>15</xdr:row>
                    <xdr:rowOff>88900</xdr:rowOff>
                  </from>
                  <to>
                    <xdr:col>25</xdr:col>
                    <xdr:colOff>374650</xdr:colOff>
                    <xdr:row>15</xdr:row>
                    <xdr:rowOff>374650</xdr:rowOff>
                  </to>
                </anchor>
              </controlPr>
            </control>
          </mc:Choice>
        </mc:AlternateContent>
        <mc:AlternateContent xmlns:mc="http://schemas.openxmlformats.org/markup-compatibility/2006">
          <mc:Choice Requires="x14">
            <control shapeId="23679" r:id="rId132" name="Drop Down 127">
              <controlPr defaultSize="0" autoLine="0" autoPict="0">
                <anchor moveWithCells="1">
                  <from>
                    <xdr:col>24</xdr:col>
                    <xdr:colOff>165100</xdr:colOff>
                    <xdr:row>14</xdr:row>
                    <xdr:rowOff>76200</xdr:rowOff>
                  </from>
                  <to>
                    <xdr:col>25</xdr:col>
                    <xdr:colOff>374650</xdr:colOff>
                    <xdr:row>14</xdr:row>
                    <xdr:rowOff>342900</xdr:rowOff>
                  </to>
                </anchor>
              </controlPr>
            </control>
          </mc:Choice>
        </mc:AlternateContent>
        <mc:AlternateContent xmlns:mc="http://schemas.openxmlformats.org/markup-compatibility/2006">
          <mc:Choice Requires="x14">
            <control shapeId="23680" r:id="rId133" name="Drop Down 128">
              <controlPr defaultSize="0" autoLine="0" autoPict="0">
                <anchor moveWithCells="1">
                  <from>
                    <xdr:col>24</xdr:col>
                    <xdr:colOff>171450</xdr:colOff>
                    <xdr:row>12</xdr:row>
                    <xdr:rowOff>88900</xdr:rowOff>
                  </from>
                  <to>
                    <xdr:col>25</xdr:col>
                    <xdr:colOff>374650</xdr:colOff>
                    <xdr:row>12</xdr:row>
                    <xdr:rowOff>342900</xdr:rowOff>
                  </to>
                </anchor>
              </controlPr>
            </control>
          </mc:Choice>
        </mc:AlternateContent>
        <mc:AlternateContent xmlns:mc="http://schemas.openxmlformats.org/markup-compatibility/2006">
          <mc:Choice Requires="x14">
            <control shapeId="23681" r:id="rId134" name="Drop Down 129">
              <controlPr defaultSize="0" autoLine="0" autoPict="0">
                <anchor moveWithCells="1">
                  <from>
                    <xdr:col>24</xdr:col>
                    <xdr:colOff>171450</xdr:colOff>
                    <xdr:row>13</xdr:row>
                    <xdr:rowOff>76200</xdr:rowOff>
                  </from>
                  <to>
                    <xdr:col>25</xdr:col>
                    <xdr:colOff>374650</xdr:colOff>
                    <xdr:row>13</xdr:row>
                    <xdr:rowOff>342900</xdr:rowOff>
                  </to>
                </anchor>
              </controlPr>
            </control>
          </mc:Choice>
        </mc:AlternateContent>
        <mc:AlternateContent xmlns:mc="http://schemas.openxmlformats.org/markup-compatibility/2006">
          <mc:Choice Requires="x14">
            <control shapeId="23682" r:id="rId135" name="Drop Down 130">
              <controlPr defaultSize="0" autoLine="0" autoPict="0">
                <anchor moveWithCells="1">
                  <from>
                    <xdr:col>24</xdr:col>
                    <xdr:colOff>171450</xdr:colOff>
                    <xdr:row>16</xdr:row>
                    <xdr:rowOff>107950</xdr:rowOff>
                  </from>
                  <to>
                    <xdr:col>25</xdr:col>
                    <xdr:colOff>374650</xdr:colOff>
                    <xdr:row>16</xdr:row>
                    <xdr:rowOff>374650</xdr:rowOff>
                  </to>
                </anchor>
              </controlPr>
            </control>
          </mc:Choice>
        </mc:AlternateContent>
        <mc:AlternateContent xmlns:mc="http://schemas.openxmlformats.org/markup-compatibility/2006">
          <mc:Choice Requires="x14">
            <control shapeId="23683" r:id="rId136" name="Drop Down 131">
              <controlPr defaultSize="0" autoLine="0" autoPict="0">
                <anchor moveWithCells="1">
                  <from>
                    <xdr:col>30</xdr:col>
                    <xdr:colOff>38100</xdr:colOff>
                    <xdr:row>6</xdr:row>
                    <xdr:rowOff>355600</xdr:rowOff>
                  </from>
                  <to>
                    <xdr:col>30</xdr:col>
                    <xdr:colOff>857250</xdr:colOff>
                    <xdr:row>7</xdr:row>
                    <xdr:rowOff>190500</xdr:rowOff>
                  </to>
                </anchor>
              </controlPr>
            </control>
          </mc:Choice>
        </mc:AlternateContent>
        <mc:AlternateContent xmlns:mc="http://schemas.openxmlformats.org/markup-compatibility/2006">
          <mc:Choice Requires="x14">
            <control shapeId="23684" r:id="rId137" name="Drop Down 132">
              <controlPr defaultSize="0" autoLine="0" autoPict="0">
                <anchor moveWithCells="1">
                  <from>
                    <xdr:col>36</xdr:col>
                    <xdr:colOff>76200</xdr:colOff>
                    <xdr:row>6</xdr:row>
                    <xdr:rowOff>381000</xdr:rowOff>
                  </from>
                  <to>
                    <xdr:col>36</xdr:col>
                    <xdr:colOff>889000</xdr:colOff>
                    <xdr:row>7</xdr:row>
                    <xdr:rowOff>222250</xdr:rowOff>
                  </to>
                </anchor>
              </controlPr>
            </control>
          </mc:Choice>
        </mc:AlternateContent>
        <mc:AlternateContent xmlns:mc="http://schemas.openxmlformats.org/markup-compatibility/2006">
          <mc:Choice Requires="x14">
            <control shapeId="23685" r:id="rId138" name="Drop Down 133">
              <controlPr defaultSize="0" autoLine="0" autoPict="0">
                <anchor moveWithCells="1">
                  <from>
                    <xdr:col>42</xdr:col>
                    <xdr:colOff>76200</xdr:colOff>
                    <xdr:row>6</xdr:row>
                    <xdr:rowOff>381000</xdr:rowOff>
                  </from>
                  <to>
                    <xdr:col>42</xdr:col>
                    <xdr:colOff>895350</xdr:colOff>
                    <xdr:row>7</xdr:row>
                    <xdr:rowOff>222250</xdr:rowOff>
                  </to>
                </anchor>
              </controlPr>
            </control>
          </mc:Choice>
        </mc:AlternateContent>
        <mc:AlternateContent xmlns:mc="http://schemas.openxmlformats.org/markup-compatibility/2006">
          <mc:Choice Requires="x14">
            <control shapeId="23686" r:id="rId139" name="Drop Down 134">
              <controlPr defaultSize="0" autoLine="0" autoPict="0">
                <anchor moveWithCells="1">
                  <from>
                    <xdr:col>48</xdr:col>
                    <xdr:colOff>107950</xdr:colOff>
                    <xdr:row>6</xdr:row>
                    <xdr:rowOff>381000</xdr:rowOff>
                  </from>
                  <to>
                    <xdr:col>48</xdr:col>
                    <xdr:colOff>914400</xdr:colOff>
                    <xdr:row>7</xdr:row>
                    <xdr:rowOff>222250</xdr:rowOff>
                  </to>
                </anchor>
              </controlPr>
            </control>
          </mc:Choice>
        </mc:AlternateContent>
        <mc:AlternateContent xmlns:mc="http://schemas.openxmlformats.org/markup-compatibility/2006">
          <mc:Choice Requires="x14">
            <control shapeId="23687" r:id="rId140" name="Drop Down 135">
              <controlPr defaultSize="0" autoLine="0" autoPict="0">
                <anchor moveWithCells="1">
                  <from>
                    <xdr:col>54</xdr:col>
                    <xdr:colOff>95250</xdr:colOff>
                    <xdr:row>6</xdr:row>
                    <xdr:rowOff>412750</xdr:rowOff>
                  </from>
                  <to>
                    <xdr:col>54</xdr:col>
                    <xdr:colOff>908050</xdr:colOff>
                    <xdr:row>7</xdr:row>
                    <xdr:rowOff>260350</xdr:rowOff>
                  </to>
                </anchor>
              </controlPr>
            </control>
          </mc:Choice>
        </mc:AlternateContent>
        <mc:AlternateContent xmlns:mc="http://schemas.openxmlformats.org/markup-compatibility/2006">
          <mc:Choice Requires="x14">
            <control shapeId="23688" r:id="rId141" name="Check Box 136">
              <controlPr defaultSize="0" autoFill="0" autoLine="0" autoPict="0">
                <anchor moveWithCells="1">
                  <from>
                    <xdr:col>42</xdr:col>
                    <xdr:colOff>107950</xdr:colOff>
                    <xdr:row>2</xdr:row>
                    <xdr:rowOff>31750</xdr:rowOff>
                  </from>
                  <to>
                    <xdr:col>42</xdr:col>
                    <xdr:colOff>412750</xdr:colOff>
                    <xdr:row>2</xdr:row>
                    <xdr:rowOff>285750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BE30"/>
  <sheetViews>
    <sheetView showGridLines="0" showRowColHeaders="0" topLeftCell="C1" zoomScaleNormal="100" workbookViewId="0">
      <pane ySplit="6" topLeftCell="A7" activePane="bottomLeft" state="frozen"/>
      <selection activeCell="C2" sqref="C2"/>
      <selection pane="bottomLeft" activeCell="C1" sqref="C1:R1"/>
    </sheetView>
  </sheetViews>
  <sheetFormatPr defaultRowHeight="14.5" x14ac:dyDescent="0.35"/>
  <cols>
    <col min="1" max="2" width="5.453125" style="66" hidden="1" customWidth="1"/>
    <col min="3" max="3" width="3.453125" style="66" customWidth="1"/>
    <col min="4" max="4" width="50.1796875" customWidth="1"/>
    <col min="5" max="10" width="16.54296875" customWidth="1"/>
    <col min="11" max="11" width="17.1796875" customWidth="1"/>
    <col min="12" max="14" width="15.54296875" customWidth="1"/>
    <col min="15" max="16" width="15.453125" customWidth="1"/>
    <col min="17" max="17" width="15.81640625" customWidth="1"/>
    <col min="18" max="18" width="16.453125" customWidth="1"/>
    <col min="19" max="19" width="1.1796875" customWidth="1"/>
    <col min="22" max="22" width="12.54296875" customWidth="1"/>
    <col min="23" max="24" width="9.1796875" hidden="1" customWidth="1"/>
    <col min="27" max="27" width="1.453125" customWidth="1"/>
    <col min="28" max="28" width="38.453125" customWidth="1"/>
    <col min="29" max="30" width="12.453125" hidden="1" customWidth="1"/>
    <col min="31" max="31" width="14.81640625" customWidth="1"/>
    <col min="32" max="33" width="14.81640625" hidden="1" customWidth="1"/>
    <col min="34" max="34" width="38.453125" customWidth="1"/>
    <col min="35" max="36" width="7.81640625" hidden="1" customWidth="1"/>
    <col min="37" max="37" width="15.1796875" customWidth="1"/>
    <col min="38" max="39" width="11.453125" hidden="1" customWidth="1"/>
    <col min="40" max="40" width="38.453125" customWidth="1"/>
    <col min="41" max="42" width="12.453125" hidden="1" customWidth="1"/>
    <col min="43" max="43" width="14.54296875" customWidth="1"/>
    <col min="44" max="44" width="14.54296875" hidden="1" customWidth="1"/>
    <col min="45" max="45" width="15.1796875" hidden="1" customWidth="1"/>
    <col min="46" max="46" width="38.453125" customWidth="1"/>
    <col min="47" max="48" width="11.1796875" hidden="1" customWidth="1"/>
    <col min="49" max="49" width="15.1796875" customWidth="1"/>
    <col min="50" max="51" width="13.54296875" hidden="1" customWidth="1"/>
    <col min="52" max="52" width="38.453125" customWidth="1"/>
    <col min="53" max="54" width="10.453125" hidden="1" customWidth="1"/>
    <col min="55" max="55" width="15.453125" customWidth="1"/>
    <col min="56" max="57" width="9.1796875" style="66" hidden="1" customWidth="1"/>
  </cols>
  <sheetData>
    <row r="1" spans="1:57" ht="40.5" customHeight="1" thickBot="1" x14ac:dyDescent="0.4">
      <c r="C1" s="784" t="s">
        <v>377</v>
      </c>
      <c r="D1" s="785"/>
      <c r="E1" s="785"/>
      <c r="F1" s="785"/>
      <c r="G1" s="785"/>
      <c r="H1" s="785"/>
      <c r="I1" s="785"/>
      <c r="J1" s="785"/>
      <c r="K1" s="785"/>
      <c r="L1" s="785"/>
      <c r="M1" s="785"/>
      <c r="N1" s="785"/>
      <c r="O1" s="785"/>
      <c r="P1" s="785"/>
      <c r="Q1" s="785"/>
      <c r="R1" s="785"/>
      <c r="S1" s="277"/>
      <c r="T1" s="813" t="s">
        <v>281</v>
      </c>
      <c r="U1" s="813"/>
      <c r="V1" s="813"/>
      <c r="W1" s="813"/>
      <c r="X1" s="813"/>
      <c r="Y1" s="813"/>
      <c r="Z1" s="813"/>
      <c r="AA1" s="277"/>
      <c r="AB1" s="785" t="s">
        <v>282</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4">
      <c r="D2" s="830" t="s">
        <v>283</v>
      </c>
      <c r="E2" s="830"/>
      <c r="F2" s="830"/>
      <c r="G2" s="830"/>
      <c r="H2" s="830"/>
      <c r="I2" s="830"/>
      <c r="J2" s="830"/>
      <c r="K2" s="830"/>
      <c r="L2" s="830"/>
      <c r="M2" s="830"/>
      <c r="N2" s="830"/>
      <c r="O2" s="830"/>
      <c r="P2" s="830"/>
      <c r="Q2" s="830"/>
      <c r="R2" s="830"/>
      <c r="S2" s="416"/>
      <c r="T2" s="815" t="s">
        <v>248</v>
      </c>
      <c r="U2" s="815"/>
      <c r="V2" s="815"/>
      <c r="Y2" s="834" t="s">
        <v>284</v>
      </c>
      <c r="Z2" s="834"/>
      <c r="AB2" s="969" t="s">
        <v>378</v>
      </c>
      <c r="AC2" s="970"/>
      <c r="AD2" s="970"/>
      <c r="AE2" s="970"/>
      <c r="AF2" s="970"/>
      <c r="AG2" s="970"/>
      <c r="AH2" s="970"/>
      <c r="AI2" s="970"/>
      <c r="AJ2" s="970"/>
      <c r="AK2" s="970"/>
      <c r="AL2" s="970"/>
      <c r="AM2" s="970"/>
      <c r="AN2" s="970"/>
      <c r="AO2" s="970"/>
      <c r="AP2" s="970"/>
      <c r="AQ2" s="970"/>
      <c r="AR2" s="970"/>
      <c r="AS2" s="970"/>
      <c r="AT2" s="970"/>
      <c r="AU2" s="970"/>
      <c r="AV2" s="970"/>
      <c r="AW2" s="970"/>
      <c r="AX2" s="412"/>
      <c r="AY2" s="412"/>
      <c r="AZ2" s="971" t="s">
        <v>286</v>
      </c>
      <c r="BA2" s="972"/>
      <c r="BB2" s="972"/>
      <c r="BC2" s="972"/>
      <c r="BD2" s="972"/>
    </row>
    <row r="3" spans="1:57" ht="24" customHeight="1" thickBot="1" x14ac:dyDescent="0.5">
      <c r="C3" s="842" t="s">
        <v>379</v>
      </c>
      <c r="D3" s="843"/>
      <c r="E3" s="843"/>
      <c r="F3" s="843"/>
      <c r="G3" s="843"/>
      <c r="H3" s="843"/>
      <c r="I3" s="843"/>
      <c r="J3" s="843"/>
      <c r="K3" s="843"/>
      <c r="L3" s="843"/>
      <c r="M3" s="843"/>
      <c r="N3" s="843"/>
      <c r="O3" s="843"/>
      <c r="P3" s="843"/>
      <c r="Q3" s="843"/>
      <c r="R3" s="843"/>
      <c r="S3" s="843"/>
      <c r="T3" s="843"/>
      <c r="U3" s="843"/>
      <c r="V3" s="843"/>
      <c r="W3" s="843"/>
      <c r="X3" s="843"/>
      <c r="Y3" s="843"/>
      <c r="Z3" s="844"/>
      <c r="AB3" s="825" t="s">
        <v>380</v>
      </c>
      <c r="AC3" s="826"/>
      <c r="AD3" s="826"/>
      <c r="AE3" s="826"/>
      <c r="AF3" s="826"/>
      <c r="AG3" s="826"/>
      <c r="AH3" s="826"/>
      <c r="AI3" s="826"/>
      <c r="AJ3" s="826"/>
      <c r="AK3" s="826"/>
      <c r="AL3" s="826"/>
      <c r="AM3" s="826"/>
      <c r="AN3" s="826"/>
      <c r="AO3" s="392"/>
      <c r="AP3" s="392"/>
      <c r="AQ3" s="392"/>
      <c r="AR3" s="392" t="b">
        <v>0</v>
      </c>
      <c r="AS3" s="392"/>
      <c r="AT3" s="392"/>
      <c r="AU3" s="392"/>
      <c r="AV3" s="392"/>
      <c r="AW3" s="392"/>
      <c r="AX3" s="392"/>
      <c r="AY3" s="392"/>
      <c r="AZ3" s="392"/>
      <c r="BA3" s="392"/>
      <c r="BB3" s="392"/>
      <c r="BC3" s="393"/>
    </row>
    <row r="4" spans="1:57" ht="60.75" customHeight="1" thickBot="1" x14ac:dyDescent="0.4">
      <c r="C4" s="816" t="s">
        <v>289</v>
      </c>
      <c r="D4" s="973"/>
      <c r="E4" s="861" t="s">
        <v>290</v>
      </c>
      <c r="F4" s="862"/>
      <c r="G4" s="677" t="s">
        <v>291</v>
      </c>
      <c r="H4" s="897"/>
      <c r="I4" s="897"/>
      <c r="J4" s="898"/>
      <c r="K4" s="845" t="s">
        <v>292</v>
      </c>
      <c r="L4" s="846"/>
      <c r="M4" s="847"/>
      <c r="N4" s="879" t="s">
        <v>293</v>
      </c>
      <c r="O4" s="880"/>
      <c r="P4" s="881"/>
      <c r="Q4" s="831" t="s">
        <v>294</v>
      </c>
      <c r="R4" s="832"/>
      <c r="S4" s="822" t="s">
        <v>381</v>
      </c>
      <c r="T4" s="823"/>
      <c r="U4" s="823"/>
      <c r="V4" s="823"/>
      <c r="W4" s="823"/>
      <c r="X4" s="823"/>
      <c r="Y4" s="823"/>
      <c r="Z4" s="824"/>
      <c r="AB4" s="827" t="s">
        <v>382</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66" t="s">
        <v>268</v>
      </c>
      <c r="BE4" s="66" t="s">
        <v>269</v>
      </c>
    </row>
    <row r="5" spans="1:57" ht="34.5" customHeight="1" x14ac:dyDescent="0.35">
      <c r="C5" s="974"/>
      <c r="D5" s="975"/>
      <c r="E5" s="863" t="s">
        <v>297</v>
      </c>
      <c r="F5" s="865" t="s">
        <v>298</v>
      </c>
      <c r="G5" s="852" t="s">
        <v>299</v>
      </c>
      <c r="H5" s="867" t="s">
        <v>300</v>
      </c>
      <c r="I5" s="869" t="s">
        <v>366</v>
      </c>
      <c r="J5" s="877" t="s">
        <v>302</v>
      </c>
      <c r="K5" s="719" t="s">
        <v>303</v>
      </c>
      <c r="L5" s="810" t="s">
        <v>304</v>
      </c>
      <c r="M5" s="694" t="s">
        <v>305</v>
      </c>
      <c r="N5" s="731" t="s">
        <v>306</v>
      </c>
      <c r="O5" s="810" t="s">
        <v>307</v>
      </c>
      <c r="P5" s="895" t="s">
        <v>308</v>
      </c>
      <c r="Q5" s="836" t="s">
        <v>309</v>
      </c>
      <c r="R5" s="865" t="s">
        <v>310</v>
      </c>
      <c r="S5" s="838" t="s">
        <v>311</v>
      </c>
      <c r="T5" s="839"/>
      <c r="U5" s="839"/>
      <c r="V5" s="839"/>
      <c r="W5" s="66"/>
      <c r="X5" s="66" t="b">
        <v>0</v>
      </c>
      <c r="Y5" s="78"/>
      <c r="Z5" s="858" t="str">
        <f>IF(AND(X5=FALSE,X6=FALSE,X7=FALSE,X8=FALSE),"",IF(AND(X5=TRUE,X6=TRUE),"Yes",IF(AND(X5=TRUE,X7=TRUE),"Yes",IF(AND(X6=TRUE,X7=TRUE),"Yes",IF(AND(X5=TRUE,X8=TRUE),"Yes",IF(AND(X7=TRUE,X8=TRUE),"Yes","No"))))))</f>
        <v/>
      </c>
      <c r="AB5" s="814" t="s">
        <v>383</v>
      </c>
      <c r="AC5" s="389"/>
      <c r="AD5" s="389"/>
      <c r="AE5" s="835" t="s">
        <v>250</v>
      </c>
      <c r="AF5" s="390"/>
      <c r="AG5" s="390"/>
      <c r="AH5" s="841" t="s">
        <v>384</v>
      </c>
      <c r="AI5" s="620"/>
      <c r="AJ5" s="620"/>
      <c r="AK5" s="841" t="s">
        <v>250</v>
      </c>
      <c r="AL5" s="390"/>
      <c r="AM5" s="390"/>
      <c r="AN5" s="809" t="s">
        <v>385</v>
      </c>
      <c r="AO5" s="621"/>
      <c r="AP5" s="621"/>
      <c r="AQ5" s="809" t="s">
        <v>250</v>
      </c>
      <c r="AR5" s="390"/>
      <c r="AS5" s="390"/>
      <c r="AT5" s="854" t="s">
        <v>386</v>
      </c>
      <c r="AU5" s="618"/>
      <c r="AV5" s="618"/>
      <c r="AW5" s="854" t="s">
        <v>250</v>
      </c>
      <c r="AX5" s="390"/>
      <c r="AY5" s="390"/>
      <c r="AZ5" s="956" t="s">
        <v>387</v>
      </c>
      <c r="BA5" s="619"/>
      <c r="BB5" s="391"/>
      <c r="BC5" s="840" t="s">
        <v>250</v>
      </c>
      <c r="BD5" s="812">
        <v>1</v>
      </c>
      <c r="BE5" s="812">
        <f>INDEX(Cups,BD5)</f>
        <v>0</v>
      </c>
    </row>
    <row r="6" spans="1:57" ht="44.25" customHeight="1" thickBot="1" x14ac:dyDescent="0.4">
      <c r="C6" s="976"/>
      <c r="D6" s="977"/>
      <c r="E6" s="864"/>
      <c r="F6" s="866"/>
      <c r="G6" s="853"/>
      <c r="H6" s="868"/>
      <c r="I6" s="870"/>
      <c r="J6" s="878"/>
      <c r="K6" s="720"/>
      <c r="L6" s="811"/>
      <c r="M6" s="695"/>
      <c r="N6" s="833"/>
      <c r="O6" s="811"/>
      <c r="P6" s="896"/>
      <c r="Q6" s="837"/>
      <c r="R6" s="866"/>
      <c r="S6" s="838" t="s">
        <v>317</v>
      </c>
      <c r="T6" s="839"/>
      <c r="U6" s="839"/>
      <c r="V6" s="839"/>
      <c r="W6" s="66"/>
      <c r="X6" s="66" t="b">
        <v>0</v>
      </c>
      <c r="Y6" s="78"/>
      <c r="Z6" s="859"/>
      <c r="AB6" s="792"/>
      <c r="AC6" s="301" t="s">
        <v>255</v>
      </c>
      <c r="AD6" s="301"/>
      <c r="AE6" s="775"/>
      <c r="AF6" s="246" t="s">
        <v>256</v>
      </c>
      <c r="AG6" s="246" t="s">
        <v>257</v>
      </c>
      <c r="AH6" s="777"/>
      <c r="AI6" s="616" t="s">
        <v>258</v>
      </c>
      <c r="AJ6" s="616"/>
      <c r="AK6" s="777"/>
      <c r="AL6" s="246" t="s">
        <v>259</v>
      </c>
      <c r="AM6" s="246" t="s">
        <v>260</v>
      </c>
      <c r="AN6" s="764"/>
      <c r="AO6" s="610" t="s">
        <v>261</v>
      </c>
      <c r="AP6" s="610"/>
      <c r="AQ6" s="764"/>
      <c r="AR6" s="246" t="s">
        <v>262</v>
      </c>
      <c r="AS6" s="246" t="s">
        <v>263</v>
      </c>
      <c r="AT6" s="766"/>
      <c r="AU6" s="612" t="s">
        <v>264</v>
      </c>
      <c r="AV6" s="612"/>
      <c r="AW6" s="766"/>
      <c r="AX6" s="246" t="s">
        <v>265</v>
      </c>
      <c r="AY6" s="246" t="s">
        <v>266</v>
      </c>
      <c r="AZ6" s="768"/>
      <c r="BA6" s="614" t="s">
        <v>267</v>
      </c>
      <c r="BB6" s="247"/>
      <c r="BC6" s="770"/>
      <c r="BD6" s="812"/>
      <c r="BE6" s="812"/>
    </row>
    <row r="7" spans="1:57" ht="34.5" customHeight="1" x14ac:dyDescent="0.35">
      <c r="A7" s="417">
        <v>1</v>
      </c>
      <c r="B7" s="417">
        <f>INDEX(meals,A7)</f>
        <v>0</v>
      </c>
      <c r="C7" s="423">
        <v>1</v>
      </c>
      <c r="D7" s="77"/>
      <c r="E7" s="170" t="str">
        <f>IF(B7=0,"",FLOOR(VLOOKUP(A7,'All Meals'!$A$12:$V$61,4),0.25))</f>
        <v/>
      </c>
      <c r="F7" s="171" t="str">
        <f>IF(B7=0,"",IF(E7="","No",IF(E7&gt;=1,"Yes","No")))</f>
        <v/>
      </c>
      <c r="G7" s="170" t="str">
        <f>IF(B7=0,"",FLOOR(VLOOKUP(A7,'All Meals'!$A$12:$V$61,5),0.25))</f>
        <v/>
      </c>
      <c r="H7" s="172" t="str">
        <f>IF(B7=0,"",IF(G7="","No",IF(G7&gt;=1,"Yes","No")))</f>
        <v/>
      </c>
      <c r="I7" s="241" t="str">
        <f>IF(B7=0,"",FLOOR(VLOOKUP(A7,'All Meals'!$A$12:$V$61,6),0.25))</f>
        <v/>
      </c>
      <c r="J7" s="241" t="str">
        <f>IF(B7=0,"",FLOOR(VLOOKUP(A7,'All Meals'!$A$12:$V$61,7),0.25))</f>
        <v/>
      </c>
      <c r="K7" s="95" t="str">
        <f>IF(B7=0, "",VLOOKUP(A7,'All Meals'!$A$12:$V$61,10))</f>
        <v/>
      </c>
      <c r="L7" s="96" t="str">
        <f>IF(B7=0,"",IF(K7="","No",IF(K7&gt;=0.5,"Yes","No")))</f>
        <v/>
      </c>
      <c r="M7" s="324" t="str">
        <f>IF(B7=0, "",VLOOKUP(A7,'All Meals'!$A$12:$V$61,13))</f>
        <v/>
      </c>
      <c r="N7" s="95" t="str">
        <f>IF(B7=0, "",VLOOKUP(A7,'All Meals'!$A$12:$V$61,16))</f>
        <v/>
      </c>
      <c r="O7" s="407" t="str">
        <f>IF(B7=0,"",IF(N7="","No",IF(N7&gt;=0.75,"Yes","No")))</f>
        <v/>
      </c>
      <c r="P7" s="408" t="str">
        <f>IF(B7=0, "",VLOOKUP(A7,'All Meals'!$A$12:$V$61,19))</f>
        <v/>
      </c>
      <c r="Q7" s="95" t="str">
        <f>IF(B7=0, "",VLOOKUP(A7,'All Meals'!$A$12:$V$61,20))</f>
        <v/>
      </c>
      <c r="R7" s="171" t="str">
        <f t="shared" ref="R7:R26" si="0">IF(B7=0,"",IF(Q7="","No",IF(Q7&gt;=1,"Yes","No")))</f>
        <v/>
      </c>
      <c r="S7" s="838" t="s">
        <v>318</v>
      </c>
      <c r="T7" s="839"/>
      <c r="U7" s="839"/>
      <c r="V7" s="839"/>
      <c r="W7" s="66"/>
      <c r="X7" s="66" t="b">
        <v>0</v>
      </c>
      <c r="Y7" s="78"/>
      <c r="Z7" s="859"/>
      <c r="AB7" s="893" t="s">
        <v>388</v>
      </c>
      <c r="AC7" s="889"/>
      <c r="AD7" s="889"/>
      <c r="AE7" s="891"/>
      <c r="AF7" s="855">
        <v>1</v>
      </c>
      <c r="AG7" s="857">
        <f>INDEX(Cups,AF7)</f>
        <v>0</v>
      </c>
      <c r="AH7" s="885" t="s">
        <v>389</v>
      </c>
      <c r="AI7" s="887"/>
      <c r="AJ7" s="887"/>
      <c r="AK7" s="885"/>
      <c r="AL7" s="855">
        <v>1</v>
      </c>
      <c r="AM7" s="857">
        <f>INDEX(Cups,AL7)</f>
        <v>0</v>
      </c>
      <c r="AN7" s="871" t="s">
        <v>390</v>
      </c>
      <c r="AO7" s="875"/>
      <c r="AP7" s="875"/>
      <c r="AQ7" s="871"/>
      <c r="AR7" s="855">
        <v>1</v>
      </c>
      <c r="AS7" s="857">
        <f>INDEX(Cups,AR7)</f>
        <v>0</v>
      </c>
      <c r="AT7" s="873" t="s">
        <v>391</v>
      </c>
      <c r="AU7" s="954"/>
      <c r="AV7" s="954"/>
      <c r="AW7" s="954"/>
      <c r="AX7" s="855">
        <v>1</v>
      </c>
      <c r="AY7" s="857">
        <f>INDEX(Cups,AX7)</f>
        <v>0</v>
      </c>
      <c r="AZ7" s="964" t="s">
        <v>392</v>
      </c>
      <c r="BA7" s="960"/>
      <c r="BB7" s="960"/>
      <c r="BC7" s="962"/>
    </row>
    <row r="8" spans="1:57" ht="33.75" customHeight="1" thickBot="1" x14ac:dyDescent="0.4">
      <c r="A8" s="417">
        <v>1</v>
      </c>
      <c r="B8" s="417">
        <f>INDEX(meals,A8)</f>
        <v>0</v>
      </c>
      <c r="C8" s="424">
        <v>2</v>
      </c>
      <c r="D8" s="59"/>
      <c r="E8" s="170" t="str">
        <f>IF(B8=0,"",FLOOR(VLOOKUP(A8,'All Meals'!$A$12:$V$61,4),0.25))</f>
        <v/>
      </c>
      <c r="F8" s="171" t="str">
        <f t="shared" ref="F8:F26" si="1">IF(B8=0,"",IF(E8="","No",IF(E8&gt;=1,"Yes","No")))</f>
        <v/>
      </c>
      <c r="G8" s="170" t="str">
        <f>IF(B8=0,"",FLOOR(VLOOKUP(A8,'All Meals'!$A$12:$V$61,5),0.25))</f>
        <v/>
      </c>
      <c r="H8" s="172" t="str">
        <f t="shared" ref="H8:H26" si="2">IF(B8=0,"",IF(G8="","No",IF(G8&gt;=1,"Yes","No")))</f>
        <v/>
      </c>
      <c r="I8" s="241" t="str">
        <f>IF(B8=0,"",FLOOR(VLOOKUP(A8,'All Meals'!$A$12:$V$61,6),0.25))</f>
        <v/>
      </c>
      <c r="J8" s="241" t="str">
        <f>IF(B8=0,"",FLOOR(VLOOKUP(A8,'All Meals'!$A$12:$V$61,7),0.25))</f>
        <v/>
      </c>
      <c r="K8" s="95" t="str">
        <f>IF(B8=0, "",VLOOKUP(A8,'All Meals'!$A$12:$V$61,10))</f>
        <v/>
      </c>
      <c r="L8" s="96" t="str">
        <f t="shared" ref="L8:L26" si="3">IF(B8=0,"",IF(K8="","No",IF(K8&gt;=0.5,"Yes","No")))</f>
        <v/>
      </c>
      <c r="M8" s="324" t="str">
        <f>IF(B8=0, "",VLOOKUP(A8,'All Meals'!$A$12:$V$61,13))</f>
        <v/>
      </c>
      <c r="N8" s="95" t="str">
        <f>IF(B8=0, "",VLOOKUP(A8,'All Meals'!$A$12:$V$61,16))</f>
        <v/>
      </c>
      <c r="O8" s="407" t="str">
        <f t="shared" ref="O8:O17" si="4">IF(B8=0,"",IF(N8="","No",IF(N8&gt;=1,"Yes","No")))</f>
        <v/>
      </c>
      <c r="P8" s="408" t="str">
        <f>IF(B8=0, "",VLOOKUP(A8,'All Meals'!$A$12:$V$61,19))</f>
        <v/>
      </c>
      <c r="Q8" s="95" t="str">
        <f>IF(B8=0, "",VLOOKUP(A8,'All Meals'!$A$12:$V$61,20))</f>
        <v/>
      </c>
      <c r="R8" s="171" t="str">
        <f t="shared" si="0"/>
        <v/>
      </c>
      <c r="S8" s="838" t="s">
        <v>324</v>
      </c>
      <c r="T8" s="839"/>
      <c r="U8" s="839"/>
      <c r="V8" s="839"/>
      <c r="W8" s="66"/>
      <c r="X8" s="66" t="b">
        <v>0</v>
      </c>
      <c r="Y8" s="78"/>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4">
      <c r="A9" s="417">
        <v>1</v>
      </c>
      <c r="B9" s="417">
        <f>INDEX(meals,A9)</f>
        <v>0</v>
      </c>
      <c r="C9" s="424">
        <v>3</v>
      </c>
      <c r="D9" s="59"/>
      <c r="E9" s="170" t="str">
        <f>IF(B9=0,"",FLOOR(VLOOKUP(A9,'All Meals'!$A$12:$V$61,4),0.25))</f>
        <v/>
      </c>
      <c r="F9" s="171" t="str">
        <f t="shared" si="1"/>
        <v/>
      </c>
      <c r="G9" s="170" t="str">
        <f>IF(B9=0,"",FLOOR(VLOOKUP(A9,'All Meals'!$A$12:$V$61,5),0.25))</f>
        <v/>
      </c>
      <c r="H9" s="172" t="str">
        <f t="shared" si="2"/>
        <v/>
      </c>
      <c r="I9" s="241" t="str">
        <f>IF(B9=0,"",FLOOR(VLOOKUP(A9,'All Meals'!$A$12:$V$61,6),0.25))</f>
        <v/>
      </c>
      <c r="J9" s="241" t="str">
        <f>IF(B9=0,"",FLOOR(VLOOKUP(A9,'All Meals'!$A$12:$V$61,7),0.25))</f>
        <v/>
      </c>
      <c r="K9" s="95" t="str">
        <f>IF(B9=0, "",VLOOKUP(A9,'All Meals'!$A$12:$V$61,10))</f>
        <v/>
      </c>
      <c r="L9" s="96" t="str">
        <f t="shared" si="3"/>
        <v/>
      </c>
      <c r="M9" s="324" t="str">
        <f>IF(B9=0, "",VLOOKUP(A9,'All Meals'!$A$12:$V$61,13))</f>
        <v/>
      </c>
      <c r="N9" s="95" t="str">
        <f>IF(B9=0, "",VLOOKUP(A9,'All Meals'!$A$12:$V$61,16))</f>
        <v/>
      </c>
      <c r="O9" s="407" t="str">
        <f t="shared" si="4"/>
        <v/>
      </c>
      <c r="P9" s="408" t="str">
        <f>IF(B9=0, "",VLOOKUP(A9,'All Meals'!$A$12:$V$61,19))</f>
        <v/>
      </c>
      <c r="Q9" s="95" t="str">
        <f>IF(B9=0, "",VLOOKUP(A9,'All Meals'!$A$12:$V$61,20))</f>
        <v/>
      </c>
      <c r="R9" s="171" t="str">
        <f t="shared" si="0"/>
        <v/>
      </c>
      <c r="S9" s="936" t="s">
        <v>325</v>
      </c>
      <c r="T9" s="937"/>
      <c r="U9" s="937"/>
      <c r="V9" s="937"/>
      <c r="W9" s="93"/>
      <c r="X9" s="93" t="b">
        <v>0</v>
      </c>
      <c r="Y9" s="79"/>
      <c r="Z9" s="94" t="str">
        <f>IF(X9=TRUE,"No","")</f>
        <v/>
      </c>
      <c r="AB9" s="921" t="str">
        <f>IF(OR(COUNTIF(AC10:AC19, 12)&gt;0, COUNTIF(AC10:AC19,2)&gt;0, COUNTIF(AC10:AC19,4)&gt;0, COUNTIF(AC10:AC19,10)&gt;0, COUNTIF(AC10:AC19,15)&gt;0, COUNTIF(AC10:AC19,17)&gt;0,), "Remember to enter CREDITABLE amounts of leafy greens!", "")</f>
        <v/>
      </c>
      <c r="AC9" s="922"/>
      <c r="AD9" s="922"/>
      <c r="AE9" s="923"/>
      <c r="AF9" s="617"/>
      <c r="AG9" s="617"/>
      <c r="AH9" s="882" t="str">
        <f>IF(COUNTIF(AI10:AI19,10)&gt;0,"Remember to enter the CREDITABLE amount of tomato paste!","")</f>
        <v/>
      </c>
      <c r="AI9" s="883"/>
      <c r="AJ9" s="883"/>
      <c r="AK9" s="884"/>
      <c r="AL9" s="617"/>
      <c r="AM9" s="617"/>
      <c r="AN9" s="800" t="str">
        <f>IF(SUM(AO10:AO19)&gt;10, "If crediting as a vegetable do not also credit as a meat/meat alternate", "")</f>
        <v/>
      </c>
      <c r="AO9" s="801"/>
      <c r="AP9" s="801"/>
      <c r="AQ9" s="802"/>
      <c r="AR9" s="276"/>
      <c r="AS9" s="276"/>
      <c r="AT9" s="966"/>
      <c r="AU9" s="967"/>
      <c r="AV9" s="967"/>
      <c r="AW9" s="968"/>
      <c r="AX9" s="276"/>
      <c r="AY9" s="276"/>
      <c r="AZ9" s="957"/>
      <c r="BA9" s="958"/>
      <c r="BB9" s="958"/>
      <c r="BC9" s="959"/>
    </row>
    <row r="10" spans="1:57" ht="33.75" customHeight="1" thickBot="1" x14ac:dyDescent="0.4">
      <c r="A10" s="417">
        <v>1</v>
      </c>
      <c r="B10" s="417">
        <f t="shared" ref="B10:B26" si="5">INDEX(meals,A10)</f>
        <v>0</v>
      </c>
      <c r="C10" s="424">
        <v>4</v>
      </c>
      <c r="D10" s="59"/>
      <c r="E10" s="170" t="str">
        <f>IF(B10=0,"",FLOOR(VLOOKUP(A10,'All Meals'!$A$12:$V$61,4),0.25))</f>
        <v/>
      </c>
      <c r="F10" s="171" t="str">
        <f t="shared" si="1"/>
        <v/>
      </c>
      <c r="G10" s="170" t="str">
        <f>IF(B10=0,"",FLOOR(VLOOKUP(A10,'All Meals'!$A$12:$V$61,5),0.25))</f>
        <v/>
      </c>
      <c r="H10" s="172" t="str">
        <f t="shared" si="2"/>
        <v/>
      </c>
      <c r="I10" s="241" t="str">
        <f>IF(B10=0,"",FLOOR(VLOOKUP(A10,'All Meals'!$A$12:$V$61,6),0.25))</f>
        <v/>
      </c>
      <c r="J10" s="241" t="str">
        <f>IF(B10=0,"",FLOOR(VLOOKUP(A10,'All Meals'!$A$12:$V$61,7),0.25))</f>
        <v/>
      </c>
      <c r="K10" s="95" t="str">
        <f>IF(B10=0, "",VLOOKUP(A10,'All Meals'!$A$12:$V$61,10))</f>
        <v/>
      </c>
      <c r="L10" s="96" t="str">
        <f t="shared" si="3"/>
        <v/>
      </c>
      <c r="M10" s="324" t="str">
        <f>IF(B10=0, "",VLOOKUP(A10,'All Meals'!$A$12:$V$61,13))</f>
        <v/>
      </c>
      <c r="N10" s="95" t="str">
        <f>IF(B10=0, "",VLOOKUP(A10,'All Meals'!$A$12:$V$61,16))</f>
        <v/>
      </c>
      <c r="O10" s="407" t="str">
        <f t="shared" si="4"/>
        <v/>
      </c>
      <c r="P10" s="408" t="str">
        <f>IF(B10=0, "",VLOOKUP(A10,'All Meals'!$A$12:$V$61,19))</f>
        <v/>
      </c>
      <c r="Q10" s="95" t="str">
        <f>IF(B10=0, "",VLOOKUP(A10,'All Meals'!$A$12:$V$61,20))</f>
        <v/>
      </c>
      <c r="R10" s="171" t="str">
        <f t="shared" si="0"/>
        <v/>
      </c>
      <c r="S10" s="302"/>
      <c r="T10" s="153"/>
      <c r="U10" s="153"/>
      <c r="V10" s="153"/>
      <c r="W10" s="66"/>
      <c r="X10" s="66"/>
      <c r="AB10" s="202"/>
      <c r="AC10" s="203">
        <v>1</v>
      </c>
      <c r="AD10" s="203">
        <f t="shared" ref="AD10:AD19" si="6">INDEX(GREEN,AC10)</f>
        <v>0</v>
      </c>
      <c r="AE10" s="203"/>
      <c r="AF10" s="275">
        <v>1</v>
      </c>
      <c r="AG10" s="275" t="str">
        <f t="shared" ref="AG10:AG19" si="7">IF(AD10=0,"",INDEX(Cups,AF10))</f>
        <v/>
      </c>
      <c r="AH10" s="82"/>
      <c r="AI10" s="82">
        <v>1</v>
      </c>
      <c r="AJ10" s="82">
        <f t="shared" ref="AJ10:AJ19" si="8">INDEX(RED,AI10)</f>
        <v>0</v>
      </c>
      <c r="AK10" s="82"/>
      <c r="AL10" s="275">
        <v>1</v>
      </c>
      <c r="AM10" s="275" t="str">
        <f t="shared" ref="AM10:AM19" si="9">IF(AJ10=0, "", INDEX(Cups,AL10))</f>
        <v/>
      </c>
      <c r="AN10" s="204"/>
      <c r="AO10" s="204">
        <v>1</v>
      </c>
      <c r="AP10" s="204">
        <f t="shared" ref="AP10:AP19" si="10">INDEX(BEANS,AO10)</f>
        <v>0</v>
      </c>
      <c r="AQ10" s="204"/>
      <c r="AR10" s="275">
        <v>1</v>
      </c>
      <c r="AS10" s="275" t="str">
        <f t="shared" ref="AS10:AS19" si="11">IF(AP10=0,"",INDEX(Cups,AR10))</f>
        <v/>
      </c>
      <c r="AT10" s="205"/>
      <c r="AU10" s="205">
        <v>1</v>
      </c>
      <c r="AV10" s="205">
        <f t="shared" ref="AV10:AV19" si="12">INDEX(STARCHY,AU10)</f>
        <v>0</v>
      </c>
      <c r="AW10" s="205"/>
      <c r="AX10" s="275">
        <v>1</v>
      </c>
      <c r="AY10" s="275" t="str">
        <f>IF(AV10=0,"",INDEX(Cups,AX10))</f>
        <v/>
      </c>
      <c r="AZ10" s="206"/>
      <c r="BA10" s="206">
        <v>1</v>
      </c>
      <c r="BB10" s="207">
        <f t="shared" ref="BB10:BB19" si="13">INDEX(OTHER,BA10)</f>
        <v>0</v>
      </c>
      <c r="BC10" s="208"/>
      <c r="BD10" s="66">
        <v>1</v>
      </c>
      <c r="BE10" s="66" t="str">
        <f t="shared" ref="BE10:BE19" si="14">IF(BB10=0,"",INDEX(Cups,BD10))</f>
        <v/>
      </c>
    </row>
    <row r="11" spans="1:57" ht="33.75" customHeight="1" x14ac:dyDescent="0.35">
      <c r="A11" s="417">
        <v>1</v>
      </c>
      <c r="B11" s="417">
        <f t="shared" si="5"/>
        <v>0</v>
      </c>
      <c r="C11" s="424">
        <v>5</v>
      </c>
      <c r="D11" s="59"/>
      <c r="E11" s="170" t="str">
        <f>IF(B11=0,"",FLOOR(VLOOKUP(A11,'All Meals'!$A$12:$V$61,4),0.25))</f>
        <v/>
      </c>
      <c r="F11" s="171" t="str">
        <f t="shared" si="1"/>
        <v/>
      </c>
      <c r="G11" s="170" t="str">
        <f>IF(B11=0,"",FLOOR(VLOOKUP(A11,'All Meals'!$A$12:$V$61,5),0.25))</f>
        <v/>
      </c>
      <c r="H11" s="172" t="str">
        <f t="shared" si="2"/>
        <v/>
      </c>
      <c r="I11" s="241" t="str">
        <f>IF(B11=0,"",FLOOR(VLOOKUP(A11,'All Meals'!$A$12:$V$61,6),0.25))</f>
        <v/>
      </c>
      <c r="J11" s="241" t="str">
        <f>IF(B11=0,"",FLOOR(VLOOKUP(A11,'All Meals'!$A$12:$V$61,7),0.25))</f>
        <v/>
      </c>
      <c r="K11" s="95" t="str">
        <f>IF(B11=0, "",VLOOKUP(A11,'All Meals'!$A$12:$V$61,10))</f>
        <v/>
      </c>
      <c r="L11" s="96" t="str">
        <f t="shared" si="3"/>
        <v/>
      </c>
      <c r="M11" s="324" t="str">
        <f>IF(B11=0, "",VLOOKUP(A11,'All Meals'!$A$12:$V$61,13))</f>
        <v/>
      </c>
      <c r="N11" s="95" t="str">
        <f>IF(B11=0, "",VLOOKUP(A11,'All Meals'!$A$12:$V$61,16))</f>
        <v/>
      </c>
      <c r="O11" s="407" t="str">
        <f t="shared" si="4"/>
        <v/>
      </c>
      <c r="P11" s="408" t="str">
        <f>IF(B11=0, "",VLOOKUP(A11,'All Meals'!$A$12:$V$61,19))</f>
        <v/>
      </c>
      <c r="Q11" s="95" t="str">
        <f>IF(B11=0, "",VLOOKUP(A11,'All Meals'!$A$12:$V$61,20))</f>
        <v/>
      </c>
      <c r="R11" s="171" t="str">
        <f t="shared" si="0"/>
        <v/>
      </c>
      <c r="T11" s="713" t="s">
        <v>118</v>
      </c>
      <c r="U11" s="714"/>
      <c r="V11" s="714"/>
      <c r="W11" s="714"/>
      <c r="X11" s="714"/>
      <c r="Y11" s="714"/>
      <c r="Z11" s="715"/>
      <c r="AB11" s="80"/>
      <c r="AC11" s="81">
        <v>1</v>
      </c>
      <c r="AD11" s="81">
        <f t="shared" si="6"/>
        <v>0</v>
      </c>
      <c r="AE11" s="81"/>
      <c r="AF11" s="78">
        <v>1</v>
      </c>
      <c r="AG11" s="78" t="str">
        <f t="shared" si="7"/>
        <v/>
      </c>
      <c r="AH11" s="82"/>
      <c r="AI11" s="82">
        <v>1</v>
      </c>
      <c r="AJ11" s="82">
        <f t="shared" si="8"/>
        <v>0</v>
      </c>
      <c r="AK11" s="82"/>
      <c r="AL11" s="78">
        <v>1</v>
      </c>
      <c r="AM11" s="78" t="str">
        <f t="shared" si="9"/>
        <v/>
      </c>
      <c r="AN11" s="83"/>
      <c r="AO11" s="83">
        <v>1</v>
      </c>
      <c r="AP11" s="83">
        <f t="shared" si="10"/>
        <v>0</v>
      </c>
      <c r="AQ11" s="83"/>
      <c r="AR11" s="78">
        <v>1</v>
      </c>
      <c r="AS11" s="78" t="str">
        <f t="shared" si="11"/>
        <v/>
      </c>
      <c r="AT11" s="84"/>
      <c r="AU11" s="84">
        <v>1</v>
      </c>
      <c r="AV11" s="84">
        <f t="shared" si="12"/>
        <v>0</v>
      </c>
      <c r="AW11" s="84"/>
      <c r="AX11" s="78">
        <v>1</v>
      </c>
      <c r="AY11" s="78" t="str">
        <f t="shared" ref="AY11:AY19" si="15">IF(AV11=0,"",INDEX(Cups,AX11))</f>
        <v/>
      </c>
      <c r="AZ11" s="85"/>
      <c r="BA11" s="85">
        <v>1</v>
      </c>
      <c r="BB11" s="86">
        <f t="shared" si="13"/>
        <v>0</v>
      </c>
      <c r="BC11" s="87"/>
      <c r="BD11" s="66">
        <v>1</v>
      </c>
      <c r="BE11" s="66" t="str">
        <f t="shared" si="14"/>
        <v/>
      </c>
    </row>
    <row r="12" spans="1:57" ht="33.75" customHeight="1" thickBot="1" x14ac:dyDescent="0.4">
      <c r="A12" s="417">
        <v>1</v>
      </c>
      <c r="B12" s="417">
        <f t="shared" si="5"/>
        <v>0</v>
      </c>
      <c r="C12" s="424">
        <v>6</v>
      </c>
      <c r="D12" s="59"/>
      <c r="E12" s="170" t="str">
        <f>IF(B12=0,"",FLOOR(VLOOKUP(A12,'All Meals'!$A$12:$V$61,4),0.25))</f>
        <v/>
      </c>
      <c r="F12" s="171" t="str">
        <f t="shared" si="1"/>
        <v/>
      </c>
      <c r="G12" s="170" t="str">
        <f>IF(B12=0,"",FLOOR(VLOOKUP(A12,'All Meals'!$A$12:$V$61,5),0.25))</f>
        <v/>
      </c>
      <c r="H12" s="172" t="str">
        <f t="shared" si="2"/>
        <v/>
      </c>
      <c r="I12" s="241" t="str">
        <f>IF(B12=0,"",FLOOR(VLOOKUP(A12,'All Meals'!$A$12:$V$61,6),0.25))</f>
        <v/>
      </c>
      <c r="J12" s="241" t="str">
        <f>IF(B12=0,"",FLOOR(VLOOKUP(A12,'All Meals'!$A$12:$V$61,7),0.25))</f>
        <v/>
      </c>
      <c r="K12" s="95" t="str">
        <f>IF(B12=0, "",VLOOKUP(A12,'All Meals'!$A$12:$V$61,10))</f>
        <v/>
      </c>
      <c r="L12" s="96" t="str">
        <f t="shared" si="3"/>
        <v/>
      </c>
      <c r="M12" s="324" t="str">
        <f>IF(B12=0, "",VLOOKUP(A12,'All Meals'!$A$12:$V$61,13))</f>
        <v/>
      </c>
      <c r="N12" s="95" t="str">
        <f>IF(B12=0, "",VLOOKUP(A12,'All Meals'!$A$12:$V$61,16))</f>
        <v/>
      </c>
      <c r="O12" s="407" t="str">
        <f t="shared" si="4"/>
        <v/>
      </c>
      <c r="P12" s="408" t="str">
        <f>IF(B12=0, "",VLOOKUP(A12,'All Meals'!$A$12:$V$61,19))</f>
        <v/>
      </c>
      <c r="Q12" s="95" t="str">
        <f>IF(B12=0, "",VLOOKUP(A12,'All Meals'!$A$12:$V$61,20))</f>
        <v/>
      </c>
      <c r="R12" s="171" t="str">
        <f t="shared" si="0"/>
        <v/>
      </c>
      <c r="T12" s="907"/>
      <c r="U12" s="908"/>
      <c r="V12" s="908"/>
      <c r="W12" s="908"/>
      <c r="X12" s="908"/>
      <c r="Y12" s="908"/>
      <c r="Z12" s="909"/>
      <c r="AB12" s="80"/>
      <c r="AC12" s="81">
        <v>1</v>
      </c>
      <c r="AD12" s="81">
        <f t="shared" si="6"/>
        <v>0</v>
      </c>
      <c r="AE12" s="81"/>
      <c r="AF12" s="78">
        <v>1</v>
      </c>
      <c r="AG12" s="78" t="str">
        <f t="shared" si="7"/>
        <v/>
      </c>
      <c r="AH12" s="82"/>
      <c r="AI12" s="82">
        <v>1</v>
      </c>
      <c r="AJ12" s="82">
        <f t="shared" si="8"/>
        <v>0</v>
      </c>
      <c r="AK12" s="82"/>
      <c r="AL12" s="78">
        <v>1</v>
      </c>
      <c r="AM12" s="78" t="str">
        <f t="shared" si="9"/>
        <v/>
      </c>
      <c r="AN12" s="83"/>
      <c r="AO12" s="83">
        <v>1</v>
      </c>
      <c r="AP12" s="83">
        <f t="shared" si="10"/>
        <v>0</v>
      </c>
      <c r="AQ12" s="83"/>
      <c r="AR12" s="78">
        <v>1</v>
      </c>
      <c r="AS12" s="78" t="str">
        <f t="shared" si="11"/>
        <v/>
      </c>
      <c r="AT12" s="84"/>
      <c r="AU12" s="84">
        <v>1</v>
      </c>
      <c r="AV12" s="84">
        <f t="shared" si="12"/>
        <v>0</v>
      </c>
      <c r="AW12" s="84"/>
      <c r="AX12" s="78">
        <v>1</v>
      </c>
      <c r="AY12" s="78" t="str">
        <f t="shared" si="15"/>
        <v/>
      </c>
      <c r="AZ12" s="85"/>
      <c r="BA12" s="85">
        <v>1</v>
      </c>
      <c r="BB12" s="86">
        <f t="shared" si="13"/>
        <v>0</v>
      </c>
      <c r="BC12" s="87"/>
      <c r="BD12" s="66">
        <v>1</v>
      </c>
      <c r="BE12" s="66" t="str">
        <f t="shared" si="14"/>
        <v/>
      </c>
    </row>
    <row r="13" spans="1:57" ht="33.75" customHeight="1" x14ac:dyDescent="0.35">
      <c r="A13" s="417">
        <v>1</v>
      </c>
      <c r="B13" s="417">
        <f t="shared" si="5"/>
        <v>0</v>
      </c>
      <c r="C13" s="424">
        <v>7</v>
      </c>
      <c r="D13" s="59"/>
      <c r="E13" s="170" t="str">
        <f>IF(B13=0,"",FLOOR(VLOOKUP(A13,'All Meals'!$A$12:$V$61,4),0.25))</f>
        <v/>
      </c>
      <c r="F13" s="171" t="str">
        <f t="shared" si="1"/>
        <v/>
      </c>
      <c r="G13" s="170" t="str">
        <f>IF(B13=0,"",FLOOR(VLOOKUP(A13,'All Meals'!$A$12:$V$61,5),0.25))</f>
        <v/>
      </c>
      <c r="H13" s="172" t="str">
        <f t="shared" si="2"/>
        <v/>
      </c>
      <c r="I13" s="241" t="str">
        <f>IF(B13=0,"",FLOOR(VLOOKUP(A13,'All Meals'!$A$12:$V$61,6),0.25))</f>
        <v/>
      </c>
      <c r="J13" s="241" t="str">
        <f>IF(B13=0,"",FLOOR(VLOOKUP(A13,'All Meals'!$A$12:$V$61,7),0.25))</f>
        <v/>
      </c>
      <c r="K13" s="95" t="str">
        <f>IF(B13=0, "",VLOOKUP(A13,'All Meals'!$A$12:$V$61,10))</f>
        <v/>
      </c>
      <c r="L13" s="96" t="str">
        <f t="shared" si="3"/>
        <v/>
      </c>
      <c r="M13" s="324" t="str">
        <f>IF(B13=0, "",VLOOKUP(A13,'All Meals'!$A$12:$V$61,13))</f>
        <v/>
      </c>
      <c r="N13" s="95" t="str">
        <f>IF(B13=0, "",VLOOKUP(A13,'All Meals'!$A$12:$V$61,16))</f>
        <v/>
      </c>
      <c r="O13" s="407" t="str">
        <f t="shared" si="4"/>
        <v/>
      </c>
      <c r="P13" s="408" t="str">
        <f>IF(B13=0, "",VLOOKUP(A13,'All Meals'!$A$12:$V$61,19))</f>
        <v/>
      </c>
      <c r="Q13" s="95" t="str">
        <f>IF(B13=0, "",VLOOKUP(A13,'All Meals'!$A$12:$V$61,20))</f>
        <v/>
      </c>
      <c r="R13" s="171" t="str">
        <f t="shared" si="0"/>
        <v/>
      </c>
      <c r="T13" s="926" t="s">
        <v>326</v>
      </c>
      <c r="U13" s="927"/>
      <c r="V13" s="927"/>
      <c r="W13" s="78">
        <v>1</v>
      </c>
      <c r="X13" s="78">
        <f>INDEX(Cups,W13)</f>
        <v>0</v>
      </c>
      <c r="Y13" s="934"/>
      <c r="Z13" s="935"/>
      <c r="AB13" s="80"/>
      <c r="AC13" s="81">
        <v>1</v>
      </c>
      <c r="AD13" s="81">
        <f t="shared" si="6"/>
        <v>0</v>
      </c>
      <c r="AE13" s="81"/>
      <c r="AF13" s="78">
        <v>1</v>
      </c>
      <c r="AG13" s="78" t="str">
        <f t="shared" si="7"/>
        <v/>
      </c>
      <c r="AH13" s="82"/>
      <c r="AI13" s="82">
        <v>1</v>
      </c>
      <c r="AJ13" s="82">
        <f t="shared" si="8"/>
        <v>0</v>
      </c>
      <c r="AK13" s="82"/>
      <c r="AL13" s="78">
        <v>1</v>
      </c>
      <c r="AM13" s="78" t="str">
        <f t="shared" si="9"/>
        <v/>
      </c>
      <c r="AN13" s="83"/>
      <c r="AO13" s="83">
        <v>1</v>
      </c>
      <c r="AP13" s="83">
        <f t="shared" si="10"/>
        <v>0</v>
      </c>
      <c r="AQ13" s="83"/>
      <c r="AR13" s="78">
        <v>1</v>
      </c>
      <c r="AS13" s="78" t="str">
        <f t="shared" si="11"/>
        <v/>
      </c>
      <c r="AT13" s="84"/>
      <c r="AU13" s="84">
        <v>1</v>
      </c>
      <c r="AV13" s="84">
        <f t="shared" si="12"/>
        <v>0</v>
      </c>
      <c r="AW13" s="84"/>
      <c r="AX13" s="78">
        <v>1</v>
      </c>
      <c r="AY13" s="78" t="str">
        <f t="shared" si="15"/>
        <v/>
      </c>
      <c r="AZ13" s="85"/>
      <c r="BA13" s="85">
        <v>1</v>
      </c>
      <c r="BB13" s="86">
        <f t="shared" si="13"/>
        <v>0</v>
      </c>
      <c r="BC13" s="87"/>
      <c r="BD13" s="66">
        <v>1</v>
      </c>
      <c r="BE13" s="66" t="str">
        <f t="shared" si="14"/>
        <v/>
      </c>
    </row>
    <row r="14" spans="1:57" ht="33.75" customHeight="1" x14ac:dyDescent="0.35">
      <c r="A14" s="417">
        <v>1</v>
      </c>
      <c r="B14" s="417">
        <f t="shared" si="5"/>
        <v>0</v>
      </c>
      <c r="C14" s="424">
        <v>8</v>
      </c>
      <c r="D14" s="59"/>
      <c r="E14" s="170" t="str">
        <f>IF(B14=0,"",FLOOR(VLOOKUP(A14,'All Meals'!$A$12:$V$61,4),0.25))</f>
        <v/>
      </c>
      <c r="F14" s="171" t="str">
        <f t="shared" si="1"/>
        <v/>
      </c>
      <c r="G14" s="170" t="str">
        <f>IF(B14=0,"",FLOOR(VLOOKUP(A14,'All Meals'!$A$12:$V$61,5),0.25))</f>
        <v/>
      </c>
      <c r="H14" s="172" t="str">
        <f t="shared" si="2"/>
        <v/>
      </c>
      <c r="I14" s="241" t="str">
        <f>IF(B14=0,"",FLOOR(VLOOKUP(A14,'All Meals'!$A$12:$V$61,6),0.25))</f>
        <v/>
      </c>
      <c r="J14" s="241" t="str">
        <f>IF(B14=0,"",FLOOR(VLOOKUP(A14,'All Meals'!$A$12:$V$61,7),0.25))</f>
        <v/>
      </c>
      <c r="K14" s="95" t="str">
        <f>IF(B14=0, "",VLOOKUP(A14,'All Meals'!$A$12:$V$61,10))</f>
        <v/>
      </c>
      <c r="L14" s="96" t="str">
        <f t="shared" si="3"/>
        <v/>
      </c>
      <c r="M14" s="324" t="str">
        <f>IF(B14=0, "",VLOOKUP(A14,'All Meals'!$A$12:$V$61,13))</f>
        <v/>
      </c>
      <c r="N14" s="95" t="str">
        <f>IF(B14=0, "",VLOOKUP(A14,'All Meals'!$A$12:$V$61,16))</f>
        <v/>
      </c>
      <c r="O14" s="407" t="str">
        <f t="shared" si="4"/>
        <v/>
      </c>
      <c r="P14" s="408" t="str">
        <f>IF(B14=0, "",VLOOKUP(A14,'All Meals'!$A$12:$V$61,19))</f>
        <v/>
      </c>
      <c r="Q14" s="95" t="str">
        <f>IF(B14=0, "",VLOOKUP(A14,'All Meals'!$A$12:$V$61,20))</f>
        <v/>
      </c>
      <c r="R14" s="171" t="str">
        <f t="shared" si="0"/>
        <v/>
      </c>
      <c r="T14" s="926"/>
      <c r="U14" s="927"/>
      <c r="V14" s="927"/>
      <c r="W14" s="78">
        <v>1</v>
      </c>
      <c r="X14" s="78">
        <f>INDEX(Cups,W14)</f>
        <v>0</v>
      </c>
      <c r="Y14" s="924"/>
      <c r="Z14" s="925"/>
      <c r="AB14" s="80"/>
      <c r="AC14" s="81">
        <v>1</v>
      </c>
      <c r="AD14" s="81">
        <f t="shared" si="6"/>
        <v>0</v>
      </c>
      <c r="AE14" s="81"/>
      <c r="AF14" s="78">
        <v>1</v>
      </c>
      <c r="AG14" s="78" t="str">
        <f t="shared" si="7"/>
        <v/>
      </c>
      <c r="AH14" s="82"/>
      <c r="AI14" s="82">
        <v>1</v>
      </c>
      <c r="AJ14" s="82">
        <f t="shared" si="8"/>
        <v>0</v>
      </c>
      <c r="AK14" s="82"/>
      <c r="AL14" s="78">
        <v>1</v>
      </c>
      <c r="AM14" s="78" t="str">
        <f t="shared" si="9"/>
        <v/>
      </c>
      <c r="AN14" s="83"/>
      <c r="AO14" s="83">
        <v>1</v>
      </c>
      <c r="AP14" s="83">
        <f t="shared" si="10"/>
        <v>0</v>
      </c>
      <c r="AQ14" s="83"/>
      <c r="AR14" s="78">
        <v>1</v>
      </c>
      <c r="AS14" s="78" t="str">
        <f t="shared" si="11"/>
        <v/>
      </c>
      <c r="AT14" s="84"/>
      <c r="AU14" s="84">
        <v>1</v>
      </c>
      <c r="AV14" s="84">
        <f t="shared" si="12"/>
        <v>0</v>
      </c>
      <c r="AW14" s="84"/>
      <c r="AX14" s="78">
        <v>1</v>
      </c>
      <c r="AY14" s="78" t="str">
        <f t="shared" si="15"/>
        <v/>
      </c>
      <c r="AZ14" s="85"/>
      <c r="BA14" s="85">
        <v>1</v>
      </c>
      <c r="BB14" s="86">
        <f t="shared" si="13"/>
        <v>0</v>
      </c>
      <c r="BC14" s="87"/>
      <c r="BD14" s="66">
        <v>1</v>
      </c>
      <c r="BE14" s="66" t="str">
        <f t="shared" si="14"/>
        <v/>
      </c>
    </row>
    <row r="15" spans="1:57" ht="33.75" customHeight="1" x14ac:dyDescent="0.35">
      <c r="A15" s="417">
        <v>1</v>
      </c>
      <c r="B15" s="417">
        <f t="shared" si="5"/>
        <v>0</v>
      </c>
      <c r="C15" s="424">
        <v>9</v>
      </c>
      <c r="D15" s="59"/>
      <c r="E15" s="170" t="str">
        <f>IF(B15=0,"",FLOOR(VLOOKUP(A15,'All Meals'!$A$12:$V$61,4),0.25))</f>
        <v/>
      </c>
      <c r="F15" s="171" t="str">
        <f t="shared" si="1"/>
        <v/>
      </c>
      <c r="G15" s="170" t="str">
        <f>IF(B15=0,"",FLOOR(VLOOKUP(A15,'All Meals'!$A$12:$V$61,5),0.25))</f>
        <v/>
      </c>
      <c r="H15" s="172" t="str">
        <f t="shared" si="2"/>
        <v/>
      </c>
      <c r="I15" s="241" t="str">
        <f>IF(B15=0,"",FLOOR(VLOOKUP(A15,'All Meals'!$A$12:$V$61,6),0.25))</f>
        <v/>
      </c>
      <c r="J15" s="241" t="str">
        <f>IF(B15=0,"",FLOOR(VLOOKUP(A15,'All Meals'!$A$12:$V$61,7),0.25))</f>
        <v/>
      </c>
      <c r="K15" s="95" t="str">
        <f>IF(B15=0, "",VLOOKUP(A15,'All Meals'!$A$12:$V$61,10))</f>
        <v/>
      </c>
      <c r="L15" s="96" t="str">
        <f t="shared" si="3"/>
        <v/>
      </c>
      <c r="M15" s="324" t="str">
        <f>IF(B15=0, "",VLOOKUP(A15,'All Meals'!$A$12:$V$61,13))</f>
        <v/>
      </c>
      <c r="N15" s="95" t="str">
        <f>IF(B15=0, "",VLOOKUP(A15,'All Meals'!$A$12:$V$61,16))</f>
        <v/>
      </c>
      <c r="O15" s="407" t="str">
        <f t="shared" si="4"/>
        <v/>
      </c>
      <c r="P15" s="408" t="str">
        <f>IF(B15=0, "",VLOOKUP(A15,'All Meals'!$A$12:$V$61,19))</f>
        <v/>
      </c>
      <c r="Q15" s="95" t="str">
        <f>IF(B15=0, "",VLOOKUP(A15,'All Meals'!$A$12:$V$61,20))</f>
        <v/>
      </c>
      <c r="R15" s="171" t="str">
        <f t="shared" si="0"/>
        <v/>
      </c>
      <c r="T15" s="926"/>
      <c r="U15" s="927"/>
      <c r="V15" s="927"/>
      <c r="W15" s="78">
        <v>1</v>
      </c>
      <c r="X15" s="78">
        <f>INDEX(Cups,W15)</f>
        <v>0</v>
      </c>
      <c r="Y15" s="924"/>
      <c r="Z15" s="925"/>
      <c r="AB15" s="80"/>
      <c r="AC15" s="81">
        <v>1</v>
      </c>
      <c r="AD15" s="81">
        <f t="shared" si="6"/>
        <v>0</v>
      </c>
      <c r="AE15" s="81"/>
      <c r="AF15" s="78">
        <v>1</v>
      </c>
      <c r="AG15" s="78" t="str">
        <f t="shared" si="7"/>
        <v/>
      </c>
      <c r="AH15" s="82"/>
      <c r="AI15" s="82">
        <v>1</v>
      </c>
      <c r="AJ15" s="82">
        <f t="shared" si="8"/>
        <v>0</v>
      </c>
      <c r="AK15" s="82"/>
      <c r="AL15" s="78">
        <v>1</v>
      </c>
      <c r="AM15" s="78" t="str">
        <f t="shared" si="9"/>
        <v/>
      </c>
      <c r="AN15" s="83"/>
      <c r="AO15" s="83">
        <v>1</v>
      </c>
      <c r="AP15" s="83">
        <f t="shared" si="10"/>
        <v>0</v>
      </c>
      <c r="AQ15" s="83"/>
      <c r="AR15" s="78">
        <v>1</v>
      </c>
      <c r="AS15" s="78" t="str">
        <f t="shared" si="11"/>
        <v/>
      </c>
      <c r="AT15" s="84"/>
      <c r="AU15" s="84">
        <v>1</v>
      </c>
      <c r="AV15" s="84">
        <f t="shared" si="12"/>
        <v>0</v>
      </c>
      <c r="AW15" s="84"/>
      <c r="AX15" s="78">
        <v>1</v>
      </c>
      <c r="AY15" s="78" t="str">
        <f t="shared" si="15"/>
        <v/>
      </c>
      <c r="AZ15" s="85"/>
      <c r="BA15" s="85">
        <v>1</v>
      </c>
      <c r="BB15" s="86">
        <f t="shared" si="13"/>
        <v>0</v>
      </c>
      <c r="BC15" s="87"/>
      <c r="BD15" s="66">
        <v>1</v>
      </c>
      <c r="BE15" s="66" t="str">
        <f t="shared" si="14"/>
        <v/>
      </c>
    </row>
    <row r="16" spans="1:57" ht="38.25" customHeight="1" x14ac:dyDescent="0.35">
      <c r="A16" s="417">
        <v>1</v>
      </c>
      <c r="B16" s="417">
        <f t="shared" si="5"/>
        <v>0</v>
      </c>
      <c r="C16" s="424">
        <v>10</v>
      </c>
      <c r="D16" s="59"/>
      <c r="E16" s="170" t="str">
        <f>IF(B16=0,"",FLOOR(VLOOKUP(A16,'All Meals'!$A$12:$V$61,4),0.25))</f>
        <v/>
      </c>
      <c r="F16" s="171" t="str">
        <f t="shared" si="1"/>
        <v/>
      </c>
      <c r="G16" s="170" t="str">
        <f>IF(B16=0,"",FLOOR(VLOOKUP(A16,'All Meals'!$A$12:$V$61,5),0.25))</f>
        <v/>
      </c>
      <c r="H16" s="172" t="str">
        <f t="shared" si="2"/>
        <v/>
      </c>
      <c r="I16" s="241" t="str">
        <f>IF(B16=0,"",FLOOR(VLOOKUP(A16,'All Meals'!$A$12:$V$61,6),0.25))</f>
        <v/>
      </c>
      <c r="J16" s="241" t="str">
        <f>IF(B16=0,"",FLOOR(VLOOKUP(A16,'All Meals'!$A$12:$V$61,7),0.25))</f>
        <v/>
      </c>
      <c r="K16" s="95" t="str">
        <f>IF(B16=0, "",VLOOKUP(A16,'All Meals'!$A$12:$V$61,10))</f>
        <v/>
      </c>
      <c r="L16" s="96" t="str">
        <f t="shared" si="3"/>
        <v/>
      </c>
      <c r="M16" s="324" t="str">
        <f>IF(B16=0, "",VLOOKUP(A16,'All Meals'!$A$12:$V$61,13))</f>
        <v/>
      </c>
      <c r="N16" s="95" t="str">
        <f>IF(B16=0, "",VLOOKUP(A16,'All Meals'!$A$12:$V$61,16))</f>
        <v/>
      </c>
      <c r="O16" s="407" t="str">
        <f t="shared" si="4"/>
        <v/>
      </c>
      <c r="P16" s="408" t="str">
        <f>IF(B16=0, "",VLOOKUP(A16,'All Meals'!$A$12:$V$61,19))</f>
        <v/>
      </c>
      <c r="Q16" s="95" t="str">
        <f>IF(B16=0, "",VLOOKUP(A16,'All Meals'!$A$12:$V$61,20))</f>
        <v/>
      </c>
      <c r="R16" s="171" t="str">
        <f t="shared" si="0"/>
        <v/>
      </c>
      <c r="T16" s="926"/>
      <c r="U16" s="927"/>
      <c r="V16" s="927"/>
      <c r="W16" s="78">
        <v>1</v>
      </c>
      <c r="X16" s="78">
        <f>INDEX(Cups,W16)</f>
        <v>0</v>
      </c>
      <c r="Y16" s="924"/>
      <c r="Z16" s="925"/>
      <c r="AB16" s="80"/>
      <c r="AC16" s="81">
        <v>1</v>
      </c>
      <c r="AD16" s="81">
        <f t="shared" si="6"/>
        <v>0</v>
      </c>
      <c r="AE16" s="81"/>
      <c r="AF16" s="78">
        <v>1</v>
      </c>
      <c r="AG16" s="78" t="str">
        <f t="shared" si="7"/>
        <v/>
      </c>
      <c r="AH16" s="82"/>
      <c r="AI16" s="82">
        <v>1</v>
      </c>
      <c r="AJ16" s="82">
        <f t="shared" si="8"/>
        <v>0</v>
      </c>
      <c r="AK16" s="82"/>
      <c r="AL16" s="78">
        <v>1</v>
      </c>
      <c r="AM16" s="78" t="str">
        <f t="shared" si="9"/>
        <v/>
      </c>
      <c r="AN16" s="83"/>
      <c r="AO16" s="83">
        <v>1</v>
      </c>
      <c r="AP16" s="83">
        <f t="shared" si="10"/>
        <v>0</v>
      </c>
      <c r="AQ16" s="83"/>
      <c r="AR16" s="78">
        <v>1</v>
      </c>
      <c r="AS16" s="78" t="str">
        <f t="shared" si="11"/>
        <v/>
      </c>
      <c r="AT16" s="84"/>
      <c r="AU16" s="84">
        <v>1</v>
      </c>
      <c r="AV16" s="84">
        <f t="shared" si="12"/>
        <v>0</v>
      </c>
      <c r="AW16" s="84"/>
      <c r="AX16" s="78">
        <v>1</v>
      </c>
      <c r="AY16" s="78" t="str">
        <f t="shared" si="15"/>
        <v/>
      </c>
      <c r="AZ16" s="85"/>
      <c r="BA16" s="85">
        <v>1</v>
      </c>
      <c r="BB16" s="86">
        <f t="shared" si="13"/>
        <v>0</v>
      </c>
      <c r="BC16" s="87"/>
      <c r="BD16" s="66">
        <v>1</v>
      </c>
      <c r="BE16" s="66" t="str">
        <f t="shared" si="14"/>
        <v/>
      </c>
    </row>
    <row r="17" spans="1:57" ht="33.75" customHeight="1" x14ac:dyDescent="0.35">
      <c r="A17" s="417">
        <v>1</v>
      </c>
      <c r="B17" s="417">
        <f t="shared" si="5"/>
        <v>0</v>
      </c>
      <c r="C17" s="424">
        <v>11</v>
      </c>
      <c r="D17" s="59"/>
      <c r="E17" s="170" t="str">
        <f>IF(B17=0,"",FLOOR(VLOOKUP(A17,'All Meals'!$A$12:$V$61,4),0.25))</f>
        <v/>
      </c>
      <c r="F17" s="171" t="str">
        <f t="shared" si="1"/>
        <v/>
      </c>
      <c r="G17" s="170" t="str">
        <f>IF(B17=0,"",FLOOR(VLOOKUP(A17,'All Meals'!$A$12:$V$61,5),0.25))</f>
        <v/>
      </c>
      <c r="H17" s="172" t="str">
        <f t="shared" si="2"/>
        <v/>
      </c>
      <c r="I17" s="241" t="str">
        <f>IF(B17=0,"",FLOOR(VLOOKUP(A17,'All Meals'!$A$12:$V$61,6),0.25))</f>
        <v/>
      </c>
      <c r="J17" s="241" t="str">
        <f>IF(B17=0,"",FLOOR(VLOOKUP(A17,'All Meals'!$A$12:$V$61,7),0.25))</f>
        <v/>
      </c>
      <c r="K17" s="95" t="str">
        <f>IF(B17=0, "",VLOOKUP(A17,'All Meals'!$A$12:$V$61,10))</f>
        <v/>
      </c>
      <c r="L17" s="96" t="str">
        <f t="shared" si="3"/>
        <v/>
      </c>
      <c r="M17" s="324" t="str">
        <f>IF(B17=0, "",VLOOKUP(A17,'All Meals'!$A$12:$V$61,13))</f>
        <v/>
      </c>
      <c r="N17" s="95" t="str">
        <f>IF(B17=0, "",VLOOKUP(A17,'All Meals'!$A$12:$V$61,16))</f>
        <v/>
      </c>
      <c r="O17" s="407" t="str">
        <f t="shared" si="4"/>
        <v/>
      </c>
      <c r="P17" s="408" t="str">
        <f>IF(B17=0, "",VLOOKUP(A17,'All Meals'!$A$12:$V$61,19))</f>
        <v/>
      </c>
      <c r="Q17" s="95" t="str">
        <f>IF(B17=0, "",VLOOKUP(A17,'All Meals'!$A$12:$V$61,20))</f>
        <v/>
      </c>
      <c r="R17" s="171" t="str">
        <f t="shared" si="0"/>
        <v/>
      </c>
      <c r="T17" s="926"/>
      <c r="U17" s="927"/>
      <c r="V17" s="927"/>
      <c r="W17" s="78">
        <v>1</v>
      </c>
      <c r="X17" s="78">
        <f>INDEX(Cups,W17)</f>
        <v>0</v>
      </c>
      <c r="Y17" s="930"/>
      <c r="Z17" s="931"/>
      <c r="AB17" s="80"/>
      <c r="AC17" s="81">
        <v>1</v>
      </c>
      <c r="AD17" s="81">
        <f t="shared" si="6"/>
        <v>0</v>
      </c>
      <c r="AE17" s="81"/>
      <c r="AF17" s="78">
        <v>1</v>
      </c>
      <c r="AG17" s="78" t="str">
        <f t="shared" si="7"/>
        <v/>
      </c>
      <c r="AH17" s="82"/>
      <c r="AI17" s="82">
        <v>1</v>
      </c>
      <c r="AJ17" s="82">
        <f t="shared" si="8"/>
        <v>0</v>
      </c>
      <c r="AK17" s="82"/>
      <c r="AL17" s="78">
        <v>1</v>
      </c>
      <c r="AM17" s="78" t="str">
        <f t="shared" si="9"/>
        <v/>
      </c>
      <c r="AN17" s="83"/>
      <c r="AO17" s="83">
        <v>1</v>
      </c>
      <c r="AP17" s="83">
        <f t="shared" si="10"/>
        <v>0</v>
      </c>
      <c r="AQ17" s="83"/>
      <c r="AR17" s="78">
        <v>1</v>
      </c>
      <c r="AS17" s="78" t="str">
        <f t="shared" si="11"/>
        <v/>
      </c>
      <c r="AT17" s="84"/>
      <c r="AU17" s="84">
        <v>1</v>
      </c>
      <c r="AV17" s="84">
        <f t="shared" si="12"/>
        <v>0</v>
      </c>
      <c r="AW17" s="84"/>
      <c r="AX17" s="78">
        <v>1</v>
      </c>
      <c r="AY17" s="78" t="str">
        <f t="shared" si="15"/>
        <v/>
      </c>
      <c r="AZ17" s="85"/>
      <c r="BA17" s="85">
        <v>1</v>
      </c>
      <c r="BB17" s="86">
        <f t="shared" si="13"/>
        <v>0</v>
      </c>
      <c r="BC17" s="87"/>
      <c r="BD17" s="66">
        <v>1</v>
      </c>
      <c r="BE17" s="66" t="str">
        <f t="shared" si="14"/>
        <v/>
      </c>
    </row>
    <row r="18" spans="1:57" ht="33.75" customHeight="1" thickBot="1" x14ac:dyDescent="0.4">
      <c r="A18" s="417">
        <v>1</v>
      </c>
      <c r="B18" s="417">
        <f t="shared" si="5"/>
        <v>0</v>
      </c>
      <c r="C18" s="424">
        <v>12</v>
      </c>
      <c r="D18" s="59"/>
      <c r="E18" s="170" t="str">
        <f>IF(B18=0,"",FLOOR(VLOOKUP(A18,'All Meals'!$A$12:$V$61,4),0.25))</f>
        <v/>
      </c>
      <c r="F18" s="171" t="str">
        <f t="shared" si="1"/>
        <v/>
      </c>
      <c r="G18" s="170" t="str">
        <f>IF(B18=0,"",FLOOR(VLOOKUP(A18,'All Meals'!$A$12:$V$61,5),0.25))</f>
        <v/>
      </c>
      <c r="H18" s="172" t="str">
        <f t="shared" si="2"/>
        <v/>
      </c>
      <c r="I18" s="241" t="str">
        <f>IF(B18=0,"",FLOOR(VLOOKUP(A18,'All Meals'!$A$12:$V$61,6),0.25))</f>
        <v/>
      </c>
      <c r="J18" s="241" t="str">
        <f>IF(B18=0,"",FLOOR(VLOOKUP(A18,'All Meals'!$A$12:$V$61,7),0.25))</f>
        <v/>
      </c>
      <c r="K18" s="95" t="str">
        <f>IF(B18=0, "",VLOOKUP(A18,'All Meals'!$A$12:$V$61,10))</f>
        <v/>
      </c>
      <c r="L18" s="96" t="str">
        <f t="shared" si="3"/>
        <v/>
      </c>
      <c r="M18" s="324" t="str">
        <f>IF(B18=0, "",VLOOKUP(A18,'All Meals'!$A$12:$V$61,13))</f>
        <v/>
      </c>
      <c r="N18" s="95" t="str">
        <f>IF(B18=0, "",VLOOKUP(A18,'All Meals'!$A$12:$V$61,16))</f>
        <v/>
      </c>
      <c r="O18" s="407" t="str">
        <f>IF(B18=0,"",IF(N18="","No",IF(N18&gt;=0.75,"Yes","No")))</f>
        <v/>
      </c>
      <c r="P18" s="408" t="str">
        <f>IF(B18=0, "",VLOOKUP(A18,'All Meals'!$A$12:$V$61,19))</f>
        <v/>
      </c>
      <c r="Q18" s="95" t="str">
        <f>IF(B18=0, "",VLOOKUP(A18,'All Meals'!$A$12:$V$61,20))</f>
        <v/>
      </c>
      <c r="R18" s="171" t="str">
        <f t="shared" si="0"/>
        <v/>
      </c>
      <c r="T18" s="928"/>
      <c r="U18" s="929"/>
      <c r="V18" s="929"/>
      <c r="W18" s="212"/>
      <c r="X18" s="212"/>
      <c r="Y18" s="932">
        <f>SUM(X13:X17)</f>
        <v>0</v>
      </c>
      <c r="Z18" s="933"/>
      <c r="AB18" s="80"/>
      <c r="AC18" s="81">
        <v>1</v>
      </c>
      <c r="AD18" s="81">
        <f t="shared" si="6"/>
        <v>0</v>
      </c>
      <c r="AE18" s="81"/>
      <c r="AF18" s="78">
        <v>1</v>
      </c>
      <c r="AG18" s="78" t="str">
        <f t="shared" si="7"/>
        <v/>
      </c>
      <c r="AH18" s="82"/>
      <c r="AI18" s="82">
        <v>1</v>
      </c>
      <c r="AJ18" s="82">
        <f t="shared" si="8"/>
        <v>0</v>
      </c>
      <c r="AK18" s="82"/>
      <c r="AL18" s="78">
        <v>1</v>
      </c>
      <c r="AM18" s="78" t="str">
        <f t="shared" si="9"/>
        <v/>
      </c>
      <c r="AN18" s="83"/>
      <c r="AO18" s="83">
        <v>1</v>
      </c>
      <c r="AP18" s="83">
        <f t="shared" si="10"/>
        <v>0</v>
      </c>
      <c r="AQ18" s="83"/>
      <c r="AR18" s="78">
        <v>1</v>
      </c>
      <c r="AS18" s="78" t="str">
        <f t="shared" si="11"/>
        <v/>
      </c>
      <c r="AT18" s="84"/>
      <c r="AU18" s="84">
        <v>1</v>
      </c>
      <c r="AV18" s="84">
        <f t="shared" si="12"/>
        <v>0</v>
      </c>
      <c r="AW18" s="84"/>
      <c r="AX18" s="78">
        <v>1</v>
      </c>
      <c r="AY18" s="78" t="str">
        <f t="shared" si="15"/>
        <v/>
      </c>
      <c r="AZ18" s="85"/>
      <c r="BA18" s="85">
        <v>1</v>
      </c>
      <c r="BB18" s="86">
        <f t="shared" si="13"/>
        <v>0</v>
      </c>
      <c r="BC18" s="87"/>
      <c r="BD18" s="66">
        <v>1</v>
      </c>
      <c r="BE18" s="66" t="str">
        <f t="shared" si="14"/>
        <v/>
      </c>
    </row>
    <row r="19" spans="1:57" ht="33.75" customHeight="1" thickBot="1" x14ac:dyDescent="0.4">
      <c r="A19" s="417">
        <v>1</v>
      </c>
      <c r="B19" s="417">
        <f t="shared" si="5"/>
        <v>0</v>
      </c>
      <c r="C19" s="424">
        <v>13</v>
      </c>
      <c r="D19" s="59"/>
      <c r="E19" s="170" t="str">
        <f>IF(B19=0,"",FLOOR(VLOOKUP(A19,'All Meals'!$A$12:$V$61,4),0.25))</f>
        <v/>
      </c>
      <c r="F19" s="171" t="str">
        <f t="shared" si="1"/>
        <v/>
      </c>
      <c r="G19" s="170" t="str">
        <f>IF(B19=0,"",FLOOR(VLOOKUP(A19,'All Meals'!$A$12:$V$61,5),0.25))</f>
        <v/>
      </c>
      <c r="H19" s="172" t="str">
        <f t="shared" si="2"/>
        <v/>
      </c>
      <c r="I19" s="241" t="str">
        <f>IF(B19=0,"",FLOOR(VLOOKUP(A19,'All Meals'!$A$12:$V$61,6),0.25))</f>
        <v/>
      </c>
      <c r="J19" s="241" t="str">
        <f>IF(B19=0,"",FLOOR(VLOOKUP(A19,'All Meals'!$A$12:$V$61,7),0.25))</f>
        <v/>
      </c>
      <c r="K19" s="95" t="str">
        <f>IF(B19=0, "",VLOOKUP(A19,'All Meals'!$A$12:$V$61,10))</f>
        <v/>
      </c>
      <c r="L19" s="96" t="str">
        <f t="shared" si="3"/>
        <v/>
      </c>
      <c r="M19" s="324" t="str">
        <f>IF(B19=0, "",VLOOKUP(A19,'All Meals'!$A$12:$V$61,13))</f>
        <v/>
      </c>
      <c r="N19" s="95" t="str">
        <f>IF(B19=0, "",VLOOKUP(A19,'All Meals'!$A$12:$V$61,16))</f>
        <v/>
      </c>
      <c r="O19" s="407" t="str">
        <f t="shared" ref="O19:O26" si="16">IF(B19=0,"",IF(N19="","No",IF(N19&gt;=0.75,"Yes","No")))</f>
        <v/>
      </c>
      <c r="P19" s="408" t="str">
        <f>IF(B19=0, "",VLOOKUP(A19,'All Meals'!$A$12:$V$61,19))</f>
        <v/>
      </c>
      <c r="Q19" s="95" t="str">
        <f>IF(B19=0, "",VLOOKUP(A19,'All Meals'!$A$12:$V$61,20))</f>
        <v/>
      </c>
      <c r="R19" s="171" t="str">
        <f t="shared" si="0"/>
        <v/>
      </c>
      <c r="T19" s="910" t="s">
        <v>151</v>
      </c>
      <c r="U19" s="911"/>
      <c r="V19" s="911"/>
      <c r="W19" s="911"/>
      <c r="X19" s="911"/>
      <c r="Y19" s="911"/>
      <c r="Z19" s="912"/>
      <c r="AB19" s="231"/>
      <c r="AC19" s="232">
        <v>1</v>
      </c>
      <c r="AD19" s="232">
        <f t="shared" si="6"/>
        <v>0</v>
      </c>
      <c r="AE19" s="232"/>
      <c r="AF19" s="212">
        <v>1</v>
      </c>
      <c r="AG19" s="212" t="str">
        <f t="shared" si="7"/>
        <v/>
      </c>
      <c r="AH19" s="88"/>
      <c r="AI19" s="88">
        <v>1</v>
      </c>
      <c r="AJ19" s="88">
        <f t="shared" si="8"/>
        <v>0</v>
      </c>
      <c r="AK19" s="88"/>
      <c r="AL19" s="212">
        <v>1</v>
      </c>
      <c r="AM19" s="212" t="str">
        <f t="shared" si="9"/>
        <v/>
      </c>
      <c r="AN19" s="233"/>
      <c r="AO19" s="233">
        <v>1</v>
      </c>
      <c r="AP19" s="233">
        <f t="shared" si="10"/>
        <v>0</v>
      </c>
      <c r="AQ19" s="233"/>
      <c r="AR19" s="212">
        <v>1</v>
      </c>
      <c r="AS19" s="212" t="str">
        <f t="shared" si="11"/>
        <v/>
      </c>
      <c r="AT19" s="89"/>
      <c r="AU19" s="89">
        <v>1</v>
      </c>
      <c r="AV19" s="89">
        <f t="shared" si="12"/>
        <v>0</v>
      </c>
      <c r="AW19" s="89"/>
      <c r="AX19" s="212">
        <v>1</v>
      </c>
      <c r="AY19" s="212" t="str">
        <f t="shared" si="15"/>
        <v/>
      </c>
      <c r="AZ19" s="90"/>
      <c r="BA19" s="90">
        <v>1</v>
      </c>
      <c r="BB19" s="91">
        <f t="shared" si="13"/>
        <v>0</v>
      </c>
      <c r="BC19" s="92"/>
      <c r="BD19" s="66">
        <v>1</v>
      </c>
      <c r="BE19" s="66" t="str">
        <f t="shared" si="14"/>
        <v/>
      </c>
    </row>
    <row r="20" spans="1:57" ht="33.75" customHeight="1" x14ac:dyDescent="0.35">
      <c r="A20" s="417">
        <v>1</v>
      </c>
      <c r="B20" s="417">
        <f t="shared" si="5"/>
        <v>0</v>
      </c>
      <c r="C20" s="424">
        <v>14</v>
      </c>
      <c r="D20" s="59"/>
      <c r="E20" s="170" t="str">
        <f>IF(B20=0,"",FLOOR(VLOOKUP(A20,'All Meals'!$A$12:$V$61,4),0.25))</f>
        <v/>
      </c>
      <c r="F20" s="171" t="str">
        <f t="shared" si="1"/>
        <v/>
      </c>
      <c r="G20" s="170" t="str">
        <f>IF(B20=0,"",FLOOR(VLOOKUP(A20,'All Meals'!$A$12:$V$61,5),0.25))</f>
        <v/>
      </c>
      <c r="H20" s="172" t="str">
        <f t="shared" si="2"/>
        <v/>
      </c>
      <c r="I20" s="241" t="str">
        <f>IF(B20=0,"",FLOOR(VLOOKUP(A20,'All Meals'!$A$12:$V$61,6),0.25))</f>
        <v/>
      </c>
      <c r="J20" s="241" t="str">
        <f>IF(B20=0,"",FLOOR(VLOOKUP(A20,'All Meals'!$A$12:$V$61,7),0.25))</f>
        <v/>
      </c>
      <c r="K20" s="95" t="str">
        <f>IF(B20=0, "",VLOOKUP(A20,'All Meals'!$A$12:$V$61,10))</f>
        <v/>
      </c>
      <c r="L20" s="96" t="str">
        <f t="shared" si="3"/>
        <v/>
      </c>
      <c r="M20" s="324" t="str">
        <f>IF(B20=0, "",VLOOKUP(A20,'All Meals'!$A$12:$V$61,13))</f>
        <v/>
      </c>
      <c r="N20" s="95" t="str">
        <f>IF(B20=0, "",VLOOKUP(A20,'All Meals'!$A$12:$V$61,16))</f>
        <v/>
      </c>
      <c r="O20" s="407" t="str">
        <f t="shared" si="16"/>
        <v/>
      </c>
      <c r="P20" s="408" t="str">
        <f>IF(B20=0, "",VLOOKUP(A20,'All Meals'!$A$12:$V$61,19))</f>
        <v/>
      </c>
      <c r="Q20" s="95" t="str">
        <f>IF(B20=0, "",VLOOKUP(A20,'All Meals'!$A$12:$V$61,20))</f>
        <v/>
      </c>
      <c r="R20" s="171" t="str">
        <f t="shared" si="0"/>
        <v/>
      </c>
      <c r="T20" s="672" t="s">
        <v>152</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35">
      <c r="A21" s="417">
        <v>1</v>
      </c>
      <c r="B21" s="417">
        <f t="shared" si="5"/>
        <v>0</v>
      </c>
      <c r="C21" s="424">
        <v>15</v>
      </c>
      <c r="D21" s="59"/>
      <c r="E21" s="170" t="str">
        <f>IF(B21=0,"",FLOOR(VLOOKUP(A21,'All Meals'!$A$12:$V$61,4),0.25))</f>
        <v/>
      </c>
      <c r="F21" s="171" t="str">
        <f t="shared" si="1"/>
        <v/>
      </c>
      <c r="G21" s="170" t="str">
        <f>IF(B21=0,"",FLOOR(VLOOKUP(A21,'All Meals'!$A$12:$V$61,5),0.25))</f>
        <v/>
      </c>
      <c r="H21" s="172" t="str">
        <f t="shared" si="2"/>
        <v/>
      </c>
      <c r="I21" s="241" t="str">
        <f>IF(B21=0,"",FLOOR(VLOOKUP(A21,'All Meals'!$A$12:$V$61,6),0.25))</f>
        <v/>
      </c>
      <c r="J21" s="241" t="str">
        <f>IF(B21=0,"",FLOOR(VLOOKUP(A21,'All Meals'!$A$12:$V$61,7),0.25))</f>
        <v/>
      </c>
      <c r="K21" s="95" t="str">
        <f>IF(B21=0, "",VLOOKUP(A21,'All Meals'!$A$12:$V$61,10))</f>
        <v/>
      </c>
      <c r="L21" s="96" t="str">
        <f t="shared" si="3"/>
        <v/>
      </c>
      <c r="M21" s="324" t="str">
        <f>IF(B21=0, "",VLOOKUP(A21,'All Meals'!$A$12:$V$61,13))</f>
        <v/>
      </c>
      <c r="N21" s="95" t="str">
        <f>IF(B21=0, "",VLOOKUP(A21,'All Meals'!$A$12:$V$61,16))</f>
        <v/>
      </c>
      <c r="O21" s="407" t="str">
        <f t="shared" si="16"/>
        <v/>
      </c>
      <c r="P21" s="408" t="str">
        <f>IF(B21=0, "",VLOOKUP(A21,'All Meals'!$A$12:$V$61,19))</f>
        <v/>
      </c>
      <c r="Q21" s="95" t="str">
        <f>IF(B21=0, "",VLOOKUP(A21,'All Meals'!$A$12:$V$61,20))</f>
        <v/>
      </c>
      <c r="R21" s="171" t="str">
        <f t="shared" si="0"/>
        <v/>
      </c>
      <c r="T21" s="673"/>
      <c r="U21" s="915"/>
      <c r="V21" s="916"/>
      <c r="Y21" s="919"/>
      <c r="Z21" s="920"/>
      <c r="AB21" s="754" t="s">
        <v>275</v>
      </c>
      <c r="AC21" s="755"/>
      <c r="AD21" s="755"/>
      <c r="AE21" s="755"/>
      <c r="AF21" s="234"/>
      <c r="AG21" s="234"/>
      <c r="AH21" s="756" t="s">
        <v>276</v>
      </c>
      <c r="AI21" s="756"/>
      <c r="AJ21" s="756"/>
      <c r="AK21" s="756"/>
      <c r="AL21" s="234"/>
      <c r="AM21" s="234"/>
      <c r="AN21" s="757" t="s">
        <v>277</v>
      </c>
      <c r="AO21" s="757"/>
      <c r="AP21" s="757"/>
      <c r="AQ21" s="757"/>
      <c r="AR21" s="234"/>
      <c r="AS21" s="234"/>
      <c r="AT21" s="758" t="s">
        <v>278</v>
      </c>
      <c r="AU21" s="758"/>
      <c r="AV21" s="758"/>
      <c r="AW21" s="758"/>
      <c r="AX21" s="234"/>
      <c r="AY21" s="234"/>
      <c r="AZ21" s="945" t="s">
        <v>279</v>
      </c>
      <c r="BA21" s="946"/>
      <c r="BB21" s="946"/>
      <c r="BC21" s="947"/>
    </row>
    <row r="22" spans="1:57" ht="33.75" customHeight="1" x14ac:dyDescent="0.35">
      <c r="A22" s="417">
        <v>1</v>
      </c>
      <c r="B22" s="417">
        <f t="shared" si="5"/>
        <v>0</v>
      </c>
      <c r="C22" s="424">
        <v>16</v>
      </c>
      <c r="D22" s="59"/>
      <c r="E22" s="170" t="str">
        <f>IF(B22=0,"",FLOOR(VLOOKUP(A22,'All Meals'!$A$12:$V$61,4),0.25))</f>
        <v/>
      </c>
      <c r="F22" s="171" t="str">
        <f t="shared" si="1"/>
        <v/>
      </c>
      <c r="G22" s="170" t="str">
        <f>IF(B22=0,"",FLOOR(VLOOKUP(A22,'All Meals'!$A$12:$V$61,5),0.25))</f>
        <v/>
      </c>
      <c r="H22" s="172" t="str">
        <f t="shared" si="2"/>
        <v/>
      </c>
      <c r="I22" s="241" t="str">
        <f>IF(B22=0,"",FLOOR(VLOOKUP(A22,'All Meals'!$A$12:$V$61,6),0.25))</f>
        <v/>
      </c>
      <c r="J22" s="241" t="str">
        <f>IF(B22=0,"",FLOOR(VLOOKUP(A22,'All Meals'!$A$12:$V$61,7),0.25))</f>
        <v/>
      </c>
      <c r="K22" s="95" t="str">
        <f>IF(B22=0, "",VLOOKUP(A22,'All Meals'!$A$12:$V$61,10))</f>
        <v/>
      </c>
      <c r="L22" s="96" t="str">
        <f t="shared" si="3"/>
        <v/>
      </c>
      <c r="M22" s="324" t="str">
        <f>IF(B22=0, "",VLOOKUP(A22,'All Meals'!$A$12:$V$61,13))</f>
        <v/>
      </c>
      <c r="N22" s="95" t="str">
        <f>IF(B22=0, "",VLOOKUP(A22,'All Meals'!$A$12:$V$61,16))</f>
        <v/>
      </c>
      <c r="O22" s="407" t="str">
        <f t="shared" si="16"/>
        <v/>
      </c>
      <c r="P22" s="408" t="str">
        <f>IF(B22=0, "",VLOOKUP(A22,'All Meals'!$A$12:$V$61,19))</f>
        <v/>
      </c>
      <c r="Q22" s="95" t="str">
        <f>IF(B22=0, "",VLOOKUP(A22,'All Meals'!$A$12:$V$61,20))</f>
        <v/>
      </c>
      <c r="R22" s="171" t="str">
        <f t="shared" si="0"/>
        <v/>
      </c>
      <c r="T22" s="668" t="s">
        <v>153</v>
      </c>
      <c r="U22" s="899"/>
      <c r="V22" s="900"/>
      <c r="W22" s="213"/>
      <c r="X22" s="213"/>
      <c r="Y22" s="903">
        <f>FLOOR(Y20,0.125)</f>
        <v>0</v>
      </c>
      <c r="Z22" s="904"/>
      <c r="AB22" s="952"/>
      <c r="AC22" s="953"/>
      <c r="AD22" s="953"/>
      <c r="AE22" s="953"/>
      <c r="AF22" s="322"/>
      <c r="AG22" s="322"/>
      <c r="AH22" s="944"/>
      <c r="AI22" s="944"/>
      <c r="AJ22" s="944"/>
      <c r="AK22" s="944"/>
      <c r="AL22" s="322"/>
      <c r="AM22" s="322"/>
      <c r="AN22" s="752"/>
      <c r="AO22" s="752"/>
      <c r="AP22" s="752"/>
      <c r="AQ22" s="752"/>
      <c r="AR22" s="322"/>
      <c r="AS22" s="322"/>
      <c r="AT22" s="753"/>
      <c r="AU22" s="753"/>
      <c r="AV22" s="753"/>
      <c r="AW22" s="753"/>
      <c r="AX22" s="322"/>
      <c r="AY22" s="322"/>
      <c r="AZ22" s="948"/>
      <c r="BA22" s="949"/>
      <c r="BB22" s="949"/>
      <c r="BC22" s="950"/>
    </row>
    <row r="23" spans="1:57" ht="33.75" customHeight="1" thickBot="1" x14ac:dyDescent="0.4">
      <c r="A23" s="417">
        <v>1</v>
      </c>
      <c r="B23" s="417">
        <f t="shared" si="5"/>
        <v>0</v>
      </c>
      <c r="C23" s="424">
        <v>17</v>
      </c>
      <c r="D23" s="59"/>
      <c r="E23" s="170" t="str">
        <f>IF(B23=0,"",FLOOR(VLOOKUP(A23,'All Meals'!$A$12:$V$61,4),0.25))</f>
        <v/>
      </c>
      <c r="F23" s="171" t="str">
        <f t="shared" si="1"/>
        <v/>
      </c>
      <c r="G23" s="170" t="str">
        <f>IF(B23=0,"",FLOOR(VLOOKUP(A23,'All Meals'!$A$12:$V$61,5),0.25))</f>
        <v/>
      </c>
      <c r="H23" s="172" t="str">
        <f t="shared" si="2"/>
        <v/>
      </c>
      <c r="I23" s="241" t="str">
        <f>IF(B23=0,"",FLOOR(VLOOKUP(A23,'All Meals'!$A$12:$V$61,6),0.25))</f>
        <v/>
      </c>
      <c r="J23" s="241" t="str">
        <f>IF(B23=0,"",FLOOR(VLOOKUP(A23,'All Meals'!$A$12:$V$61,7),0.25))</f>
        <v/>
      </c>
      <c r="K23" s="95" t="str">
        <f>IF(B23=0, "",VLOOKUP(A23,'All Meals'!$A$12:$V$61,10))</f>
        <v/>
      </c>
      <c r="L23" s="96" t="str">
        <f t="shared" si="3"/>
        <v/>
      </c>
      <c r="M23" s="324" t="str">
        <f>IF(B23=0, "",VLOOKUP(A23,'All Meals'!$A$12:$V$61,13))</f>
        <v/>
      </c>
      <c r="N23" s="95" t="str">
        <f>IF(B23=0, "",VLOOKUP(A23,'All Meals'!$A$12:$V$61,16))</f>
        <v/>
      </c>
      <c r="O23" s="407" t="str">
        <f t="shared" si="16"/>
        <v/>
      </c>
      <c r="P23" s="408" t="str">
        <f>IF(B23=0, "",VLOOKUP(A23,'All Meals'!$A$12:$V$61,19))</f>
        <v/>
      </c>
      <c r="Q23" s="95" t="str">
        <f>IF(B23=0, "",VLOOKUP(A23,'All Meals'!$A$12:$V$61,20))</f>
        <v/>
      </c>
      <c r="R23" s="171" t="str">
        <f t="shared" si="0"/>
        <v/>
      </c>
      <c r="T23" s="669"/>
      <c r="U23" s="901"/>
      <c r="V23" s="902"/>
      <c r="W23" s="214"/>
      <c r="X23" s="214"/>
      <c r="Y23" s="905"/>
      <c r="Z23" s="906"/>
      <c r="AB23" s="952"/>
      <c r="AC23" s="953"/>
      <c r="AD23" s="953"/>
      <c r="AE23" s="953"/>
      <c r="AF23" s="322"/>
      <c r="AG23" s="322"/>
      <c r="AH23" s="944"/>
      <c r="AI23" s="944"/>
      <c r="AJ23" s="944"/>
      <c r="AK23" s="944"/>
      <c r="AL23" s="322"/>
      <c r="AM23" s="322"/>
      <c r="AN23" s="752"/>
      <c r="AO23" s="752"/>
      <c r="AP23" s="752"/>
      <c r="AQ23" s="752"/>
      <c r="AR23" s="322"/>
      <c r="AS23" s="322"/>
      <c r="AT23" s="753"/>
      <c r="AU23" s="753"/>
      <c r="AV23" s="753"/>
      <c r="AW23" s="753"/>
      <c r="AX23" s="322"/>
      <c r="AY23" s="322"/>
      <c r="AZ23" s="948"/>
      <c r="BA23" s="949"/>
      <c r="BB23" s="949"/>
      <c r="BC23" s="950"/>
    </row>
    <row r="24" spans="1:57" ht="33.75" customHeight="1" x14ac:dyDescent="0.35">
      <c r="A24" s="417">
        <v>1</v>
      </c>
      <c r="B24" s="417">
        <f t="shared" si="5"/>
        <v>0</v>
      </c>
      <c r="C24" s="424">
        <v>18</v>
      </c>
      <c r="D24" s="59"/>
      <c r="E24" s="170" t="str">
        <f>IF(B24=0,"",FLOOR(VLOOKUP(A24,'All Meals'!$A$12:$V$61,4),0.25))</f>
        <v/>
      </c>
      <c r="F24" s="171" t="str">
        <f t="shared" si="1"/>
        <v/>
      </c>
      <c r="G24" s="170" t="str">
        <f>IF(B24=0,"",FLOOR(VLOOKUP(A24,'All Meals'!$A$12:$V$61,5),0.25))</f>
        <v/>
      </c>
      <c r="H24" s="172" t="str">
        <f t="shared" si="2"/>
        <v/>
      </c>
      <c r="I24" s="241" t="str">
        <f>IF(B24=0,"",FLOOR(VLOOKUP(A24,'All Meals'!$A$12:$V$61,6),0.25))</f>
        <v/>
      </c>
      <c r="J24" s="241" t="str">
        <f>IF(B24=0,"",FLOOR(VLOOKUP(A24,'All Meals'!$A$12:$V$61,7),0.25))</f>
        <v/>
      </c>
      <c r="K24" s="95" t="str">
        <f>IF(B24=0, "",VLOOKUP(A24,'All Meals'!$A$12:$V$61,10))</f>
        <v/>
      </c>
      <c r="L24" s="96" t="str">
        <f t="shared" si="3"/>
        <v/>
      </c>
      <c r="M24" s="324" t="str">
        <f>IF(B24=0, "",VLOOKUP(A24,'All Meals'!$A$12:$V$61,13))</f>
        <v/>
      </c>
      <c r="N24" s="95" t="str">
        <f>IF(B24=0, "",VLOOKUP(A24,'All Meals'!$A$12:$V$61,16))</f>
        <v/>
      </c>
      <c r="O24" s="407" t="str">
        <f t="shared" si="16"/>
        <v/>
      </c>
      <c r="P24" s="408" t="str">
        <f>IF(B24=0, "",VLOOKUP(A24,'All Meals'!$A$12:$V$61,19))</f>
        <v/>
      </c>
      <c r="Q24" s="95" t="str">
        <f>IF(B24=0, "",VLOOKUP(A24,'All Meals'!$A$12:$V$61,20))</f>
        <v/>
      </c>
      <c r="R24" s="171" t="str">
        <f t="shared" si="0"/>
        <v/>
      </c>
      <c r="AB24" s="749"/>
      <c r="AC24" s="750"/>
      <c r="AD24" s="750"/>
      <c r="AE24" s="750"/>
      <c r="AF24" s="322"/>
      <c r="AG24" s="322"/>
      <c r="AH24" s="944"/>
      <c r="AI24" s="944"/>
      <c r="AJ24" s="944"/>
      <c r="AK24" s="944"/>
      <c r="AL24" s="322"/>
      <c r="AM24" s="322"/>
      <c r="AN24" s="752"/>
      <c r="AO24" s="752"/>
      <c r="AP24" s="752"/>
      <c r="AQ24" s="752"/>
      <c r="AR24" s="322"/>
      <c r="AS24" s="322"/>
      <c r="AT24" s="753"/>
      <c r="AU24" s="753"/>
      <c r="AV24" s="753"/>
      <c r="AW24" s="753"/>
      <c r="AX24" s="322"/>
      <c r="AY24" s="322"/>
      <c r="AZ24" s="948"/>
      <c r="BA24" s="949"/>
      <c r="BB24" s="949"/>
      <c r="BC24" s="950"/>
    </row>
    <row r="25" spans="1:57" ht="33.75" customHeight="1" x14ac:dyDescent="0.35">
      <c r="A25" s="417">
        <v>1</v>
      </c>
      <c r="B25" s="417">
        <f t="shared" si="5"/>
        <v>0</v>
      </c>
      <c r="C25" s="424">
        <v>19</v>
      </c>
      <c r="D25" s="59"/>
      <c r="E25" s="170" t="str">
        <f>IF(B25=0,"",FLOOR(VLOOKUP(A25,'All Meals'!$A$12:$V$61,4),0.25))</f>
        <v/>
      </c>
      <c r="F25" s="171" t="str">
        <f t="shared" si="1"/>
        <v/>
      </c>
      <c r="G25" s="170" t="str">
        <f>IF(B25=0,"",FLOOR(VLOOKUP(A25,'All Meals'!$A$12:$V$61,5),0.25))</f>
        <v/>
      </c>
      <c r="H25" s="172" t="str">
        <f t="shared" si="2"/>
        <v/>
      </c>
      <c r="I25" s="241" t="str">
        <f>IF(B25=0,"",FLOOR(VLOOKUP(A25,'All Meals'!$A$12:$V$61,6),0.25))</f>
        <v/>
      </c>
      <c r="J25" s="241" t="str">
        <f>IF(B25=0,"",FLOOR(VLOOKUP(A25,'All Meals'!$A$12:$V$61,7),0.25))</f>
        <v/>
      </c>
      <c r="K25" s="95" t="str">
        <f>IF(B25=0, "",VLOOKUP(A25,'All Meals'!$A$12:$V$61,10))</f>
        <v/>
      </c>
      <c r="L25" s="96" t="str">
        <f t="shared" si="3"/>
        <v/>
      </c>
      <c r="M25" s="324" t="str">
        <f>IF(B25=0, "",VLOOKUP(A25,'All Meals'!$A$12:$V$61,13))</f>
        <v/>
      </c>
      <c r="N25" s="95" t="str">
        <f>IF(B25=0, "",VLOOKUP(A25,'All Meals'!$A$12:$V$61,16))</f>
        <v/>
      </c>
      <c r="O25" s="407" t="str">
        <f t="shared" si="16"/>
        <v/>
      </c>
      <c r="P25" s="408" t="str">
        <f>IF(B25=0, "",VLOOKUP(A25,'All Meals'!$A$12:$V$61,19))</f>
        <v/>
      </c>
      <c r="Q25" s="95" t="str">
        <f>IF(B25=0, "",VLOOKUP(A25,'All Meals'!$A$12:$V$61,20))</f>
        <v/>
      </c>
      <c r="R25" s="171" t="str">
        <f t="shared" si="0"/>
        <v/>
      </c>
      <c r="AB25" s="749"/>
      <c r="AC25" s="750"/>
      <c r="AD25" s="750"/>
      <c r="AE25" s="750"/>
      <c r="AF25" s="322"/>
      <c r="AG25" s="322"/>
      <c r="AH25" s="944"/>
      <c r="AI25" s="944"/>
      <c r="AJ25" s="944"/>
      <c r="AK25" s="944"/>
      <c r="AL25" s="322"/>
      <c r="AM25" s="322"/>
      <c r="AN25" s="752"/>
      <c r="AO25" s="752"/>
      <c r="AP25" s="752"/>
      <c r="AQ25" s="752"/>
      <c r="AR25" s="322"/>
      <c r="AS25" s="322"/>
      <c r="AT25" s="753"/>
      <c r="AU25" s="753"/>
      <c r="AV25" s="753"/>
      <c r="AW25" s="753"/>
      <c r="AX25" s="322"/>
      <c r="AY25" s="322"/>
      <c r="AZ25" s="948"/>
      <c r="BA25" s="949"/>
      <c r="BB25" s="949"/>
      <c r="BC25" s="950"/>
    </row>
    <row r="26" spans="1:57" ht="33.75" customHeight="1" thickBot="1" x14ac:dyDescent="0.4">
      <c r="A26" s="417">
        <v>1</v>
      </c>
      <c r="B26" s="417">
        <f t="shared" si="5"/>
        <v>0</v>
      </c>
      <c r="C26" s="425">
        <v>20</v>
      </c>
      <c r="D26" s="60"/>
      <c r="E26" s="418" t="str">
        <f>IF(B26=0,"",FLOOR(VLOOKUP(A26,'All Meals'!$A$12:$V$61,4),0.25))</f>
        <v/>
      </c>
      <c r="F26" s="171" t="str">
        <f t="shared" si="1"/>
        <v/>
      </c>
      <c r="G26" s="418" t="str">
        <f>IF(B26=0,"",FLOOR(VLOOKUP(A26,'All Meals'!$A$12:$V$61,5),0.25))</f>
        <v/>
      </c>
      <c r="H26" s="172" t="str">
        <f t="shared" si="2"/>
        <v/>
      </c>
      <c r="I26" s="419" t="str">
        <f>IF(B26=0,"",FLOOR(VLOOKUP(A26,'All Meals'!$A$12:$V$61,6),0.25))</f>
        <v/>
      </c>
      <c r="J26" s="419" t="str">
        <f>IF(B26=0,"",FLOOR(VLOOKUP(A26,'All Meals'!$A$12:$V$61,7),0.25))</f>
        <v/>
      </c>
      <c r="K26" s="420" t="str">
        <f>IF(B26=0, "",VLOOKUP(A26,'All Meals'!$A$12:$V$61,10))</f>
        <v/>
      </c>
      <c r="L26" s="96" t="str">
        <f t="shared" si="3"/>
        <v/>
      </c>
      <c r="M26" s="421" t="str">
        <f>IF(B26=0, "",VLOOKUP(A26,'All Meals'!$A$12:$V$61,13))</f>
        <v/>
      </c>
      <c r="N26" s="420" t="str">
        <f>IF(B26=0, "",VLOOKUP(A26,'All Meals'!$A$12:$V$61,16))</f>
        <v/>
      </c>
      <c r="O26" s="407" t="str">
        <f t="shared" si="16"/>
        <v/>
      </c>
      <c r="P26" s="422" t="str">
        <f>IF(B26=0, "",VLOOKUP(A26,'All Meals'!$A$12:$V$61,19))</f>
        <v/>
      </c>
      <c r="Q26" s="420" t="str">
        <f>IF(B26=0, "",VLOOKUP(A26,'All Meals'!$A$12:$V$61,20))</f>
        <v/>
      </c>
      <c r="R26" s="173" t="str">
        <f t="shared" si="0"/>
        <v/>
      </c>
      <c r="AB26" s="742"/>
      <c r="AC26" s="743"/>
      <c r="AD26" s="743"/>
      <c r="AE26" s="743"/>
      <c r="AF26" s="323"/>
      <c r="AG26" s="323"/>
      <c r="AH26" s="951"/>
      <c r="AI26" s="951"/>
      <c r="AJ26" s="951"/>
      <c r="AK26" s="951"/>
      <c r="AL26" s="323"/>
      <c r="AM26" s="323"/>
      <c r="AN26" s="745"/>
      <c r="AO26" s="745"/>
      <c r="AP26" s="745"/>
      <c r="AQ26" s="745"/>
      <c r="AR26" s="323"/>
      <c r="AS26" s="323"/>
      <c r="AT26" s="746"/>
      <c r="AU26" s="746"/>
      <c r="AV26" s="746"/>
      <c r="AW26" s="746"/>
      <c r="AX26" s="323"/>
      <c r="AY26" s="323"/>
      <c r="AZ26" s="938"/>
      <c r="BA26" s="939"/>
      <c r="BB26" s="939"/>
      <c r="BC26" s="940"/>
    </row>
    <row r="27" spans="1:57" ht="33.75" customHeight="1" x14ac:dyDescent="0.35">
      <c r="AB27" s="153"/>
    </row>
    <row r="28" spans="1:57" ht="33.75" customHeight="1" x14ac:dyDescent="0.35">
      <c r="AB28" s="153"/>
      <c r="AE28" s="154"/>
    </row>
    <row r="29" spans="1:57" ht="33.75" customHeight="1" x14ac:dyDescent="0.35"/>
    <row r="30" spans="1:57" ht="33.75" customHeight="1" x14ac:dyDescent="0.35"/>
  </sheetData>
  <sheetProtection algorithmName="SHA-512" hashValue="Tkvl3uXEeisA8u3CCeovy4Z1rlgo4NdO1cegmx6IsBjgo4Qcsi65+tKzZt5lajPXRQ4FyAs2LUgam7qZxjaBGw==" saltValue="iqJHlMtE8nLHRj30HTxV7A==" spinCount="100000" sheet="1"/>
  <mergeCells count="127">
    <mergeCell ref="C1:R1"/>
    <mergeCell ref="T1:Z1"/>
    <mergeCell ref="AB1:BC1"/>
    <mergeCell ref="D2:R2"/>
    <mergeCell ref="T2:V2"/>
    <mergeCell ref="Y2:Z2"/>
    <mergeCell ref="AB2:AW2"/>
    <mergeCell ref="AZ2:BD2"/>
    <mergeCell ref="E5:E6"/>
    <mergeCell ref="F5:F6"/>
    <mergeCell ref="G5:G6"/>
    <mergeCell ref="H5:H6"/>
    <mergeCell ref="I5:I6"/>
    <mergeCell ref="J5:J6"/>
    <mergeCell ref="C3:Z3"/>
    <mergeCell ref="AB3:AN3"/>
    <mergeCell ref="C4:D6"/>
    <mergeCell ref="E4:F4"/>
    <mergeCell ref="G4:J4"/>
    <mergeCell ref="K4:M4"/>
    <mergeCell ref="N4:P4"/>
    <mergeCell ref="Q4:R4"/>
    <mergeCell ref="S4:Z4"/>
    <mergeCell ref="AB4:BC4"/>
    <mergeCell ref="Q5:Q6"/>
    <mergeCell ref="R5:R6"/>
    <mergeCell ref="S5:V5"/>
    <mergeCell ref="AB5:AB6"/>
    <mergeCell ref="AE5:AE6"/>
    <mergeCell ref="Z5:Z8"/>
    <mergeCell ref="S8:V8"/>
    <mergeCell ref="K5:K6"/>
    <mergeCell ref="L5:L6"/>
    <mergeCell ref="M5:M6"/>
    <mergeCell ref="N5:N6"/>
    <mergeCell ref="O5:O6"/>
    <mergeCell ref="P5:P6"/>
    <mergeCell ref="BE5:BE6"/>
    <mergeCell ref="S6:V6"/>
    <mergeCell ref="S7:V7"/>
    <mergeCell ref="AB7:AB8"/>
    <mergeCell ref="AC7:AC8"/>
    <mergeCell ref="AD7:AD8"/>
    <mergeCell ref="AE7:AE8"/>
    <mergeCell ref="AH5:AH6"/>
    <mergeCell ref="AK5:AK6"/>
    <mergeCell ref="AN5:AN6"/>
    <mergeCell ref="AQ5:AQ6"/>
    <mergeCell ref="AT5:AT6"/>
    <mergeCell ref="AW5:AW6"/>
    <mergeCell ref="AF7:AF8"/>
    <mergeCell ref="AG7:AG8"/>
    <mergeCell ref="AH7:AH8"/>
    <mergeCell ref="AI7:AI8"/>
    <mergeCell ref="AJ7:AJ8"/>
    <mergeCell ref="AK7:AK8"/>
    <mergeCell ref="AZ5:AZ6"/>
    <mergeCell ref="BC5:BC6"/>
    <mergeCell ref="BD5:BD6"/>
    <mergeCell ref="BA7:BA8"/>
    <mergeCell ref="BB7:BB8"/>
    <mergeCell ref="BC7:BC8"/>
    <mergeCell ref="AL7:AL8"/>
    <mergeCell ref="AM7:AM8"/>
    <mergeCell ref="AN7:AN8"/>
    <mergeCell ref="AO7:AO8"/>
    <mergeCell ref="AP7:AP8"/>
    <mergeCell ref="AQ7:AQ8"/>
    <mergeCell ref="AR7:AR8"/>
    <mergeCell ref="AS7:AS8"/>
    <mergeCell ref="AT7:AT8"/>
    <mergeCell ref="AU7:AU8"/>
    <mergeCell ref="AV7:AV8"/>
    <mergeCell ref="AW7:AW8"/>
    <mergeCell ref="AX7:AX8"/>
    <mergeCell ref="AY7:AY8"/>
    <mergeCell ref="AZ7:AZ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T19:Z19"/>
    <mergeCell ref="T20:V21"/>
    <mergeCell ref="Y20:Z21"/>
    <mergeCell ref="AB20:BC20"/>
    <mergeCell ref="AB21:AE21"/>
    <mergeCell ref="AH21:AK21"/>
    <mergeCell ref="AN21:AQ21"/>
    <mergeCell ref="AT21:AW21"/>
    <mergeCell ref="AZ21:BC21"/>
    <mergeCell ref="AZ22:BC22"/>
    <mergeCell ref="AB23:AE23"/>
    <mergeCell ref="AH23:AK23"/>
    <mergeCell ref="AN23:AQ23"/>
    <mergeCell ref="AT23:AW23"/>
    <mergeCell ref="AZ23:BC23"/>
    <mergeCell ref="T22:V23"/>
    <mergeCell ref="Y22:Z23"/>
    <mergeCell ref="AB22:AE22"/>
    <mergeCell ref="AH22:AK22"/>
    <mergeCell ref="AN22:AQ22"/>
    <mergeCell ref="AT22:AW22"/>
    <mergeCell ref="AB26:AE26"/>
    <mergeCell ref="AH26:AK26"/>
    <mergeCell ref="AN26:AQ26"/>
    <mergeCell ref="AT26:AW26"/>
    <mergeCell ref="AZ26:BC26"/>
    <mergeCell ref="AB24:AE24"/>
    <mergeCell ref="AH24:AK24"/>
    <mergeCell ref="AN24:AQ24"/>
    <mergeCell ref="AT24:AW24"/>
    <mergeCell ref="AZ24:BC24"/>
    <mergeCell ref="AB25:AE25"/>
    <mergeCell ref="AH25:AK25"/>
    <mergeCell ref="AN25:AQ25"/>
    <mergeCell ref="AT25:AW25"/>
    <mergeCell ref="AZ25:BC25"/>
  </mergeCells>
  <conditionalFormatting sqref="Z5 F7:J26 L7:L26 O7:O26 R7:R26 Z9">
    <cfRule type="containsText" dxfId="49" priority="5" stopIfTrue="1" operator="containsText" text="Yes">
      <formula>NOT(ISERROR(SEARCH("Yes",F5)))</formula>
    </cfRule>
    <cfRule type="containsText" dxfId="48" priority="6" stopIfTrue="1" operator="containsText" text="No">
      <formula>NOT(ISERROR(SEARCH("No",F5)))</formula>
    </cfRule>
  </conditionalFormatting>
  <conditionalFormatting sqref="AB20">
    <cfRule type="containsText" dxfId="47" priority="1" stopIfTrue="1" operator="containsText" text="You">
      <formula>NOT(ISERROR(SEARCH("You",AB20)))</formula>
    </cfRule>
  </conditionalFormatting>
  <conditionalFormatting sqref="AB9:AE9 AH9:AK9">
    <cfRule type="containsText" dxfId="46" priority="4" stopIfTrue="1" operator="containsText" text="Remember">
      <formula>NOT(ISERROR(SEARCH("Remember",AB9)))</formula>
    </cfRule>
  </conditionalFormatting>
  <conditionalFormatting sqref="AN9:AQ9">
    <cfRule type="containsText" dxfId="45" priority="2" stopIfTrue="1" operator="containsText" text="if">
      <formula>NOT(ISERROR(SEARCH("if",AN9)))</formula>
    </cfRule>
  </conditionalFormatting>
  <hyperlinks>
    <hyperlink ref="Y2:Z2" location="'Weekly Report'!A1" display="Go to Weekly Report" xr:uid="{00000000-0004-0000-0A00-000000000000}"/>
    <hyperlink ref="T2:V2" location="'Menu Worksheet Instructions'!A1" display="Go to Instructions" xr:uid="{00000000-0004-0000-0A00-000001000000}"/>
    <hyperlink ref="AZ2:BD2" r:id="rId1" display="https://foodbuyingguide.fns.usda.gov/files/Reports/USDA_FBG_Section2_Vegetables_YieldTable.pdf" xr:uid="{00000000-0004-0000-0A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5841" r:id="rId6" name="Drop Down 1">
              <controlPr defaultSize="0" autoLine="0" autoPict="0">
                <anchor moveWithCells="1">
                  <from>
                    <xdr:col>3</xdr:col>
                    <xdr:colOff>165100</xdr:colOff>
                    <xdr:row>6</xdr:row>
                    <xdr:rowOff>107950</xdr:rowOff>
                  </from>
                  <to>
                    <xdr:col>3</xdr:col>
                    <xdr:colOff>3060700</xdr:colOff>
                    <xdr:row>6</xdr:row>
                    <xdr:rowOff>381000</xdr:rowOff>
                  </to>
                </anchor>
              </controlPr>
            </control>
          </mc:Choice>
        </mc:AlternateContent>
        <mc:AlternateContent xmlns:mc="http://schemas.openxmlformats.org/markup-compatibility/2006">
          <mc:Choice Requires="x14">
            <control shapeId="35842" r:id="rId7" name="Drop Down 2">
              <controlPr defaultSize="0" autoLine="0" autoPict="0">
                <anchor moveWithCells="1">
                  <from>
                    <xdr:col>3</xdr:col>
                    <xdr:colOff>165100</xdr:colOff>
                    <xdr:row>7</xdr:row>
                    <xdr:rowOff>107950</xdr:rowOff>
                  </from>
                  <to>
                    <xdr:col>3</xdr:col>
                    <xdr:colOff>3060700</xdr:colOff>
                    <xdr:row>7</xdr:row>
                    <xdr:rowOff>381000</xdr:rowOff>
                  </to>
                </anchor>
              </controlPr>
            </control>
          </mc:Choice>
        </mc:AlternateContent>
        <mc:AlternateContent xmlns:mc="http://schemas.openxmlformats.org/markup-compatibility/2006">
          <mc:Choice Requires="x14">
            <control shapeId="35843" r:id="rId8" name="Drop Down 3">
              <controlPr defaultSize="0" autoLine="0" autoPict="0">
                <anchor moveWithCells="1">
                  <from>
                    <xdr:col>3</xdr:col>
                    <xdr:colOff>165100</xdr:colOff>
                    <xdr:row>8</xdr:row>
                    <xdr:rowOff>107950</xdr:rowOff>
                  </from>
                  <to>
                    <xdr:col>3</xdr:col>
                    <xdr:colOff>3060700</xdr:colOff>
                    <xdr:row>8</xdr:row>
                    <xdr:rowOff>381000</xdr:rowOff>
                  </to>
                </anchor>
              </controlPr>
            </control>
          </mc:Choice>
        </mc:AlternateContent>
        <mc:AlternateContent xmlns:mc="http://schemas.openxmlformats.org/markup-compatibility/2006">
          <mc:Choice Requires="x14">
            <control shapeId="35844" r:id="rId9" name="Drop Down 4">
              <controlPr defaultSize="0" autoLine="0" autoPict="0">
                <anchor moveWithCells="1">
                  <from>
                    <xdr:col>3</xdr:col>
                    <xdr:colOff>165100</xdr:colOff>
                    <xdr:row>9</xdr:row>
                    <xdr:rowOff>107950</xdr:rowOff>
                  </from>
                  <to>
                    <xdr:col>3</xdr:col>
                    <xdr:colOff>3060700</xdr:colOff>
                    <xdr:row>9</xdr:row>
                    <xdr:rowOff>381000</xdr:rowOff>
                  </to>
                </anchor>
              </controlPr>
            </control>
          </mc:Choice>
        </mc:AlternateContent>
        <mc:AlternateContent xmlns:mc="http://schemas.openxmlformats.org/markup-compatibility/2006">
          <mc:Choice Requires="x14">
            <control shapeId="35845" r:id="rId10" name="Drop Down 5">
              <controlPr defaultSize="0" autoLine="0" autoPict="0">
                <anchor moveWithCells="1">
                  <from>
                    <xdr:col>3</xdr:col>
                    <xdr:colOff>165100</xdr:colOff>
                    <xdr:row>10</xdr:row>
                    <xdr:rowOff>107950</xdr:rowOff>
                  </from>
                  <to>
                    <xdr:col>3</xdr:col>
                    <xdr:colOff>3060700</xdr:colOff>
                    <xdr:row>10</xdr:row>
                    <xdr:rowOff>381000</xdr:rowOff>
                  </to>
                </anchor>
              </controlPr>
            </control>
          </mc:Choice>
        </mc:AlternateContent>
        <mc:AlternateContent xmlns:mc="http://schemas.openxmlformats.org/markup-compatibility/2006">
          <mc:Choice Requires="x14">
            <control shapeId="35846" r:id="rId11" name="Drop Down 6">
              <controlPr defaultSize="0" autoLine="0" autoPict="0">
                <anchor moveWithCells="1">
                  <from>
                    <xdr:col>3</xdr:col>
                    <xdr:colOff>165100</xdr:colOff>
                    <xdr:row>11</xdr:row>
                    <xdr:rowOff>107950</xdr:rowOff>
                  </from>
                  <to>
                    <xdr:col>3</xdr:col>
                    <xdr:colOff>3060700</xdr:colOff>
                    <xdr:row>11</xdr:row>
                    <xdr:rowOff>381000</xdr:rowOff>
                  </to>
                </anchor>
              </controlPr>
            </control>
          </mc:Choice>
        </mc:AlternateContent>
        <mc:AlternateContent xmlns:mc="http://schemas.openxmlformats.org/markup-compatibility/2006">
          <mc:Choice Requires="x14">
            <control shapeId="35847" r:id="rId12" name="Drop Down 7">
              <controlPr defaultSize="0" autoLine="0" autoPict="0">
                <anchor moveWithCells="1">
                  <from>
                    <xdr:col>3</xdr:col>
                    <xdr:colOff>165100</xdr:colOff>
                    <xdr:row>12</xdr:row>
                    <xdr:rowOff>107950</xdr:rowOff>
                  </from>
                  <to>
                    <xdr:col>3</xdr:col>
                    <xdr:colOff>3060700</xdr:colOff>
                    <xdr:row>12</xdr:row>
                    <xdr:rowOff>381000</xdr:rowOff>
                  </to>
                </anchor>
              </controlPr>
            </control>
          </mc:Choice>
        </mc:AlternateContent>
        <mc:AlternateContent xmlns:mc="http://schemas.openxmlformats.org/markup-compatibility/2006">
          <mc:Choice Requires="x14">
            <control shapeId="35848" r:id="rId13" name="Drop Down 8">
              <controlPr defaultSize="0" autoLine="0" autoPict="0">
                <anchor moveWithCells="1">
                  <from>
                    <xdr:col>3</xdr:col>
                    <xdr:colOff>165100</xdr:colOff>
                    <xdr:row>13</xdr:row>
                    <xdr:rowOff>107950</xdr:rowOff>
                  </from>
                  <to>
                    <xdr:col>3</xdr:col>
                    <xdr:colOff>3060700</xdr:colOff>
                    <xdr:row>13</xdr:row>
                    <xdr:rowOff>381000</xdr:rowOff>
                  </to>
                </anchor>
              </controlPr>
            </control>
          </mc:Choice>
        </mc:AlternateContent>
        <mc:AlternateContent xmlns:mc="http://schemas.openxmlformats.org/markup-compatibility/2006">
          <mc:Choice Requires="x14">
            <control shapeId="35849" r:id="rId14" name="Drop Down 9">
              <controlPr defaultSize="0" autoLine="0" autoPict="0">
                <anchor moveWithCells="1">
                  <from>
                    <xdr:col>3</xdr:col>
                    <xdr:colOff>165100</xdr:colOff>
                    <xdr:row>14</xdr:row>
                    <xdr:rowOff>107950</xdr:rowOff>
                  </from>
                  <to>
                    <xdr:col>3</xdr:col>
                    <xdr:colOff>3060700</xdr:colOff>
                    <xdr:row>14</xdr:row>
                    <xdr:rowOff>381000</xdr:rowOff>
                  </to>
                </anchor>
              </controlPr>
            </control>
          </mc:Choice>
        </mc:AlternateContent>
        <mc:AlternateContent xmlns:mc="http://schemas.openxmlformats.org/markup-compatibility/2006">
          <mc:Choice Requires="x14">
            <control shapeId="35850" r:id="rId15" name="Drop Down 10">
              <controlPr defaultSize="0" autoLine="0" autoPict="0">
                <anchor moveWithCells="1">
                  <from>
                    <xdr:col>3</xdr:col>
                    <xdr:colOff>165100</xdr:colOff>
                    <xdr:row>15</xdr:row>
                    <xdr:rowOff>88900</xdr:rowOff>
                  </from>
                  <to>
                    <xdr:col>3</xdr:col>
                    <xdr:colOff>3060700</xdr:colOff>
                    <xdr:row>15</xdr:row>
                    <xdr:rowOff>361950</xdr:rowOff>
                  </to>
                </anchor>
              </controlPr>
            </control>
          </mc:Choice>
        </mc:AlternateContent>
        <mc:AlternateContent xmlns:mc="http://schemas.openxmlformats.org/markup-compatibility/2006">
          <mc:Choice Requires="x14">
            <control shapeId="35851" r:id="rId16" name="Drop Down 11">
              <controlPr defaultSize="0" autoLine="0" autoPict="0">
                <anchor moveWithCells="1">
                  <from>
                    <xdr:col>3</xdr:col>
                    <xdr:colOff>165100</xdr:colOff>
                    <xdr:row>16</xdr:row>
                    <xdr:rowOff>107950</xdr:rowOff>
                  </from>
                  <to>
                    <xdr:col>3</xdr:col>
                    <xdr:colOff>3060700</xdr:colOff>
                    <xdr:row>16</xdr:row>
                    <xdr:rowOff>381000</xdr:rowOff>
                  </to>
                </anchor>
              </controlPr>
            </control>
          </mc:Choice>
        </mc:AlternateContent>
        <mc:AlternateContent xmlns:mc="http://schemas.openxmlformats.org/markup-compatibility/2006">
          <mc:Choice Requires="x14">
            <control shapeId="35852" r:id="rId17" name="Drop Down 12">
              <controlPr defaultSize="0" autoLine="0" autoPict="0">
                <anchor moveWithCells="1">
                  <from>
                    <xdr:col>3</xdr:col>
                    <xdr:colOff>165100</xdr:colOff>
                    <xdr:row>17</xdr:row>
                    <xdr:rowOff>107950</xdr:rowOff>
                  </from>
                  <to>
                    <xdr:col>3</xdr:col>
                    <xdr:colOff>3060700</xdr:colOff>
                    <xdr:row>17</xdr:row>
                    <xdr:rowOff>381000</xdr:rowOff>
                  </to>
                </anchor>
              </controlPr>
            </control>
          </mc:Choice>
        </mc:AlternateContent>
        <mc:AlternateContent xmlns:mc="http://schemas.openxmlformats.org/markup-compatibility/2006">
          <mc:Choice Requires="x14">
            <control shapeId="35853" r:id="rId18" name="Drop Down 13">
              <controlPr defaultSize="0" autoLine="0" autoPict="0">
                <anchor moveWithCells="1">
                  <from>
                    <xdr:col>3</xdr:col>
                    <xdr:colOff>165100</xdr:colOff>
                    <xdr:row>18</xdr:row>
                    <xdr:rowOff>107950</xdr:rowOff>
                  </from>
                  <to>
                    <xdr:col>3</xdr:col>
                    <xdr:colOff>3060700</xdr:colOff>
                    <xdr:row>18</xdr:row>
                    <xdr:rowOff>381000</xdr:rowOff>
                  </to>
                </anchor>
              </controlPr>
            </control>
          </mc:Choice>
        </mc:AlternateContent>
        <mc:AlternateContent xmlns:mc="http://schemas.openxmlformats.org/markup-compatibility/2006">
          <mc:Choice Requires="x14">
            <control shapeId="35854" r:id="rId19" name="Drop Down 14">
              <controlPr defaultSize="0" autoLine="0" autoPict="0">
                <anchor moveWithCells="1">
                  <from>
                    <xdr:col>3</xdr:col>
                    <xdr:colOff>165100</xdr:colOff>
                    <xdr:row>19</xdr:row>
                    <xdr:rowOff>107950</xdr:rowOff>
                  </from>
                  <to>
                    <xdr:col>3</xdr:col>
                    <xdr:colOff>3060700</xdr:colOff>
                    <xdr:row>19</xdr:row>
                    <xdr:rowOff>381000</xdr:rowOff>
                  </to>
                </anchor>
              </controlPr>
            </control>
          </mc:Choice>
        </mc:AlternateContent>
        <mc:AlternateContent xmlns:mc="http://schemas.openxmlformats.org/markup-compatibility/2006">
          <mc:Choice Requires="x14">
            <control shapeId="35855" r:id="rId20" name="Drop Down 15">
              <controlPr defaultSize="0" autoLine="0" autoPict="0">
                <anchor moveWithCells="1">
                  <from>
                    <xdr:col>3</xdr:col>
                    <xdr:colOff>165100</xdr:colOff>
                    <xdr:row>20</xdr:row>
                    <xdr:rowOff>107950</xdr:rowOff>
                  </from>
                  <to>
                    <xdr:col>3</xdr:col>
                    <xdr:colOff>3060700</xdr:colOff>
                    <xdr:row>20</xdr:row>
                    <xdr:rowOff>381000</xdr:rowOff>
                  </to>
                </anchor>
              </controlPr>
            </control>
          </mc:Choice>
        </mc:AlternateContent>
        <mc:AlternateContent xmlns:mc="http://schemas.openxmlformats.org/markup-compatibility/2006">
          <mc:Choice Requires="x14">
            <control shapeId="35856" r:id="rId21" name="Drop Down 16">
              <controlPr defaultSize="0" autoLine="0" autoPict="0">
                <anchor moveWithCells="1">
                  <from>
                    <xdr:col>3</xdr:col>
                    <xdr:colOff>165100</xdr:colOff>
                    <xdr:row>21</xdr:row>
                    <xdr:rowOff>107950</xdr:rowOff>
                  </from>
                  <to>
                    <xdr:col>3</xdr:col>
                    <xdr:colOff>3060700</xdr:colOff>
                    <xdr:row>21</xdr:row>
                    <xdr:rowOff>381000</xdr:rowOff>
                  </to>
                </anchor>
              </controlPr>
            </control>
          </mc:Choice>
        </mc:AlternateContent>
        <mc:AlternateContent xmlns:mc="http://schemas.openxmlformats.org/markup-compatibility/2006">
          <mc:Choice Requires="x14">
            <control shapeId="35857" r:id="rId22" name="Drop Down 17">
              <controlPr defaultSize="0" autoLine="0" autoPict="0">
                <anchor moveWithCells="1">
                  <from>
                    <xdr:col>3</xdr:col>
                    <xdr:colOff>165100</xdr:colOff>
                    <xdr:row>22</xdr:row>
                    <xdr:rowOff>107950</xdr:rowOff>
                  </from>
                  <to>
                    <xdr:col>3</xdr:col>
                    <xdr:colOff>3060700</xdr:colOff>
                    <xdr:row>22</xdr:row>
                    <xdr:rowOff>381000</xdr:rowOff>
                  </to>
                </anchor>
              </controlPr>
            </control>
          </mc:Choice>
        </mc:AlternateContent>
        <mc:AlternateContent xmlns:mc="http://schemas.openxmlformats.org/markup-compatibility/2006">
          <mc:Choice Requires="x14">
            <control shapeId="35858" r:id="rId23" name="Drop Down 18">
              <controlPr defaultSize="0" autoLine="0" autoPict="0">
                <anchor moveWithCells="1">
                  <from>
                    <xdr:col>3</xdr:col>
                    <xdr:colOff>165100</xdr:colOff>
                    <xdr:row>23</xdr:row>
                    <xdr:rowOff>107950</xdr:rowOff>
                  </from>
                  <to>
                    <xdr:col>3</xdr:col>
                    <xdr:colOff>3060700</xdr:colOff>
                    <xdr:row>23</xdr:row>
                    <xdr:rowOff>381000</xdr:rowOff>
                  </to>
                </anchor>
              </controlPr>
            </control>
          </mc:Choice>
        </mc:AlternateContent>
        <mc:AlternateContent xmlns:mc="http://schemas.openxmlformats.org/markup-compatibility/2006">
          <mc:Choice Requires="x14">
            <control shapeId="35859" r:id="rId24" name="Drop Down 19">
              <controlPr defaultSize="0" autoLine="0" autoPict="0">
                <anchor moveWithCells="1">
                  <from>
                    <xdr:col>3</xdr:col>
                    <xdr:colOff>165100</xdr:colOff>
                    <xdr:row>24</xdr:row>
                    <xdr:rowOff>107950</xdr:rowOff>
                  </from>
                  <to>
                    <xdr:col>3</xdr:col>
                    <xdr:colOff>3060700</xdr:colOff>
                    <xdr:row>24</xdr:row>
                    <xdr:rowOff>381000</xdr:rowOff>
                  </to>
                </anchor>
              </controlPr>
            </control>
          </mc:Choice>
        </mc:AlternateContent>
        <mc:AlternateContent xmlns:mc="http://schemas.openxmlformats.org/markup-compatibility/2006">
          <mc:Choice Requires="x14">
            <control shapeId="35860" r:id="rId25" name="Drop Down 20">
              <controlPr defaultSize="0" autoLine="0" autoPict="0">
                <anchor moveWithCells="1">
                  <from>
                    <xdr:col>3</xdr:col>
                    <xdr:colOff>165100</xdr:colOff>
                    <xdr:row>25</xdr:row>
                    <xdr:rowOff>107950</xdr:rowOff>
                  </from>
                  <to>
                    <xdr:col>3</xdr:col>
                    <xdr:colOff>3060700</xdr:colOff>
                    <xdr:row>25</xdr:row>
                    <xdr:rowOff>381000</xdr:rowOff>
                  </to>
                </anchor>
              </controlPr>
            </control>
          </mc:Choice>
        </mc:AlternateContent>
        <mc:AlternateContent xmlns:mc="http://schemas.openxmlformats.org/markup-compatibility/2006">
          <mc:Choice Requires="x14">
            <control shapeId="35861" r:id="rId26" name="Check Box 21">
              <controlPr defaultSize="0" autoFill="0" autoLine="0" autoPict="0">
                <anchor moveWithCells="1">
                  <from>
                    <xdr:col>24</xdr:col>
                    <xdr:colOff>203200</xdr:colOff>
                    <xdr:row>4</xdr:row>
                    <xdr:rowOff>146050</xdr:rowOff>
                  </from>
                  <to>
                    <xdr:col>24</xdr:col>
                    <xdr:colOff>508000</xdr:colOff>
                    <xdr:row>4</xdr:row>
                    <xdr:rowOff>374650</xdr:rowOff>
                  </to>
                </anchor>
              </controlPr>
            </control>
          </mc:Choice>
        </mc:AlternateContent>
        <mc:AlternateContent xmlns:mc="http://schemas.openxmlformats.org/markup-compatibility/2006">
          <mc:Choice Requires="x14">
            <control shapeId="35862" r:id="rId27" name="Check Box 22">
              <controlPr defaultSize="0" autoFill="0" autoLine="0" autoPict="0">
                <anchor moveWithCells="1">
                  <from>
                    <xdr:col>24</xdr:col>
                    <xdr:colOff>203200</xdr:colOff>
                    <xdr:row>5</xdr:row>
                    <xdr:rowOff>152400</xdr:rowOff>
                  </from>
                  <to>
                    <xdr:col>24</xdr:col>
                    <xdr:colOff>514350</xdr:colOff>
                    <xdr:row>5</xdr:row>
                    <xdr:rowOff>374650</xdr:rowOff>
                  </to>
                </anchor>
              </controlPr>
            </control>
          </mc:Choice>
        </mc:AlternateContent>
        <mc:AlternateContent xmlns:mc="http://schemas.openxmlformats.org/markup-compatibility/2006">
          <mc:Choice Requires="x14">
            <control shapeId="35863" r:id="rId28" name="Check Box 23">
              <controlPr defaultSize="0" autoFill="0" autoLine="0" autoPict="0">
                <anchor moveWithCells="1">
                  <from>
                    <xdr:col>24</xdr:col>
                    <xdr:colOff>203200</xdr:colOff>
                    <xdr:row>6</xdr:row>
                    <xdr:rowOff>127000</xdr:rowOff>
                  </from>
                  <to>
                    <xdr:col>24</xdr:col>
                    <xdr:colOff>514350</xdr:colOff>
                    <xdr:row>6</xdr:row>
                    <xdr:rowOff>342900</xdr:rowOff>
                  </to>
                </anchor>
              </controlPr>
            </control>
          </mc:Choice>
        </mc:AlternateContent>
        <mc:AlternateContent xmlns:mc="http://schemas.openxmlformats.org/markup-compatibility/2006">
          <mc:Choice Requires="x14">
            <control shapeId="35864" r:id="rId29" name="Check Box 24">
              <controlPr defaultSize="0" autoFill="0" autoLine="0" autoPict="0">
                <anchor moveWithCells="1">
                  <from>
                    <xdr:col>24</xdr:col>
                    <xdr:colOff>184150</xdr:colOff>
                    <xdr:row>7</xdr:row>
                    <xdr:rowOff>127000</xdr:rowOff>
                  </from>
                  <to>
                    <xdr:col>24</xdr:col>
                    <xdr:colOff>488950</xdr:colOff>
                    <xdr:row>7</xdr:row>
                    <xdr:rowOff>342900</xdr:rowOff>
                  </to>
                </anchor>
              </controlPr>
            </control>
          </mc:Choice>
        </mc:AlternateContent>
        <mc:AlternateContent xmlns:mc="http://schemas.openxmlformats.org/markup-compatibility/2006">
          <mc:Choice Requires="x14">
            <control shapeId="35865" r:id="rId30" name="Check Box 25">
              <controlPr defaultSize="0" autoFill="0" autoLine="0" autoPict="0">
                <anchor moveWithCells="1">
                  <from>
                    <xdr:col>24</xdr:col>
                    <xdr:colOff>184150</xdr:colOff>
                    <xdr:row>8</xdr:row>
                    <xdr:rowOff>88900</xdr:rowOff>
                  </from>
                  <to>
                    <xdr:col>24</xdr:col>
                    <xdr:colOff>488950</xdr:colOff>
                    <xdr:row>8</xdr:row>
                    <xdr:rowOff>317500</xdr:rowOff>
                  </to>
                </anchor>
              </controlPr>
            </control>
          </mc:Choice>
        </mc:AlternateContent>
        <mc:AlternateContent xmlns:mc="http://schemas.openxmlformats.org/markup-compatibility/2006">
          <mc:Choice Requires="x14">
            <control shapeId="35866" r:id="rId31" name="Drop Down 26">
              <controlPr defaultSize="0" autoLine="0" autoPict="0">
                <anchor moveWithCells="1">
                  <from>
                    <xdr:col>27</xdr:col>
                    <xdr:colOff>127000</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35867" r:id="rId32" name="Drop Down 27">
              <controlPr defaultSize="0" autoLine="0" autoPict="0">
                <anchor moveWithCells="1">
                  <from>
                    <xdr:col>27</xdr:col>
                    <xdr:colOff>127000</xdr:colOff>
                    <xdr:row>10</xdr:row>
                    <xdr:rowOff>88900</xdr:rowOff>
                  </from>
                  <to>
                    <xdr:col>27</xdr:col>
                    <xdr:colOff>2476500</xdr:colOff>
                    <xdr:row>10</xdr:row>
                    <xdr:rowOff>381000</xdr:rowOff>
                  </to>
                </anchor>
              </controlPr>
            </control>
          </mc:Choice>
        </mc:AlternateContent>
        <mc:AlternateContent xmlns:mc="http://schemas.openxmlformats.org/markup-compatibility/2006">
          <mc:Choice Requires="x14">
            <control shapeId="35868" r:id="rId33" name="Drop Down 28">
              <controlPr defaultSize="0" autoLine="0" autoPict="0">
                <anchor moveWithCells="1">
                  <from>
                    <xdr:col>27</xdr:col>
                    <xdr:colOff>127000</xdr:colOff>
                    <xdr:row>11</xdr:row>
                    <xdr:rowOff>88900</xdr:rowOff>
                  </from>
                  <to>
                    <xdr:col>27</xdr:col>
                    <xdr:colOff>2476500</xdr:colOff>
                    <xdr:row>11</xdr:row>
                    <xdr:rowOff>381000</xdr:rowOff>
                  </to>
                </anchor>
              </controlPr>
            </control>
          </mc:Choice>
        </mc:AlternateContent>
        <mc:AlternateContent xmlns:mc="http://schemas.openxmlformats.org/markup-compatibility/2006">
          <mc:Choice Requires="x14">
            <control shapeId="35869" r:id="rId34" name="Drop Down 29">
              <controlPr defaultSize="0" autoLine="0" autoPict="0">
                <anchor moveWithCells="1">
                  <from>
                    <xdr:col>27</xdr:col>
                    <xdr:colOff>127000</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35870" r:id="rId35" name="Drop Down 30">
              <controlPr defaultSize="0" autoLine="0" autoPict="0">
                <anchor moveWithCells="1">
                  <from>
                    <xdr:col>27</xdr:col>
                    <xdr:colOff>127000</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35871" r:id="rId36" name="Drop Down 31">
              <controlPr defaultSize="0" autoLine="0" autoPict="0">
                <anchor moveWithCells="1">
                  <from>
                    <xdr:col>27</xdr:col>
                    <xdr:colOff>127000</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35872" r:id="rId37" name="Drop Down 32">
              <controlPr defaultSize="0" autoLine="0" autoPict="0">
                <anchor moveWithCells="1">
                  <from>
                    <xdr:col>27</xdr:col>
                    <xdr:colOff>127000</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35873" r:id="rId38" name="Drop Down 33">
              <controlPr defaultSize="0" autoLine="0" autoPict="0">
                <anchor moveWithCells="1">
                  <from>
                    <xdr:col>27</xdr:col>
                    <xdr:colOff>127000</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35874" r:id="rId39" name="Drop Down 34">
              <controlPr defaultSize="0" autoLine="0" autoPict="0">
                <anchor moveWithCells="1">
                  <from>
                    <xdr:col>27</xdr:col>
                    <xdr:colOff>127000</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35875" r:id="rId40" name="Drop Down 35">
              <controlPr defaultSize="0" autoLine="0" autoPict="0">
                <anchor moveWithCells="1">
                  <from>
                    <xdr:col>30</xdr:col>
                    <xdr:colOff>127000</xdr:colOff>
                    <xdr:row>9</xdr:row>
                    <xdr:rowOff>76200</xdr:rowOff>
                  </from>
                  <to>
                    <xdr:col>30</xdr:col>
                    <xdr:colOff>946150</xdr:colOff>
                    <xdr:row>9</xdr:row>
                    <xdr:rowOff>342900</xdr:rowOff>
                  </to>
                </anchor>
              </controlPr>
            </control>
          </mc:Choice>
        </mc:AlternateContent>
        <mc:AlternateContent xmlns:mc="http://schemas.openxmlformats.org/markup-compatibility/2006">
          <mc:Choice Requires="x14">
            <control shapeId="35876" r:id="rId41" name="Drop Down 36">
              <controlPr defaultSize="0" autoLine="0" autoPict="0">
                <anchor moveWithCells="1">
                  <from>
                    <xdr:col>30</xdr:col>
                    <xdr:colOff>127000</xdr:colOff>
                    <xdr:row>10</xdr:row>
                    <xdr:rowOff>76200</xdr:rowOff>
                  </from>
                  <to>
                    <xdr:col>30</xdr:col>
                    <xdr:colOff>946150</xdr:colOff>
                    <xdr:row>10</xdr:row>
                    <xdr:rowOff>342900</xdr:rowOff>
                  </to>
                </anchor>
              </controlPr>
            </control>
          </mc:Choice>
        </mc:AlternateContent>
        <mc:AlternateContent xmlns:mc="http://schemas.openxmlformats.org/markup-compatibility/2006">
          <mc:Choice Requires="x14">
            <control shapeId="35877" r:id="rId42" name="Drop Down 37">
              <controlPr defaultSize="0" autoLine="0" autoPict="0">
                <anchor moveWithCells="1">
                  <from>
                    <xdr:col>30</xdr:col>
                    <xdr:colOff>127000</xdr:colOff>
                    <xdr:row>11</xdr:row>
                    <xdr:rowOff>76200</xdr:rowOff>
                  </from>
                  <to>
                    <xdr:col>30</xdr:col>
                    <xdr:colOff>946150</xdr:colOff>
                    <xdr:row>11</xdr:row>
                    <xdr:rowOff>342900</xdr:rowOff>
                  </to>
                </anchor>
              </controlPr>
            </control>
          </mc:Choice>
        </mc:AlternateContent>
        <mc:AlternateContent xmlns:mc="http://schemas.openxmlformats.org/markup-compatibility/2006">
          <mc:Choice Requires="x14">
            <control shapeId="35878" r:id="rId43" name="Drop Down 38">
              <controlPr defaultSize="0" autoLine="0" autoPict="0">
                <anchor moveWithCells="1">
                  <from>
                    <xdr:col>30</xdr:col>
                    <xdr:colOff>127000</xdr:colOff>
                    <xdr:row>12</xdr:row>
                    <xdr:rowOff>76200</xdr:rowOff>
                  </from>
                  <to>
                    <xdr:col>30</xdr:col>
                    <xdr:colOff>946150</xdr:colOff>
                    <xdr:row>12</xdr:row>
                    <xdr:rowOff>342900</xdr:rowOff>
                  </to>
                </anchor>
              </controlPr>
            </control>
          </mc:Choice>
        </mc:AlternateContent>
        <mc:AlternateContent xmlns:mc="http://schemas.openxmlformats.org/markup-compatibility/2006">
          <mc:Choice Requires="x14">
            <control shapeId="35879" r:id="rId44" name="Drop Down 39">
              <controlPr defaultSize="0" autoLine="0" autoPict="0">
                <anchor moveWithCells="1">
                  <from>
                    <xdr:col>30</xdr:col>
                    <xdr:colOff>127000</xdr:colOff>
                    <xdr:row>13</xdr:row>
                    <xdr:rowOff>76200</xdr:rowOff>
                  </from>
                  <to>
                    <xdr:col>30</xdr:col>
                    <xdr:colOff>946150</xdr:colOff>
                    <xdr:row>13</xdr:row>
                    <xdr:rowOff>342900</xdr:rowOff>
                  </to>
                </anchor>
              </controlPr>
            </control>
          </mc:Choice>
        </mc:AlternateContent>
        <mc:AlternateContent xmlns:mc="http://schemas.openxmlformats.org/markup-compatibility/2006">
          <mc:Choice Requires="x14">
            <control shapeId="35880" r:id="rId45" name="Drop Down 40">
              <controlPr defaultSize="0" autoLine="0" autoPict="0">
                <anchor moveWithCells="1">
                  <from>
                    <xdr:col>30</xdr:col>
                    <xdr:colOff>127000</xdr:colOff>
                    <xdr:row>14</xdr:row>
                    <xdr:rowOff>76200</xdr:rowOff>
                  </from>
                  <to>
                    <xdr:col>30</xdr:col>
                    <xdr:colOff>946150</xdr:colOff>
                    <xdr:row>14</xdr:row>
                    <xdr:rowOff>342900</xdr:rowOff>
                  </to>
                </anchor>
              </controlPr>
            </control>
          </mc:Choice>
        </mc:AlternateContent>
        <mc:AlternateContent xmlns:mc="http://schemas.openxmlformats.org/markup-compatibility/2006">
          <mc:Choice Requires="x14">
            <control shapeId="35881" r:id="rId46" name="Drop Down 41">
              <controlPr defaultSize="0" autoLine="0" autoPict="0">
                <anchor moveWithCells="1">
                  <from>
                    <xdr:col>30</xdr:col>
                    <xdr:colOff>127000</xdr:colOff>
                    <xdr:row>15</xdr:row>
                    <xdr:rowOff>76200</xdr:rowOff>
                  </from>
                  <to>
                    <xdr:col>30</xdr:col>
                    <xdr:colOff>946150</xdr:colOff>
                    <xdr:row>15</xdr:row>
                    <xdr:rowOff>342900</xdr:rowOff>
                  </to>
                </anchor>
              </controlPr>
            </control>
          </mc:Choice>
        </mc:AlternateContent>
        <mc:AlternateContent xmlns:mc="http://schemas.openxmlformats.org/markup-compatibility/2006">
          <mc:Choice Requires="x14">
            <control shapeId="35882" r:id="rId47" name="Drop Down 42">
              <controlPr defaultSize="0" autoLine="0" autoPict="0">
                <anchor moveWithCells="1">
                  <from>
                    <xdr:col>30</xdr:col>
                    <xdr:colOff>127000</xdr:colOff>
                    <xdr:row>16</xdr:row>
                    <xdr:rowOff>76200</xdr:rowOff>
                  </from>
                  <to>
                    <xdr:col>30</xdr:col>
                    <xdr:colOff>946150</xdr:colOff>
                    <xdr:row>16</xdr:row>
                    <xdr:rowOff>342900</xdr:rowOff>
                  </to>
                </anchor>
              </controlPr>
            </control>
          </mc:Choice>
        </mc:AlternateContent>
        <mc:AlternateContent xmlns:mc="http://schemas.openxmlformats.org/markup-compatibility/2006">
          <mc:Choice Requires="x14">
            <control shapeId="35883" r:id="rId48" name="Drop Down 43">
              <controlPr defaultSize="0" autoLine="0" autoPict="0">
                <anchor moveWithCells="1">
                  <from>
                    <xdr:col>30</xdr:col>
                    <xdr:colOff>127000</xdr:colOff>
                    <xdr:row>17</xdr:row>
                    <xdr:rowOff>76200</xdr:rowOff>
                  </from>
                  <to>
                    <xdr:col>30</xdr:col>
                    <xdr:colOff>946150</xdr:colOff>
                    <xdr:row>17</xdr:row>
                    <xdr:rowOff>342900</xdr:rowOff>
                  </to>
                </anchor>
              </controlPr>
            </control>
          </mc:Choice>
        </mc:AlternateContent>
        <mc:AlternateContent xmlns:mc="http://schemas.openxmlformats.org/markup-compatibility/2006">
          <mc:Choice Requires="x14">
            <control shapeId="35884" r:id="rId49" name="Drop Down 44">
              <controlPr defaultSize="0" autoLine="0" autoPict="0">
                <anchor moveWithCells="1">
                  <from>
                    <xdr:col>30</xdr:col>
                    <xdr:colOff>127000</xdr:colOff>
                    <xdr:row>18</xdr:row>
                    <xdr:rowOff>76200</xdr:rowOff>
                  </from>
                  <to>
                    <xdr:col>30</xdr:col>
                    <xdr:colOff>946150</xdr:colOff>
                    <xdr:row>18</xdr:row>
                    <xdr:rowOff>342900</xdr:rowOff>
                  </to>
                </anchor>
              </controlPr>
            </control>
          </mc:Choice>
        </mc:AlternateContent>
        <mc:AlternateContent xmlns:mc="http://schemas.openxmlformats.org/markup-compatibility/2006">
          <mc:Choice Requires="x14">
            <control shapeId="35885" r:id="rId50" name="Drop Down 45">
              <controlPr defaultSize="0" autoLine="0" autoPict="0">
                <anchor moveWithCells="1">
                  <from>
                    <xdr:col>33</xdr:col>
                    <xdr:colOff>127000</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35886" r:id="rId51" name="Drop Down 46">
              <controlPr defaultSize="0" autoLine="0" autoPict="0">
                <anchor moveWithCells="1">
                  <from>
                    <xdr:col>33</xdr:col>
                    <xdr:colOff>127000</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35887" r:id="rId52" name="Drop Down 47">
              <controlPr defaultSize="0" autoLine="0" autoPict="0">
                <anchor moveWithCells="1">
                  <from>
                    <xdr:col>33</xdr:col>
                    <xdr:colOff>127000</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35888" r:id="rId53" name="Drop Down 48">
              <controlPr defaultSize="0" autoLine="0" autoPict="0">
                <anchor moveWithCells="1">
                  <from>
                    <xdr:col>33</xdr:col>
                    <xdr:colOff>127000</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35889" r:id="rId54" name="Drop Down 49">
              <controlPr defaultSize="0" autoLine="0" autoPict="0">
                <anchor moveWithCells="1">
                  <from>
                    <xdr:col>33</xdr:col>
                    <xdr:colOff>127000</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35890" r:id="rId55" name="Drop Down 50">
              <controlPr defaultSize="0" autoLine="0" autoPict="0">
                <anchor moveWithCells="1">
                  <from>
                    <xdr:col>33</xdr:col>
                    <xdr:colOff>127000</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35891" r:id="rId56" name="Drop Down 51">
              <controlPr defaultSize="0" autoLine="0" autoPict="0">
                <anchor moveWithCells="1">
                  <from>
                    <xdr:col>33</xdr:col>
                    <xdr:colOff>127000</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35892" r:id="rId57" name="Drop Down 52">
              <controlPr defaultSize="0" autoLine="0" autoPict="0">
                <anchor moveWithCells="1">
                  <from>
                    <xdr:col>33</xdr:col>
                    <xdr:colOff>127000</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35893" r:id="rId58" name="Drop Down 53">
              <controlPr defaultSize="0" autoLine="0" autoPict="0">
                <anchor moveWithCells="1">
                  <from>
                    <xdr:col>33</xdr:col>
                    <xdr:colOff>127000</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35894" r:id="rId59" name="Drop Down 54">
              <controlPr defaultSize="0" autoLine="0" autoPict="0">
                <anchor moveWithCells="1">
                  <from>
                    <xdr:col>33</xdr:col>
                    <xdr:colOff>127000</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35895" r:id="rId60" name="Drop Down 55">
              <controlPr defaultSize="0" autoLine="0" autoPict="0">
                <anchor moveWithCells="1">
                  <from>
                    <xdr:col>36</xdr:col>
                    <xdr:colOff>127000</xdr:colOff>
                    <xdr:row>9</xdr:row>
                    <xdr:rowOff>76200</xdr:rowOff>
                  </from>
                  <to>
                    <xdr:col>36</xdr:col>
                    <xdr:colOff>946150</xdr:colOff>
                    <xdr:row>9</xdr:row>
                    <xdr:rowOff>342900</xdr:rowOff>
                  </to>
                </anchor>
              </controlPr>
            </control>
          </mc:Choice>
        </mc:AlternateContent>
        <mc:AlternateContent xmlns:mc="http://schemas.openxmlformats.org/markup-compatibility/2006">
          <mc:Choice Requires="x14">
            <control shapeId="35896" r:id="rId61" name="Drop Down 56">
              <controlPr defaultSize="0" autoLine="0" autoPict="0">
                <anchor moveWithCells="1">
                  <from>
                    <xdr:col>36</xdr:col>
                    <xdr:colOff>127000</xdr:colOff>
                    <xdr:row>10</xdr:row>
                    <xdr:rowOff>76200</xdr:rowOff>
                  </from>
                  <to>
                    <xdr:col>36</xdr:col>
                    <xdr:colOff>946150</xdr:colOff>
                    <xdr:row>10</xdr:row>
                    <xdr:rowOff>342900</xdr:rowOff>
                  </to>
                </anchor>
              </controlPr>
            </control>
          </mc:Choice>
        </mc:AlternateContent>
        <mc:AlternateContent xmlns:mc="http://schemas.openxmlformats.org/markup-compatibility/2006">
          <mc:Choice Requires="x14">
            <control shapeId="35897" r:id="rId62" name="Drop Down 57">
              <controlPr defaultSize="0" autoLine="0" autoPict="0">
                <anchor moveWithCells="1">
                  <from>
                    <xdr:col>36</xdr:col>
                    <xdr:colOff>127000</xdr:colOff>
                    <xdr:row>11</xdr:row>
                    <xdr:rowOff>76200</xdr:rowOff>
                  </from>
                  <to>
                    <xdr:col>36</xdr:col>
                    <xdr:colOff>946150</xdr:colOff>
                    <xdr:row>11</xdr:row>
                    <xdr:rowOff>342900</xdr:rowOff>
                  </to>
                </anchor>
              </controlPr>
            </control>
          </mc:Choice>
        </mc:AlternateContent>
        <mc:AlternateContent xmlns:mc="http://schemas.openxmlformats.org/markup-compatibility/2006">
          <mc:Choice Requires="x14">
            <control shapeId="35898" r:id="rId63" name="Drop Down 58">
              <controlPr defaultSize="0" autoLine="0" autoPict="0">
                <anchor moveWithCells="1">
                  <from>
                    <xdr:col>36</xdr:col>
                    <xdr:colOff>127000</xdr:colOff>
                    <xdr:row>12</xdr:row>
                    <xdr:rowOff>76200</xdr:rowOff>
                  </from>
                  <to>
                    <xdr:col>36</xdr:col>
                    <xdr:colOff>946150</xdr:colOff>
                    <xdr:row>12</xdr:row>
                    <xdr:rowOff>342900</xdr:rowOff>
                  </to>
                </anchor>
              </controlPr>
            </control>
          </mc:Choice>
        </mc:AlternateContent>
        <mc:AlternateContent xmlns:mc="http://schemas.openxmlformats.org/markup-compatibility/2006">
          <mc:Choice Requires="x14">
            <control shapeId="35899" r:id="rId64" name="Drop Down 59">
              <controlPr defaultSize="0" autoLine="0" autoPict="0">
                <anchor moveWithCells="1">
                  <from>
                    <xdr:col>36</xdr:col>
                    <xdr:colOff>127000</xdr:colOff>
                    <xdr:row>13</xdr:row>
                    <xdr:rowOff>76200</xdr:rowOff>
                  </from>
                  <to>
                    <xdr:col>36</xdr:col>
                    <xdr:colOff>946150</xdr:colOff>
                    <xdr:row>13</xdr:row>
                    <xdr:rowOff>342900</xdr:rowOff>
                  </to>
                </anchor>
              </controlPr>
            </control>
          </mc:Choice>
        </mc:AlternateContent>
        <mc:AlternateContent xmlns:mc="http://schemas.openxmlformats.org/markup-compatibility/2006">
          <mc:Choice Requires="x14">
            <control shapeId="35900" r:id="rId65" name="Drop Down 60">
              <controlPr defaultSize="0" autoLine="0" autoPict="0">
                <anchor moveWithCells="1">
                  <from>
                    <xdr:col>36</xdr:col>
                    <xdr:colOff>127000</xdr:colOff>
                    <xdr:row>14</xdr:row>
                    <xdr:rowOff>76200</xdr:rowOff>
                  </from>
                  <to>
                    <xdr:col>36</xdr:col>
                    <xdr:colOff>946150</xdr:colOff>
                    <xdr:row>14</xdr:row>
                    <xdr:rowOff>342900</xdr:rowOff>
                  </to>
                </anchor>
              </controlPr>
            </control>
          </mc:Choice>
        </mc:AlternateContent>
        <mc:AlternateContent xmlns:mc="http://schemas.openxmlformats.org/markup-compatibility/2006">
          <mc:Choice Requires="x14">
            <control shapeId="35901" r:id="rId66" name="Drop Down 61">
              <controlPr defaultSize="0" autoLine="0" autoPict="0">
                <anchor moveWithCells="1">
                  <from>
                    <xdr:col>36</xdr:col>
                    <xdr:colOff>127000</xdr:colOff>
                    <xdr:row>15</xdr:row>
                    <xdr:rowOff>76200</xdr:rowOff>
                  </from>
                  <to>
                    <xdr:col>36</xdr:col>
                    <xdr:colOff>946150</xdr:colOff>
                    <xdr:row>15</xdr:row>
                    <xdr:rowOff>342900</xdr:rowOff>
                  </to>
                </anchor>
              </controlPr>
            </control>
          </mc:Choice>
        </mc:AlternateContent>
        <mc:AlternateContent xmlns:mc="http://schemas.openxmlformats.org/markup-compatibility/2006">
          <mc:Choice Requires="x14">
            <control shapeId="35902" r:id="rId67" name="Drop Down 62">
              <controlPr defaultSize="0" autoLine="0" autoPict="0">
                <anchor moveWithCells="1">
                  <from>
                    <xdr:col>36</xdr:col>
                    <xdr:colOff>127000</xdr:colOff>
                    <xdr:row>16</xdr:row>
                    <xdr:rowOff>76200</xdr:rowOff>
                  </from>
                  <to>
                    <xdr:col>36</xdr:col>
                    <xdr:colOff>946150</xdr:colOff>
                    <xdr:row>16</xdr:row>
                    <xdr:rowOff>342900</xdr:rowOff>
                  </to>
                </anchor>
              </controlPr>
            </control>
          </mc:Choice>
        </mc:AlternateContent>
        <mc:AlternateContent xmlns:mc="http://schemas.openxmlformats.org/markup-compatibility/2006">
          <mc:Choice Requires="x14">
            <control shapeId="35903" r:id="rId68" name="Drop Down 63">
              <controlPr defaultSize="0" autoLine="0" autoPict="0">
                <anchor moveWithCells="1">
                  <from>
                    <xdr:col>36</xdr:col>
                    <xdr:colOff>127000</xdr:colOff>
                    <xdr:row>17</xdr:row>
                    <xdr:rowOff>76200</xdr:rowOff>
                  </from>
                  <to>
                    <xdr:col>36</xdr:col>
                    <xdr:colOff>946150</xdr:colOff>
                    <xdr:row>17</xdr:row>
                    <xdr:rowOff>342900</xdr:rowOff>
                  </to>
                </anchor>
              </controlPr>
            </control>
          </mc:Choice>
        </mc:AlternateContent>
        <mc:AlternateContent xmlns:mc="http://schemas.openxmlformats.org/markup-compatibility/2006">
          <mc:Choice Requires="x14">
            <control shapeId="35904" r:id="rId69" name="Drop Down 64">
              <controlPr defaultSize="0" autoLine="0" autoPict="0">
                <anchor moveWithCells="1">
                  <from>
                    <xdr:col>36</xdr:col>
                    <xdr:colOff>127000</xdr:colOff>
                    <xdr:row>18</xdr:row>
                    <xdr:rowOff>76200</xdr:rowOff>
                  </from>
                  <to>
                    <xdr:col>36</xdr:col>
                    <xdr:colOff>946150</xdr:colOff>
                    <xdr:row>18</xdr:row>
                    <xdr:rowOff>342900</xdr:rowOff>
                  </to>
                </anchor>
              </controlPr>
            </control>
          </mc:Choice>
        </mc:AlternateContent>
        <mc:AlternateContent xmlns:mc="http://schemas.openxmlformats.org/markup-compatibility/2006">
          <mc:Choice Requires="x14">
            <control shapeId="35905" r:id="rId70" name="Drop Down 65">
              <controlPr defaultSize="0" autoLine="0" autoPict="0">
                <anchor moveWithCells="1">
                  <from>
                    <xdr:col>39</xdr:col>
                    <xdr:colOff>76200</xdr:colOff>
                    <xdr:row>9</xdr:row>
                    <xdr:rowOff>88900</xdr:rowOff>
                  </from>
                  <to>
                    <xdr:col>39</xdr:col>
                    <xdr:colOff>2413000</xdr:colOff>
                    <xdr:row>9</xdr:row>
                    <xdr:rowOff>342900</xdr:rowOff>
                  </to>
                </anchor>
              </controlPr>
            </control>
          </mc:Choice>
        </mc:AlternateContent>
        <mc:AlternateContent xmlns:mc="http://schemas.openxmlformats.org/markup-compatibility/2006">
          <mc:Choice Requires="x14">
            <control shapeId="35906" r:id="rId71" name="Drop Down 66">
              <controlPr defaultSize="0" autoLine="0" autoPict="0">
                <anchor moveWithCells="1">
                  <from>
                    <xdr:col>39</xdr:col>
                    <xdr:colOff>76200</xdr:colOff>
                    <xdr:row>10</xdr:row>
                    <xdr:rowOff>88900</xdr:rowOff>
                  </from>
                  <to>
                    <xdr:col>39</xdr:col>
                    <xdr:colOff>2413000</xdr:colOff>
                    <xdr:row>10</xdr:row>
                    <xdr:rowOff>342900</xdr:rowOff>
                  </to>
                </anchor>
              </controlPr>
            </control>
          </mc:Choice>
        </mc:AlternateContent>
        <mc:AlternateContent xmlns:mc="http://schemas.openxmlformats.org/markup-compatibility/2006">
          <mc:Choice Requires="x14">
            <control shapeId="35907" r:id="rId72" name="Drop Down 67">
              <controlPr defaultSize="0" autoLine="0" autoPict="0">
                <anchor moveWithCells="1">
                  <from>
                    <xdr:col>39</xdr:col>
                    <xdr:colOff>76200</xdr:colOff>
                    <xdr:row>11</xdr:row>
                    <xdr:rowOff>88900</xdr:rowOff>
                  </from>
                  <to>
                    <xdr:col>39</xdr:col>
                    <xdr:colOff>2413000</xdr:colOff>
                    <xdr:row>11</xdr:row>
                    <xdr:rowOff>342900</xdr:rowOff>
                  </to>
                </anchor>
              </controlPr>
            </control>
          </mc:Choice>
        </mc:AlternateContent>
        <mc:AlternateContent xmlns:mc="http://schemas.openxmlformats.org/markup-compatibility/2006">
          <mc:Choice Requires="x14">
            <control shapeId="35908" r:id="rId73" name="Drop Down 68">
              <controlPr defaultSize="0" autoLine="0" autoPict="0">
                <anchor moveWithCells="1">
                  <from>
                    <xdr:col>39</xdr:col>
                    <xdr:colOff>76200</xdr:colOff>
                    <xdr:row>12</xdr:row>
                    <xdr:rowOff>88900</xdr:rowOff>
                  </from>
                  <to>
                    <xdr:col>39</xdr:col>
                    <xdr:colOff>2413000</xdr:colOff>
                    <xdr:row>12</xdr:row>
                    <xdr:rowOff>342900</xdr:rowOff>
                  </to>
                </anchor>
              </controlPr>
            </control>
          </mc:Choice>
        </mc:AlternateContent>
        <mc:AlternateContent xmlns:mc="http://schemas.openxmlformats.org/markup-compatibility/2006">
          <mc:Choice Requires="x14">
            <control shapeId="35909" r:id="rId74" name="Drop Down 69">
              <controlPr defaultSize="0" autoLine="0" autoPict="0">
                <anchor moveWithCells="1">
                  <from>
                    <xdr:col>39</xdr:col>
                    <xdr:colOff>76200</xdr:colOff>
                    <xdr:row>13</xdr:row>
                    <xdr:rowOff>88900</xdr:rowOff>
                  </from>
                  <to>
                    <xdr:col>39</xdr:col>
                    <xdr:colOff>2413000</xdr:colOff>
                    <xdr:row>13</xdr:row>
                    <xdr:rowOff>342900</xdr:rowOff>
                  </to>
                </anchor>
              </controlPr>
            </control>
          </mc:Choice>
        </mc:AlternateContent>
        <mc:AlternateContent xmlns:mc="http://schemas.openxmlformats.org/markup-compatibility/2006">
          <mc:Choice Requires="x14">
            <control shapeId="35910" r:id="rId75" name="Drop Down 70">
              <controlPr defaultSize="0" autoLine="0" autoPict="0">
                <anchor moveWithCells="1">
                  <from>
                    <xdr:col>39</xdr:col>
                    <xdr:colOff>76200</xdr:colOff>
                    <xdr:row>14</xdr:row>
                    <xdr:rowOff>88900</xdr:rowOff>
                  </from>
                  <to>
                    <xdr:col>39</xdr:col>
                    <xdr:colOff>2413000</xdr:colOff>
                    <xdr:row>14</xdr:row>
                    <xdr:rowOff>342900</xdr:rowOff>
                  </to>
                </anchor>
              </controlPr>
            </control>
          </mc:Choice>
        </mc:AlternateContent>
        <mc:AlternateContent xmlns:mc="http://schemas.openxmlformats.org/markup-compatibility/2006">
          <mc:Choice Requires="x14">
            <control shapeId="35911" r:id="rId76" name="Drop Down 71">
              <controlPr defaultSize="0" autoLine="0" autoPict="0">
                <anchor moveWithCells="1">
                  <from>
                    <xdr:col>39</xdr:col>
                    <xdr:colOff>76200</xdr:colOff>
                    <xdr:row>15</xdr:row>
                    <xdr:rowOff>88900</xdr:rowOff>
                  </from>
                  <to>
                    <xdr:col>39</xdr:col>
                    <xdr:colOff>2413000</xdr:colOff>
                    <xdr:row>15</xdr:row>
                    <xdr:rowOff>342900</xdr:rowOff>
                  </to>
                </anchor>
              </controlPr>
            </control>
          </mc:Choice>
        </mc:AlternateContent>
        <mc:AlternateContent xmlns:mc="http://schemas.openxmlformats.org/markup-compatibility/2006">
          <mc:Choice Requires="x14">
            <control shapeId="35912" r:id="rId77" name="Drop Down 72">
              <controlPr defaultSize="0" autoLine="0" autoPict="0">
                <anchor moveWithCells="1">
                  <from>
                    <xdr:col>39</xdr:col>
                    <xdr:colOff>76200</xdr:colOff>
                    <xdr:row>16</xdr:row>
                    <xdr:rowOff>88900</xdr:rowOff>
                  </from>
                  <to>
                    <xdr:col>39</xdr:col>
                    <xdr:colOff>2413000</xdr:colOff>
                    <xdr:row>16</xdr:row>
                    <xdr:rowOff>342900</xdr:rowOff>
                  </to>
                </anchor>
              </controlPr>
            </control>
          </mc:Choice>
        </mc:AlternateContent>
        <mc:AlternateContent xmlns:mc="http://schemas.openxmlformats.org/markup-compatibility/2006">
          <mc:Choice Requires="x14">
            <control shapeId="35913" r:id="rId78" name="Drop Down 73">
              <controlPr defaultSize="0" autoLine="0" autoPict="0">
                <anchor moveWithCells="1">
                  <from>
                    <xdr:col>39</xdr:col>
                    <xdr:colOff>76200</xdr:colOff>
                    <xdr:row>17</xdr:row>
                    <xdr:rowOff>88900</xdr:rowOff>
                  </from>
                  <to>
                    <xdr:col>39</xdr:col>
                    <xdr:colOff>2413000</xdr:colOff>
                    <xdr:row>17</xdr:row>
                    <xdr:rowOff>342900</xdr:rowOff>
                  </to>
                </anchor>
              </controlPr>
            </control>
          </mc:Choice>
        </mc:AlternateContent>
        <mc:AlternateContent xmlns:mc="http://schemas.openxmlformats.org/markup-compatibility/2006">
          <mc:Choice Requires="x14">
            <control shapeId="35914" r:id="rId79" name="Drop Down 74">
              <controlPr defaultSize="0" autoLine="0" autoPict="0">
                <anchor moveWithCells="1">
                  <from>
                    <xdr:col>39</xdr:col>
                    <xdr:colOff>76200</xdr:colOff>
                    <xdr:row>18</xdr:row>
                    <xdr:rowOff>88900</xdr:rowOff>
                  </from>
                  <to>
                    <xdr:col>39</xdr:col>
                    <xdr:colOff>2413000</xdr:colOff>
                    <xdr:row>18</xdr:row>
                    <xdr:rowOff>342900</xdr:rowOff>
                  </to>
                </anchor>
              </controlPr>
            </control>
          </mc:Choice>
        </mc:AlternateContent>
        <mc:AlternateContent xmlns:mc="http://schemas.openxmlformats.org/markup-compatibility/2006">
          <mc:Choice Requires="x14">
            <control shapeId="35915" r:id="rId80" name="Drop Down 75">
              <controlPr defaultSize="0" autoLine="0" autoPict="0">
                <anchor moveWithCells="1">
                  <from>
                    <xdr:col>42</xdr:col>
                    <xdr:colOff>127000</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35916" r:id="rId81" name="Drop Down 76">
              <controlPr defaultSize="0" autoLine="0" autoPict="0">
                <anchor moveWithCells="1">
                  <from>
                    <xdr:col>42</xdr:col>
                    <xdr:colOff>127000</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35917" r:id="rId82" name="Drop Down 77">
              <controlPr defaultSize="0" autoLine="0" autoPict="0">
                <anchor moveWithCells="1">
                  <from>
                    <xdr:col>42</xdr:col>
                    <xdr:colOff>127000</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35918" r:id="rId83" name="Drop Down 78">
              <controlPr defaultSize="0" autoLine="0" autoPict="0">
                <anchor moveWithCells="1">
                  <from>
                    <xdr:col>42</xdr:col>
                    <xdr:colOff>127000</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35919" r:id="rId84" name="Drop Down 79">
              <controlPr defaultSize="0" autoLine="0" autoPict="0">
                <anchor moveWithCells="1">
                  <from>
                    <xdr:col>42</xdr:col>
                    <xdr:colOff>127000</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35920" r:id="rId85" name="Drop Down 80">
              <controlPr defaultSize="0" autoLine="0" autoPict="0">
                <anchor moveWithCells="1">
                  <from>
                    <xdr:col>42</xdr:col>
                    <xdr:colOff>127000</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35921" r:id="rId86" name="Drop Down 81">
              <controlPr defaultSize="0" autoLine="0" autoPict="0">
                <anchor moveWithCells="1">
                  <from>
                    <xdr:col>42</xdr:col>
                    <xdr:colOff>127000</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35922" r:id="rId87" name="Drop Down 82">
              <controlPr defaultSize="0" autoLine="0" autoPict="0">
                <anchor moveWithCells="1">
                  <from>
                    <xdr:col>42</xdr:col>
                    <xdr:colOff>127000</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35923" r:id="rId88" name="Drop Down 83">
              <controlPr defaultSize="0" autoLine="0" autoPict="0">
                <anchor moveWithCells="1">
                  <from>
                    <xdr:col>42</xdr:col>
                    <xdr:colOff>127000</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35924" r:id="rId89" name="Drop Down 84">
              <controlPr defaultSize="0" autoLine="0" autoPict="0">
                <anchor moveWithCells="1">
                  <from>
                    <xdr:col>42</xdr:col>
                    <xdr:colOff>127000</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35925" r:id="rId90" name="Drop Down 85">
              <controlPr defaultSize="0" autoLine="0" autoPict="0">
                <anchor moveWithCells="1">
                  <from>
                    <xdr:col>45</xdr:col>
                    <xdr:colOff>76200</xdr:colOff>
                    <xdr:row>9</xdr:row>
                    <xdr:rowOff>88900</xdr:rowOff>
                  </from>
                  <to>
                    <xdr:col>45</xdr:col>
                    <xdr:colOff>2413000</xdr:colOff>
                    <xdr:row>9</xdr:row>
                    <xdr:rowOff>342900</xdr:rowOff>
                  </to>
                </anchor>
              </controlPr>
            </control>
          </mc:Choice>
        </mc:AlternateContent>
        <mc:AlternateContent xmlns:mc="http://schemas.openxmlformats.org/markup-compatibility/2006">
          <mc:Choice Requires="x14">
            <control shapeId="35926" r:id="rId91" name="Drop Down 86">
              <controlPr defaultSize="0" autoLine="0" autoPict="0">
                <anchor moveWithCells="1">
                  <from>
                    <xdr:col>45</xdr:col>
                    <xdr:colOff>76200</xdr:colOff>
                    <xdr:row>10</xdr:row>
                    <xdr:rowOff>88900</xdr:rowOff>
                  </from>
                  <to>
                    <xdr:col>45</xdr:col>
                    <xdr:colOff>2413000</xdr:colOff>
                    <xdr:row>10</xdr:row>
                    <xdr:rowOff>342900</xdr:rowOff>
                  </to>
                </anchor>
              </controlPr>
            </control>
          </mc:Choice>
        </mc:AlternateContent>
        <mc:AlternateContent xmlns:mc="http://schemas.openxmlformats.org/markup-compatibility/2006">
          <mc:Choice Requires="x14">
            <control shapeId="35927" r:id="rId92" name="Drop Down 87">
              <controlPr defaultSize="0" autoLine="0" autoPict="0">
                <anchor moveWithCells="1">
                  <from>
                    <xdr:col>45</xdr:col>
                    <xdr:colOff>76200</xdr:colOff>
                    <xdr:row>11</xdr:row>
                    <xdr:rowOff>88900</xdr:rowOff>
                  </from>
                  <to>
                    <xdr:col>45</xdr:col>
                    <xdr:colOff>2413000</xdr:colOff>
                    <xdr:row>11</xdr:row>
                    <xdr:rowOff>342900</xdr:rowOff>
                  </to>
                </anchor>
              </controlPr>
            </control>
          </mc:Choice>
        </mc:AlternateContent>
        <mc:AlternateContent xmlns:mc="http://schemas.openxmlformats.org/markup-compatibility/2006">
          <mc:Choice Requires="x14">
            <control shapeId="35928" r:id="rId93" name="Drop Down 88">
              <controlPr defaultSize="0" autoLine="0" autoPict="0">
                <anchor moveWithCells="1">
                  <from>
                    <xdr:col>45</xdr:col>
                    <xdr:colOff>76200</xdr:colOff>
                    <xdr:row>12</xdr:row>
                    <xdr:rowOff>88900</xdr:rowOff>
                  </from>
                  <to>
                    <xdr:col>45</xdr:col>
                    <xdr:colOff>2413000</xdr:colOff>
                    <xdr:row>12</xdr:row>
                    <xdr:rowOff>342900</xdr:rowOff>
                  </to>
                </anchor>
              </controlPr>
            </control>
          </mc:Choice>
        </mc:AlternateContent>
        <mc:AlternateContent xmlns:mc="http://schemas.openxmlformats.org/markup-compatibility/2006">
          <mc:Choice Requires="x14">
            <control shapeId="35929" r:id="rId94" name="Drop Down 89">
              <controlPr defaultSize="0" autoLine="0" autoPict="0">
                <anchor moveWithCells="1">
                  <from>
                    <xdr:col>45</xdr:col>
                    <xdr:colOff>76200</xdr:colOff>
                    <xdr:row>13</xdr:row>
                    <xdr:rowOff>88900</xdr:rowOff>
                  </from>
                  <to>
                    <xdr:col>45</xdr:col>
                    <xdr:colOff>2413000</xdr:colOff>
                    <xdr:row>13</xdr:row>
                    <xdr:rowOff>342900</xdr:rowOff>
                  </to>
                </anchor>
              </controlPr>
            </control>
          </mc:Choice>
        </mc:AlternateContent>
        <mc:AlternateContent xmlns:mc="http://schemas.openxmlformats.org/markup-compatibility/2006">
          <mc:Choice Requires="x14">
            <control shapeId="35930" r:id="rId95" name="Drop Down 90">
              <controlPr defaultSize="0" autoLine="0" autoPict="0">
                <anchor moveWithCells="1">
                  <from>
                    <xdr:col>45</xdr:col>
                    <xdr:colOff>76200</xdr:colOff>
                    <xdr:row>14</xdr:row>
                    <xdr:rowOff>88900</xdr:rowOff>
                  </from>
                  <to>
                    <xdr:col>45</xdr:col>
                    <xdr:colOff>2413000</xdr:colOff>
                    <xdr:row>14</xdr:row>
                    <xdr:rowOff>342900</xdr:rowOff>
                  </to>
                </anchor>
              </controlPr>
            </control>
          </mc:Choice>
        </mc:AlternateContent>
        <mc:AlternateContent xmlns:mc="http://schemas.openxmlformats.org/markup-compatibility/2006">
          <mc:Choice Requires="x14">
            <control shapeId="35931" r:id="rId96" name="Drop Down 91">
              <controlPr defaultSize="0" autoLine="0" autoPict="0">
                <anchor moveWithCells="1">
                  <from>
                    <xdr:col>45</xdr:col>
                    <xdr:colOff>76200</xdr:colOff>
                    <xdr:row>15</xdr:row>
                    <xdr:rowOff>88900</xdr:rowOff>
                  </from>
                  <to>
                    <xdr:col>45</xdr:col>
                    <xdr:colOff>2413000</xdr:colOff>
                    <xdr:row>15</xdr:row>
                    <xdr:rowOff>342900</xdr:rowOff>
                  </to>
                </anchor>
              </controlPr>
            </control>
          </mc:Choice>
        </mc:AlternateContent>
        <mc:AlternateContent xmlns:mc="http://schemas.openxmlformats.org/markup-compatibility/2006">
          <mc:Choice Requires="x14">
            <control shapeId="35932" r:id="rId97" name="Drop Down 92">
              <controlPr defaultSize="0" autoLine="0" autoPict="0">
                <anchor moveWithCells="1">
                  <from>
                    <xdr:col>45</xdr:col>
                    <xdr:colOff>76200</xdr:colOff>
                    <xdr:row>16</xdr:row>
                    <xdr:rowOff>88900</xdr:rowOff>
                  </from>
                  <to>
                    <xdr:col>45</xdr:col>
                    <xdr:colOff>2413000</xdr:colOff>
                    <xdr:row>16</xdr:row>
                    <xdr:rowOff>342900</xdr:rowOff>
                  </to>
                </anchor>
              </controlPr>
            </control>
          </mc:Choice>
        </mc:AlternateContent>
        <mc:AlternateContent xmlns:mc="http://schemas.openxmlformats.org/markup-compatibility/2006">
          <mc:Choice Requires="x14">
            <control shapeId="35933" r:id="rId98" name="Drop Down 93">
              <controlPr defaultSize="0" autoLine="0" autoPict="0">
                <anchor moveWithCells="1">
                  <from>
                    <xdr:col>45</xdr:col>
                    <xdr:colOff>76200</xdr:colOff>
                    <xdr:row>17</xdr:row>
                    <xdr:rowOff>88900</xdr:rowOff>
                  </from>
                  <to>
                    <xdr:col>45</xdr:col>
                    <xdr:colOff>2413000</xdr:colOff>
                    <xdr:row>17</xdr:row>
                    <xdr:rowOff>342900</xdr:rowOff>
                  </to>
                </anchor>
              </controlPr>
            </control>
          </mc:Choice>
        </mc:AlternateContent>
        <mc:AlternateContent xmlns:mc="http://schemas.openxmlformats.org/markup-compatibility/2006">
          <mc:Choice Requires="x14">
            <control shapeId="35934" r:id="rId99" name="Drop Down 94">
              <controlPr defaultSize="0" autoLine="0" autoPict="0">
                <anchor moveWithCells="1">
                  <from>
                    <xdr:col>45</xdr:col>
                    <xdr:colOff>76200</xdr:colOff>
                    <xdr:row>18</xdr:row>
                    <xdr:rowOff>88900</xdr:rowOff>
                  </from>
                  <to>
                    <xdr:col>45</xdr:col>
                    <xdr:colOff>2413000</xdr:colOff>
                    <xdr:row>18</xdr:row>
                    <xdr:rowOff>342900</xdr:rowOff>
                  </to>
                </anchor>
              </controlPr>
            </control>
          </mc:Choice>
        </mc:AlternateContent>
        <mc:AlternateContent xmlns:mc="http://schemas.openxmlformats.org/markup-compatibility/2006">
          <mc:Choice Requires="x14">
            <control shapeId="35935" r:id="rId100" name="Drop Down 95">
              <controlPr defaultSize="0" autoLine="0" autoPict="0">
                <anchor moveWithCells="1">
                  <from>
                    <xdr:col>48</xdr:col>
                    <xdr:colOff>57150</xdr:colOff>
                    <xdr:row>9</xdr:row>
                    <xdr:rowOff>76200</xdr:rowOff>
                  </from>
                  <to>
                    <xdr:col>48</xdr:col>
                    <xdr:colOff>869950</xdr:colOff>
                    <xdr:row>9</xdr:row>
                    <xdr:rowOff>342900</xdr:rowOff>
                  </to>
                </anchor>
              </controlPr>
            </control>
          </mc:Choice>
        </mc:AlternateContent>
        <mc:AlternateContent xmlns:mc="http://schemas.openxmlformats.org/markup-compatibility/2006">
          <mc:Choice Requires="x14">
            <control shapeId="35936" r:id="rId101" name="Drop Down 96">
              <controlPr defaultSize="0" autoLine="0" autoPict="0">
                <anchor moveWithCells="1">
                  <from>
                    <xdr:col>48</xdr:col>
                    <xdr:colOff>57150</xdr:colOff>
                    <xdr:row>10</xdr:row>
                    <xdr:rowOff>76200</xdr:rowOff>
                  </from>
                  <to>
                    <xdr:col>48</xdr:col>
                    <xdr:colOff>869950</xdr:colOff>
                    <xdr:row>10</xdr:row>
                    <xdr:rowOff>342900</xdr:rowOff>
                  </to>
                </anchor>
              </controlPr>
            </control>
          </mc:Choice>
        </mc:AlternateContent>
        <mc:AlternateContent xmlns:mc="http://schemas.openxmlformats.org/markup-compatibility/2006">
          <mc:Choice Requires="x14">
            <control shapeId="35937" r:id="rId102" name="Drop Down 97">
              <controlPr defaultSize="0" autoLine="0" autoPict="0">
                <anchor moveWithCells="1">
                  <from>
                    <xdr:col>48</xdr:col>
                    <xdr:colOff>38100</xdr:colOff>
                    <xdr:row>11</xdr:row>
                    <xdr:rowOff>76200</xdr:rowOff>
                  </from>
                  <to>
                    <xdr:col>48</xdr:col>
                    <xdr:colOff>850900</xdr:colOff>
                    <xdr:row>11</xdr:row>
                    <xdr:rowOff>342900</xdr:rowOff>
                  </to>
                </anchor>
              </controlPr>
            </control>
          </mc:Choice>
        </mc:AlternateContent>
        <mc:AlternateContent xmlns:mc="http://schemas.openxmlformats.org/markup-compatibility/2006">
          <mc:Choice Requires="x14">
            <control shapeId="35938" r:id="rId103" name="Drop Down 98">
              <controlPr defaultSize="0" autoLine="0" autoPict="0">
                <anchor moveWithCells="1">
                  <from>
                    <xdr:col>48</xdr:col>
                    <xdr:colOff>76200</xdr:colOff>
                    <xdr:row>12</xdr:row>
                    <xdr:rowOff>76200</xdr:rowOff>
                  </from>
                  <to>
                    <xdr:col>48</xdr:col>
                    <xdr:colOff>889000</xdr:colOff>
                    <xdr:row>12</xdr:row>
                    <xdr:rowOff>342900</xdr:rowOff>
                  </to>
                </anchor>
              </controlPr>
            </control>
          </mc:Choice>
        </mc:AlternateContent>
        <mc:AlternateContent xmlns:mc="http://schemas.openxmlformats.org/markup-compatibility/2006">
          <mc:Choice Requires="x14">
            <control shapeId="35939" r:id="rId104" name="Drop Down 99">
              <controlPr defaultSize="0" autoLine="0" autoPict="0">
                <anchor moveWithCells="1">
                  <from>
                    <xdr:col>48</xdr:col>
                    <xdr:colOff>76200</xdr:colOff>
                    <xdr:row>13</xdr:row>
                    <xdr:rowOff>76200</xdr:rowOff>
                  </from>
                  <to>
                    <xdr:col>48</xdr:col>
                    <xdr:colOff>889000</xdr:colOff>
                    <xdr:row>13</xdr:row>
                    <xdr:rowOff>342900</xdr:rowOff>
                  </to>
                </anchor>
              </controlPr>
            </control>
          </mc:Choice>
        </mc:AlternateContent>
        <mc:AlternateContent xmlns:mc="http://schemas.openxmlformats.org/markup-compatibility/2006">
          <mc:Choice Requires="x14">
            <control shapeId="35940" r:id="rId105" name="Drop Down 100">
              <controlPr defaultSize="0" autoLine="0" autoPict="0">
                <anchor moveWithCells="1">
                  <from>
                    <xdr:col>48</xdr:col>
                    <xdr:colOff>76200</xdr:colOff>
                    <xdr:row>14</xdr:row>
                    <xdr:rowOff>76200</xdr:rowOff>
                  </from>
                  <to>
                    <xdr:col>48</xdr:col>
                    <xdr:colOff>889000</xdr:colOff>
                    <xdr:row>14</xdr:row>
                    <xdr:rowOff>342900</xdr:rowOff>
                  </to>
                </anchor>
              </controlPr>
            </control>
          </mc:Choice>
        </mc:AlternateContent>
        <mc:AlternateContent xmlns:mc="http://schemas.openxmlformats.org/markup-compatibility/2006">
          <mc:Choice Requires="x14">
            <control shapeId="35941" r:id="rId106" name="Drop Down 101">
              <controlPr defaultSize="0" autoLine="0" autoPict="0">
                <anchor moveWithCells="1">
                  <from>
                    <xdr:col>48</xdr:col>
                    <xdr:colOff>76200</xdr:colOff>
                    <xdr:row>15</xdr:row>
                    <xdr:rowOff>88900</xdr:rowOff>
                  </from>
                  <to>
                    <xdr:col>48</xdr:col>
                    <xdr:colOff>889000</xdr:colOff>
                    <xdr:row>15</xdr:row>
                    <xdr:rowOff>342900</xdr:rowOff>
                  </to>
                </anchor>
              </controlPr>
            </control>
          </mc:Choice>
        </mc:AlternateContent>
        <mc:AlternateContent xmlns:mc="http://schemas.openxmlformats.org/markup-compatibility/2006">
          <mc:Choice Requires="x14">
            <control shapeId="35942" r:id="rId107" name="Drop Down 102">
              <controlPr defaultSize="0" autoLine="0" autoPict="0">
                <anchor moveWithCells="1">
                  <from>
                    <xdr:col>48</xdr:col>
                    <xdr:colOff>76200</xdr:colOff>
                    <xdr:row>16</xdr:row>
                    <xdr:rowOff>76200</xdr:rowOff>
                  </from>
                  <to>
                    <xdr:col>48</xdr:col>
                    <xdr:colOff>889000</xdr:colOff>
                    <xdr:row>16</xdr:row>
                    <xdr:rowOff>342900</xdr:rowOff>
                  </to>
                </anchor>
              </controlPr>
            </control>
          </mc:Choice>
        </mc:AlternateContent>
        <mc:AlternateContent xmlns:mc="http://schemas.openxmlformats.org/markup-compatibility/2006">
          <mc:Choice Requires="x14">
            <control shapeId="35943" r:id="rId108" name="Drop Down 103">
              <controlPr defaultSize="0" autoLine="0" autoPict="0">
                <anchor moveWithCells="1">
                  <from>
                    <xdr:col>48</xdr:col>
                    <xdr:colOff>76200</xdr:colOff>
                    <xdr:row>17</xdr:row>
                    <xdr:rowOff>76200</xdr:rowOff>
                  </from>
                  <to>
                    <xdr:col>48</xdr:col>
                    <xdr:colOff>889000</xdr:colOff>
                    <xdr:row>17</xdr:row>
                    <xdr:rowOff>342900</xdr:rowOff>
                  </to>
                </anchor>
              </controlPr>
            </control>
          </mc:Choice>
        </mc:AlternateContent>
        <mc:AlternateContent xmlns:mc="http://schemas.openxmlformats.org/markup-compatibility/2006">
          <mc:Choice Requires="x14">
            <control shapeId="35944" r:id="rId109" name="Drop Down 104">
              <controlPr defaultSize="0" autoLine="0" autoPict="0">
                <anchor moveWithCells="1">
                  <from>
                    <xdr:col>48</xdr:col>
                    <xdr:colOff>76200</xdr:colOff>
                    <xdr:row>18</xdr:row>
                    <xdr:rowOff>76200</xdr:rowOff>
                  </from>
                  <to>
                    <xdr:col>48</xdr:col>
                    <xdr:colOff>889000</xdr:colOff>
                    <xdr:row>18</xdr:row>
                    <xdr:rowOff>342900</xdr:rowOff>
                  </to>
                </anchor>
              </controlPr>
            </control>
          </mc:Choice>
        </mc:AlternateContent>
        <mc:AlternateContent xmlns:mc="http://schemas.openxmlformats.org/markup-compatibility/2006">
          <mc:Choice Requires="x14">
            <control shapeId="35945" r:id="rId110" name="Drop Down 105">
              <controlPr defaultSize="0" autoLine="0" autoPict="0">
                <anchor moveWithCells="1">
                  <from>
                    <xdr:col>51</xdr:col>
                    <xdr:colOff>38100</xdr:colOff>
                    <xdr:row>9</xdr:row>
                    <xdr:rowOff>76200</xdr:rowOff>
                  </from>
                  <to>
                    <xdr:col>51</xdr:col>
                    <xdr:colOff>2374900</xdr:colOff>
                    <xdr:row>9</xdr:row>
                    <xdr:rowOff>342900</xdr:rowOff>
                  </to>
                </anchor>
              </controlPr>
            </control>
          </mc:Choice>
        </mc:AlternateContent>
        <mc:AlternateContent xmlns:mc="http://schemas.openxmlformats.org/markup-compatibility/2006">
          <mc:Choice Requires="x14">
            <control shapeId="35946" r:id="rId111" name="Drop Down 106">
              <controlPr defaultSize="0" autoLine="0" autoPict="0">
                <anchor moveWithCells="1">
                  <from>
                    <xdr:col>51</xdr:col>
                    <xdr:colOff>38100</xdr:colOff>
                    <xdr:row>10</xdr:row>
                    <xdr:rowOff>76200</xdr:rowOff>
                  </from>
                  <to>
                    <xdr:col>51</xdr:col>
                    <xdr:colOff>2374900</xdr:colOff>
                    <xdr:row>10</xdr:row>
                    <xdr:rowOff>342900</xdr:rowOff>
                  </to>
                </anchor>
              </controlPr>
            </control>
          </mc:Choice>
        </mc:AlternateContent>
        <mc:AlternateContent xmlns:mc="http://schemas.openxmlformats.org/markup-compatibility/2006">
          <mc:Choice Requires="x14">
            <control shapeId="35947" r:id="rId112" name="Drop Down 107">
              <controlPr defaultSize="0" autoLine="0" autoPict="0">
                <anchor moveWithCells="1">
                  <from>
                    <xdr:col>51</xdr:col>
                    <xdr:colOff>38100</xdr:colOff>
                    <xdr:row>11</xdr:row>
                    <xdr:rowOff>76200</xdr:rowOff>
                  </from>
                  <to>
                    <xdr:col>51</xdr:col>
                    <xdr:colOff>2374900</xdr:colOff>
                    <xdr:row>11</xdr:row>
                    <xdr:rowOff>342900</xdr:rowOff>
                  </to>
                </anchor>
              </controlPr>
            </control>
          </mc:Choice>
        </mc:AlternateContent>
        <mc:AlternateContent xmlns:mc="http://schemas.openxmlformats.org/markup-compatibility/2006">
          <mc:Choice Requires="x14">
            <control shapeId="35948" r:id="rId113" name="Drop Down 108">
              <controlPr defaultSize="0" autoLine="0" autoPict="0">
                <anchor moveWithCells="1">
                  <from>
                    <xdr:col>51</xdr:col>
                    <xdr:colOff>38100</xdr:colOff>
                    <xdr:row>12</xdr:row>
                    <xdr:rowOff>76200</xdr:rowOff>
                  </from>
                  <to>
                    <xdr:col>51</xdr:col>
                    <xdr:colOff>2374900</xdr:colOff>
                    <xdr:row>12</xdr:row>
                    <xdr:rowOff>342900</xdr:rowOff>
                  </to>
                </anchor>
              </controlPr>
            </control>
          </mc:Choice>
        </mc:AlternateContent>
        <mc:AlternateContent xmlns:mc="http://schemas.openxmlformats.org/markup-compatibility/2006">
          <mc:Choice Requires="x14">
            <control shapeId="35949" r:id="rId114" name="Drop Down 109">
              <controlPr defaultSize="0" autoLine="0" autoPict="0">
                <anchor moveWithCells="1">
                  <from>
                    <xdr:col>51</xdr:col>
                    <xdr:colOff>38100</xdr:colOff>
                    <xdr:row>13</xdr:row>
                    <xdr:rowOff>76200</xdr:rowOff>
                  </from>
                  <to>
                    <xdr:col>51</xdr:col>
                    <xdr:colOff>2374900</xdr:colOff>
                    <xdr:row>13</xdr:row>
                    <xdr:rowOff>342900</xdr:rowOff>
                  </to>
                </anchor>
              </controlPr>
            </control>
          </mc:Choice>
        </mc:AlternateContent>
        <mc:AlternateContent xmlns:mc="http://schemas.openxmlformats.org/markup-compatibility/2006">
          <mc:Choice Requires="x14">
            <control shapeId="35950" r:id="rId115" name="Drop Down 110">
              <controlPr defaultSize="0" autoLine="0" autoPict="0">
                <anchor moveWithCells="1">
                  <from>
                    <xdr:col>51</xdr:col>
                    <xdr:colOff>38100</xdr:colOff>
                    <xdr:row>14</xdr:row>
                    <xdr:rowOff>76200</xdr:rowOff>
                  </from>
                  <to>
                    <xdr:col>51</xdr:col>
                    <xdr:colOff>2374900</xdr:colOff>
                    <xdr:row>14</xdr:row>
                    <xdr:rowOff>342900</xdr:rowOff>
                  </to>
                </anchor>
              </controlPr>
            </control>
          </mc:Choice>
        </mc:AlternateContent>
        <mc:AlternateContent xmlns:mc="http://schemas.openxmlformats.org/markup-compatibility/2006">
          <mc:Choice Requires="x14">
            <control shapeId="35951" r:id="rId116" name="Drop Down 111">
              <controlPr defaultSize="0" autoLine="0" autoPict="0">
                <anchor moveWithCells="1">
                  <from>
                    <xdr:col>51</xdr:col>
                    <xdr:colOff>38100</xdr:colOff>
                    <xdr:row>15</xdr:row>
                    <xdr:rowOff>76200</xdr:rowOff>
                  </from>
                  <to>
                    <xdr:col>51</xdr:col>
                    <xdr:colOff>2374900</xdr:colOff>
                    <xdr:row>15</xdr:row>
                    <xdr:rowOff>342900</xdr:rowOff>
                  </to>
                </anchor>
              </controlPr>
            </control>
          </mc:Choice>
        </mc:AlternateContent>
        <mc:AlternateContent xmlns:mc="http://schemas.openxmlformats.org/markup-compatibility/2006">
          <mc:Choice Requires="x14">
            <control shapeId="35952" r:id="rId117" name="Drop Down 112">
              <controlPr defaultSize="0" autoLine="0" autoPict="0">
                <anchor moveWithCells="1">
                  <from>
                    <xdr:col>51</xdr:col>
                    <xdr:colOff>38100</xdr:colOff>
                    <xdr:row>16</xdr:row>
                    <xdr:rowOff>76200</xdr:rowOff>
                  </from>
                  <to>
                    <xdr:col>51</xdr:col>
                    <xdr:colOff>2374900</xdr:colOff>
                    <xdr:row>16</xdr:row>
                    <xdr:rowOff>342900</xdr:rowOff>
                  </to>
                </anchor>
              </controlPr>
            </control>
          </mc:Choice>
        </mc:AlternateContent>
        <mc:AlternateContent xmlns:mc="http://schemas.openxmlformats.org/markup-compatibility/2006">
          <mc:Choice Requires="x14">
            <control shapeId="35953" r:id="rId118" name="Drop Down 113">
              <controlPr defaultSize="0" autoLine="0" autoPict="0">
                <anchor moveWithCells="1">
                  <from>
                    <xdr:col>51</xdr:col>
                    <xdr:colOff>38100</xdr:colOff>
                    <xdr:row>17</xdr:row>
                    <xdr:rowOff>76200</xdr:rowOff>
                  </from>
                  <to>
                    <xdr:col>51</xdr:col>
                    <xdr:colOff>2374900</xdr:colOff>
                    <xdr:row>17</xdr:row>
                    <xdr:rowOff>342900</xdr:rowOff>
                  </to>
                </anchor>
              </controlPr>
            </control>
          </mc:Choice>
        </mc:AlternateContent>
        <mc:AlternateContent xmlns:mc="http://schemas.openxmlformats.org/markup-compatibility/2006">
          <mc:Choice Requires="x14">
            <control shapeId="35954" r:id="rId119" name="Drop Down 114">
              <controlPr defaultSize="0" autoLine="0" autoPict="0">
                <anchor moveWithCells="1">
                  <from>
                    <xdr:col>51</xdr:col>
                    <xdr:colOff>38100</xdr:colOff>
                    <xdr:row>18</xdr:row>
                    <xdr:rowOff>76200</xdr:rowOff>
                  </from>
                  <to>
                    <xdr:col>51</xdr:col>
                    <xdr:colOff>2374900</xdr:colOff>
                    <xdr:row>18</xdr:row>
                    <xdr:rowOff>342900</xdr:rowOff>
                  </to>
                </anchor>
              </controlPr>
            </control>
          </mc:Choice>
        </mc:AlternateContent>
        <mc:AlternateContent xmlns:mc="http://schemas.openxmlformats.org/markup-compatibility/2006">
          <mc:Choice Requires="x14">
            <control shapeId="35955"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35956"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35957"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35958"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35959"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35960"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35961"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35962" r:id="rId127" name="Drop Down 122">
              <controlPr defaultSize="0" autoLine="0" autoPict="0">
                <anchor moveWithCells="1">
                  <from>
                    <xdr:col>54</xdr:col>
                    <xdr:colOff>57150</xdr:colOff>
                    <xdr:row>16</xdr:row>
                    <xdr:rowOff>88900</xdr:rowOff>
                  </from>
                  <to>
                    <xdr:col>54</xdr:col>
                    <xdr:colOff>876300</xdr:colOff>
                    <xdr:row>16</xdr:row>
                    <xdr:rowOff>342900</xdr:rowOff>
                  </to>
                </anchor>
              </controlPr>
            </control>
          </mc:Choice>
        </mc:AlternateContent>
        <mc:AlternateContent xmlns:mc="http://schemas.openxmlformats.org/markup-compatibility/2006">
          <mc:Choice Requires="x14">
            <control shapeId="35963"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35964"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35965" r:id="rId130" name="Drop Down 125">
              <controlPr defaultSize="0" autoLine="0" autoPict="0">
                <anchor moveWithCells="1">
                  <from>
                    <xdr:col>27</xdr:col>
                    <xdr:colOff>127000</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35966" r:id="rId131" name="Drop Down 126">
              <controlPr defaultSize="0" autoLine="0" autoPict="0">
                <anchor moveWithCells="1">
                  <from>
                    <xdr:col>24</xdr:col>
                    <xdr:colOff>171450</xdr:colOff>
                    <xdr:row>15</xdr:row>
                    <xdr:rowOff>88900</xdr:rowOff>
                  </from>
                  <to>
                    <xdr:col>25</xdr:col>
                    <xdr:colOff>374650</xdr:colOff>
                    <xdr:row>15</xdr:row>
                    <xdr:rowOff>374650</xdr:rowOff>
                  </to>
                </anchor>
              </controlPr>
            </control>
          </mc:Choice>
        </mc:AlternateContent>
        <mc:AlternateContent xmlns:mc="http://schemas.openxmlformats.org/markup-compatibility/2006">
          <mc:Choice Requires="x14">
            <control shapeId="35967" r:id="rId132" name="Drop Down 127">
              <controlPr defaultSize="0" autoLine="0" autoPict="0">
                <anchor moveWithCells="1">
                  <from>
                    <xdr:col>24</xdr:col>
                    <xdr:colOff>165100</xdr:colOff>
                    <xdr:row>14</xdr:row>
                    <xdr:rowOff>76200</xdr:rowOff>
                  </from>
                  <to>
                    <xdr:col>25</xdr:col>
                    <xdr:colOff>374650</xdr:colOff>
                    <xdr:row>14</xdr:row>
                    <xdr:rowOff>342900</xdr:rowOff>
                  </to>
                </anchor>
              </controlPr>
            </control>
          </mc:Choice>
        </mc:AlternateContent>
        <mc:AlternateContent xmlns:mc="http://schemas.openxmlformats.org/markup-compatibility/2006">
          <mc:Choice Requires="x14">
            <control shapeId="35968" r:id="rId133" name="Drop Down 128">
              <controlPr defaultSize="0" autoLine="0" autoPict="0">
                <anchor moveWithCells="1">
                  <from>
                    <xdr:col>24</xdr:col>
                    <xdr:colOff>171450</xdr:colOff>
                    <xdr:row>12</xdr:row>
                    <xdr:rowOff>88900</xdr:rowOff>
                  </from>
                  <to>
                    <xdr:col>25</xdr:col>
                    <xdr:colOff>374650</xdr:colOff>
                    <xdr:row>12</xdr:row>
                    <xdr:rowOff>342900</xdr:rowOff>
                  </to>
                </anchor>
              </controlPr>
            </control>
          </mc:Choice>
        </mc:AlternateContent>
        <mc:AlternateContent xmlns:mc="http://schemas.openxmlformats.org/markup-compatibility/2006">
          <mc:Choice Requires="x14">
            <control shapeId="35969" r:id="rId134" name="Drop Down 129">
              <controlPr defaultSize="0" autoLine="0" autoPict="0">
                <anchor moveWithCells="1">
                  <from>
                    <xdr:col>24</xdr:col>
                    <xdr:colOff>171450</xdr:colOff>
                    <xdr:row>13</xdr:row>
                    <xdr:rowOff>76200</xdr:rowOff>
                  </from>
                  <to>
                    <xdr:col>25</xdr:col>
                    <xdr:colOff>374650</xdr:colOff>
                    <xdr:row>13</xdr:row>
                    <xdr:rowOff>342900</xdr:rowOff>
                  </to>
                </anchor>
              </controlPr>
            </control>
          </mc:Choice>
        </mc:AlternateContent>
        <mc:AlternateContent xmlns:mc="http://schemas.openxmlformats.org/markup-compatibility/2006">
          <mc:Choice Requires="x14">
            <control shapeId="35970" r:id="rId135" name="Drop Down 130">
              <controlPr defaultSize="0" autoLine="0" autoPict="0">
                <anchor moveWithCells="1">
                  <from>
                    <xdr:col>24</xdr:col>
                    <xdr:colOff>171450</xdr:colOff>
                    <xdr:row>16</xdr:row>
                    <xdr:rowOff>107950</xdr:rowOff>
                  </from>
                  <to>
                    <xdr:col>25</xdr:col>
                    <xdr:colOff>374650</xdr:colOff>
                    <xdr:row>16</xdr:row>
                    <xdr:rowOff>374650</xdr:rowOff>
                  </to>
                </anchor>
              </controlPr>
            </control>
          </mc:Choice>
        </mc:AlternateContent>
        <mc:AlternateContent xmlns:mc="http://schemas.openxmlformats.org/markup-compatibility/2006">
          <mc:Choice Requires="x14">
            <control shapeId="35971" r:id="rId136" name="Drop Down 131">
              <controlPr defaultSize="0" autoLine="0" autoPict="0">
                <anchor moveWithCells="1">
                  <from>
                    <xdr:col>30</xdr:col>
                    <xdr:colOff>38100</xdr:colOff>
                    <xdr:row>6</xdr:row>
                    <xdr:rowOff>355600</xdr:rowOff>
                  </from>
                  <to>
                    <xdr:col>30</xdr:col>
                    <xdr:colOff>857250</xdr:colOff>
                    <xdr:row>7</xdr:row>
                    <xdr:rowOff>190500</xdr:rowOff>
                  </to>
                </anchor>
              </controlPr>
            </control>
          </mc:Choice>
        </mc:AlternateContent>
        <mc:AlternateContent xmlns:mc="http://schemas.openxmlformats.org/markup-compatibility/2006">
          <mc:Choice Requires="x14">
            <control shapeId="35972" r:id="rId137" name="Drop Down 132">
              <controlPr defaultSize="0" autoLine="0" autoPict="0">
                <anchor moveWithCells="1">
                  <from>
                    <xdr:col>36</xdr:col>
                    <xdr:colOff>76200</xdr:colOff>
                    <xdr:row>6</xdr:row>
                    <xdr:rowOff>381000</xdr:rowOff>
                  </from>
                  <to>
                    <xdr:col>36</xdr:col>
                    <xdr:colOff>889000</xdr:colOff>
                    <xdr:row>7</xdr:row>
                    <xdr:rowOff>222250</xdr:rowOff>
                  </to>
                </anchor>
              </controlPr>
            </control>
          </mc:Choice>
        </mc:AlternateContent>
        <mc:AlternateContent xmlns:mc="http://schemas.openxmlformats.org/markup-compatibility/2006">
          <mc:Choice Requires="x14">
            <control shapeId="35973" r:id="rId138" name="Drop Down 133">
              <controlPr defaultSize="0" autoLine="0" autoPict="0">
                <anchor moveWithCells="1">
                  <from>
                    <xdr:col>42</xdr:col>
                    <xdr:colOff>76200</xdr:colOff>
                    <xdr:row>6</xdr:row>
                    <xdr:rowOff>381000</xdr:rowOff>
                  </from>
                  <to>
                    <xdr:col>42</xdr:col>
                    <xdr:colOff>895350</xdr:colOff>
                    <xdr:row>7</xdr:row>
                    <xdr:rowOff>222250</xdr:rowOff>
                  </to>
                </anchor>
              </controlPr>
            </control>
          </mc:Choice>
        </mc:AlternateContent>
        <mc:AlternateContent xmlns:mc="http://schemas.openxmlformats.org/markup-compatibility/2006">
          <mc:Choice Requires="x14">
            <control shapeId="35974" r:id="rId139" name="Drop Down 134">
              <controlPr defaultSize="0" autoLine="0" autoPict="0">
                <anchor moveWithCells="1">
                  <from>
                    <xdr:col>48</xdr:col>
                    <xdr:colOff>107950</xdr:colOff>
                    <xdr:row>6</xdr:row>
                    <xdr:rowOff>381000</xdr:rowOff>
                  </from>
                  <to>
                    <xdr:col>48</xdr:col>
                    <xdr:colOff>914400</xdr:colOff>
                    <xdr:row>7</xdr:row>
                    <xdr:rowOff>222250</xdr:rowOff>
                  </to>
                </anchor>
              </controlPr>
            </control>
          </mc:Choice>
        </mc:AlternateContent>
        <mc:AlternateContent xmlns:mc="http://schemas.openxmlformats.org/markup-compatibility/2006">
          <mc:Choice Requires="x14">
            <control shapeId="35975" r:id="rId140" name="Drop Down 135">
              <controlPr defaultSize="0" autoLine="0" autoPict="0">
                <anchor moveWithCells="1">
                  <from>
                    <xdr:col>54</xdr:col>
                    <xdr:colOff>95250</xdr:colOff>
                    <xdr:row>6</xdr:row>
                    <xdr:rowOff>412750</xdr:rowOff>
                  </from>
                  <to>
                    <xdr:col>54</xdr:col>
                    <xdr:colOff>908050</xdr:colOff>
                    <xdr:row>7</xdr:row>
                    <xdr:rowOff>260350</xdr:rowOff>
                  </to>
                </anchor>
              </controlPr>
            </control>
          </mc:Choice>
        </mc:AlternateContent>
        <mc:AlternateContent xmlns:mc="http://schemas.openxmlformats.org/markup-compatibility/2006">
          <mc:Choice Requires="x14">
            <control shapeId="35976" r:id="rId141" name="Check Box 136">
              <controlPr defaultSize="0" autoFill="0" autoLine="0" autoPict="0">
                <anchor moveWithCells="1">
                  <from>
                    <xdr:col>42</xdr:col>
                    <xdr:colOff>107950</xdr:colOff>
                    <xdr:row>2</xdr:row>
                    <xdr:rowOff>31750</xdr:rowOff>
                  </from>
                  <to>
                    <xdr:col>42</xdr:col>
                    <xdr:colOff>412750</xdr:colOff>
                    <xdr:row>2</xdr:row>
                    <xdr:rowOff>285750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BE30"/>
  <sheetViews>
    <sheetView showGridLines="0" showRowColHeaders="0" topLeftCell="C1" zoomScaleNormal="100" workbookViewId="0">
      <pane ySplit="6" topLeftCell="A7" activePane="bottomLeft" state="frozen"/>
      <selection activeCell="C2" sqref="C2"/>
      <selection pane="bottomLeft" activeCell="C1" sqref="C1:R1"/>
    </sheetView>
  </sheetViews>
  <sheetFormatPr defaultRowHeight="14.5" x14ac:dyDescent="0.35"/>
  <cols>
    <col min="1" max="2" width="5.453125" style="66" hidden="1" customWidth="1"/>
    <col min="3" max="3" width="3.453125" style="66" customWidth="1"/>
    <col min="4" max="4" width="50.1796875" customWidth="1"/>
    <col min="5" max="10" width="16.54296875" customWidth="1"/>
    <col min="11" max="11" width="17.1796875" customWidth="1"/>
    <col min="12" max="14" width="15.54296875" customWidth="1"/>
    <col min="15" max="16" width="15.453125" customWidth="1"/>
    <col min="17" max="17" width="15.81640625" customWidth="1"/>
    <col min="18" max="18" width="16.453125" customWidth="1"/>
    <col min="19" max="19" width="1.1796875" customWidth="1"/>
    <col min="22" max="22" width="12.54296875" customWidth="1"/>
    <col min="23" max="24" width="9.1796875" hidden="1" customWidth="1"/>
    <col min="27" max="27" width="1.453125" customWidth="1"/>
    <col min="28" max="28" width="38.453125" customWidth="1"/>
    <col min="29" max="30" width="12.453125" hidden="1" customWidth="1"/>
    <col min="31" max="31" width="14.81640625" customWidth="1"/>
    <col min="32" max="33" width="14.81640625" hidden="1" customWidth="1"/>
    <col min="34" max="34" width="38.453125" customWidth="1"/>
    <col min="35" max="36" width="7.81640625" hidden="1" customWidth="1"/>
    <col min="37" max="37" width="15.1796875" customWidth="1"/>
    <col min="38" max="39" width="11.453125" hidden="1" customWidth="1"/>
    <col min="40" max="40" width="38.453125" customWidth="1"/>
    <col min="41" max="42" width="12.453125" hidden="1" customWidth="1"/>
    <col min="43" max="43" width="14.54296875" customWidth="1"/>
    <col min="44" max="44" width="14.54296875" hidden="1" customWidth="1"/>
    <col min="45" max="45" width="15.1796875" hidden="1" customWidth="1"/>
    <col min="46" max="46" width="38.453125" customWidth="1"/>
    <col min="47" max="48" width="11.1796875" hidden="1" customWidth="1"/>
    <col min="49" max="49" width="15.1796875" customWidth="1"/>
    <col min="50" max="51" width="13.54296875" hidden="1" customWidth="1"/>
    <col min="52" max="52" width="38.453125" customWidth="1"/>
    <col min="53" max="54" width="10.453125" hidden="1" customWidth="1"/>
    <col min="55" max="55" width="15.453125" customWidth="1"/>
    <col min="56" max="57" width="9.1796875" style="66" hidden="1" customWidth="1"/>
  </cols>
  <sheetData>
    <row r="1" spans="1:57" ht="40.5" customHeight="1" thickBot="1" x14ac:dyDescent="0.4">
      <c r="C1" s="784" t="s">
        <v>393</v>
      </c>
      <c r="D1" s="785"/>
      <c r="E1" s="785"/>
      <c r="F1" s="785"/>
      <c r="G1" s="785"/>
      <c r="H1" s="785"/>
      <c r="I1" s="785"/>
      <c r="J1" s="785"/>
      <c r="K1" s="785"/>
      <c r="L1" s="785"/>
      <c r="M1" s="785"/>
      <c r="N1" s="785"/>
      <c r="O1" s="785"/>
      <c r="P1" s="785"/>
      <c r="Q1" s="785"/>
      <c r="R1" s="785"/>
      <c r="S1" s="277"/>
      <c r="T1" s="813" t="s">
        <v>281</v>
      </c>
      <c r="U1" s="813"/>
      <c r="V1" s="813"/>
      <c r="W1" s="813"/>
      <c r="X1" s="813"/>
      <c r="Y1" s="813"/>
      <c r="Z1" s="813"/>
      <c r="AA1" s="277"/>
      <c r="AB1" s="785" t="s">
        <v>282</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4">
      <c r="D2" s="830" t="s">
        <v>283</v>
      </c>
      <c r="E2" s="830"/>
      <c r="F2" s="830"/>
      <c r="G2" s="830"/>
      <c r="H2" s="830"/>
      <c r="I2" s="830"/>
      <c r="J2" s="830"/>
      <c r="K2" s="830"/>
      <c r="L2" s="830"/>
      <c r="M2" s="830"/>
      <c r="N2" s="830"/>
      <c r="O2" s="830"/>
      <c r="P2" s="830"/>
      <c r="Q2" s="830"/>
      <c r="R2" s="830"/>
      <c r="S2" s="416"/>
      <c r="T2" s="815" t="s">
        <v>248</v>
      </c>
      <c r="U2" s="815"/>
      <c r="V2" s="815"/>
      <c r="Y2" s="834" t="s">
        <v>284</v>
      </c>
      <c r="Z2" s="834"/>
      <c r="AB2" s="969" t="s">
        <v>394</v>
      </c>
      <c r="AC2" s="970"/>
      <c r="AD2" s="970"/>
      <c r="AE2" s="970"/>
      <c r="AF2" s="970"/>
      <c r="AG2" s="970"/>
      <c r="AH2" s="970"/>
      <c r="AI2" s="970"/>
      <c r="AJ2" s="970"/>
      <c r="AK2" s="970"/>
      <c r="AL2" s="970"/>
      <c r="AM2" s="970"/>
      <c r="AN2" s="970"/>
      <c r="AO2" s="970"/>
      <c r="AP2" s="970"/>
      <c r="AQ2" s="970"/>
      <c r="AR2" s="970"/>
      <c r="AS2" s="970"/>
      <c r="AT2" s="970"/>
      <c r="AU2" s="970"/>
      <c r="AV2" s="970"/>
      <c r="AW2" s="970"/>
      <c r="AX2" s="412"/>
      <c r="AY2" s="412"/>
      <c r="AZ2" s="971" t="s">
        <v>286</v>
      </c>
      <c r="BA2" s="972"/>
      <c r="BB2" s="972"/>
      <c r="BC2" s="972"/>
      <c r="BD2" s="972"/>
    </row>
    <row r="3" spans="1:57" ht="24" customHeight="1" thickBot="1" x14ac:dyDescent="0.5">
      <c r="C3" s="842" t="s">
        <v>395</v>
      </c>
      <c r="D3" s="843"/>
      <c r="E3" s="843"/>
      <c r="F3" s="843"/>
      <c r="G3" s="843"/>
      <c r="H3" s="843"/>
      <c r="I3" s="843"/>
      <c r="J3" s="843"/>
      <c r="K3" s="843"/>
      <c r="L3" s="843"/>
      <c r="M3" s="843"/>
      <c r="N3" s="843"/>
      <c r="O3" s="843"/>
      <c r="P3" s="843"/>
      <c r="Q3" s="843"/>
      <c r="R3" s="843"/>
      <c r="S3" s="843"/>
      <c r="T3" s="843"/>
      <c r="U3" s="843"/>
      <c r="V3" s="843"/>
      <c r="W3" s="843"/>
      <c r="X3" s="843"/>
      <c r="Y3" s="843"/>
      <c r="Z3" s="844"/>
      <c r="AB3" s="825" t="s">
        <v>396</v>
      </c>
      <c r="AC3" s="826"/>
      <c r="AD3" s="826"/>
      <c r="AE3" s="826"/>
      <c r="AF3" s="826"/>
      <c r="AG3" s="826"/>
      <c r="AH3" s="826"/>
      <c r="AI3" s="826"/>
      <c r="AJ3" s="826"/>
      <c r="AK3" s="826"/>
      <c r="AL3" s="826"/>
      <c r="AM3" s="826"/>
      <c r="AN3" s="826"/>
      <c r="AO3" s="392"/>
      <c r="AP3" s="392"/>
      <c r="AQ3" s="392"/>
      <c r="AR3" s="392" t="b">
        <v>0</v>
      </c>
      <c r="AS3" s="392"/>
      <c r="AT3" s="392"/>
      <c r="AU3" s="392"/>
      <c r="AV3" s="392"/>
      <c r="AW3" s="392"/>
      <c r="AX3" s="392"/>
      <c r="AY3" s="392"/>
      <c r="AZ3" s="392"/>
      <c r="BA3" s="392"/>
      <c r="BB3" s="392"/>
      <c r="BC3" s="393"/>
    </row>
    <row r="4" spans="1:57" ht="60.75" customHeight="1" thickBot="1" x14ac:dyDescent="0.4">
      <c r="C4" s="816" t="s">
        <v>289</v>
      </c>
      <c r="D4" s="973"/>
      <c r="E4" s="861" t="s">
        <v>290</v>
      </c>
      <c r="F4" s="862"/>
      <c r="G4" s="677" t="s">
        <v>291</v>
      </c>
      <c r="H4" s="897"/>
      <c r="I4" s="897"/>
      <c r="J4" s="898"/>
      <c r="K4" s="845" t="s">
        <v>292</v>
      </c>
      <c r="L4" s="846"/>
      <c r="M4" s="847"/>
      <c r="N4" s="879" t="s">
        <v>293</v>
      </c>
      <c r="O4" s="880"/>
      <c r="P4" s="881"/>
      <c r="Q4" s="831" t="s">
        <v>294</v>
      </c>
      <c r="R4" s="832"/>
      <c r="S4" s="822" t="s">
        <v>397</v>
      </c>
      <c r="T4" s="823"/>
      <c r="U4" s="823"/>
      <c r="V4" s="823"/>
      <c r="W4" s="823"/>
      <c r="X4" s="823"/>
      <c r="Y4" s="823"/>
      <c r="Z4" s="824"/>
      <c r="AB4" s="827" t="s">
        <v>398</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66" t="s">
        <v>268</v>
      </c>
      <c r="BE4" s="66" t="s">
        <v>269</v>
      </c>
    </row>
    <row r="5" spans="1:57" ht="34.5" customHeight="1" x14ac:dyDescent="0.35">
      <c r="C5" s="974"/>
      <c r="D5" s="975"/>
      <c r="E5" s="863" t="s">
        <v>297</v>
      </c>
      <c r="F5" s="865" t="s">
        <v>298</v>
      </c>
      <c r="G5" s="852" t="s">
        <v>299</v>
      </c>
      <c r="H5" s="867" t="s">
        <v>300</v>
      </c>
      <c r="I5" s="869" t="s">
        <v>366</v>
      </c>
      <c r="J5" s="877" t="s">
        <v>302</v>
      </c>
      <c r="K5" s="719" t="s">
        <v>303</v>
      </c>
      <c r="L5" s="810" t="s">
        <v>304</v>
      </c>
      <c r="M5" s="694" t="s">
        <v>305</v>
      </c>
      <c r="N5" s="731" t="s">
        <v>306</v>
      </c>
      <c r="O5" s="810" t="s">
        <v>307</v>
      </c>
      <c r="P5" s="895" t="s">
        <v>308</v>
      </c>
      <c r="Q5" s="836" t="s">
        <v>309</v>
      </c>
      <c r="R5" s="865" t="s">
        <v>310</v>
      </c>
      <c r="S5" s="838" t="s">
        <v>311</v>
      </c>
      <c r="T5" s="839"/>
      <c r="U5" s="839"/>
      <c r="V5" s="839"/>
      <c r="W5" s="66"/>
      <c r="X5" s="66" t="b">
        <v>0</v>
      </c>
      <c r="Y5" s="78"/>
      <c r="Z5" s="858" t="str">
        <f>IF(AND(X5=FALSE,X6=FALSE,X7=FALSE,X8=FALSE),"",IF(AND(X5=TRUE,X6=TRUE),"Yes",IF(AND(X5=TRUE,X7=TRUE),"Yes",IF(AND(X6=TRUE,X7=TRUE),"Yes",IF(AND(X5=TRUE,X8=TRUE),"Yes",IF(AND(X7=TRUE,X8=TRUE),"Yes","No"))))))</f>
        <v/>
      </c>
      <c r="AB5" s="814" t="s">
        <v>399</v>
      </c>
      <c r="AC5" s="389"/>
      <c r="AD5" s="389"/>
      <c r="AE5" s="835" t="s">
        <v>250</v>
      </c>
      <c r="AF5" s="390"/>
      <c r="AG5" s="390"/>
      <c r="AH5" s="841" t="s">
        <v>400</v>
      </c>
      <c r="AI5" s="620"/>
      <c r="AJ5" s="620"/>
      <c r="AK5" s="841" t="s">
        <v>250</v>
      </c>
      <c r="AL5" s="390"/>
      <c r="AM5" s="390"/>
      <c r="AN5" s="809" t="s">
        <v>401</v>
      </c>
      <c r="AO5" s="621"/>
      <c r="AP5" s="621"/>
      <c r="AQ5" s="809" t="s">
        <v>250</v>
      </c>
      <c r="AR5" s="390"/>
      <c r="AS5" s="390"/>
      <c r="AT5" s="854" t="s">
        <v>402</v>
      </c>
      <c r="AU5" s="618"/>
      <c r="AV5" s="618"/>
      <c r="AW5" s="854" t="s">
        <v>250</v>
      </c>
      <c r="AX5" s="390"/>
      <c r="AY5" s="390"/>
      <c r="AZ5" s="956" t="s">
        <v>403</v>
      </c>
      <c r="BA5" s="619"/>
      <c r="BB5" s="391"/>
      <c r="BC5" s="840" t="s">
        <v>250</v>
      </c>
      <c r="BD5" s="812">
        <v>1</v>
      </c>
      <c r="BE5" s="812">
        <f>INDEX(Cups,BD5)</f>
        <v>0</v>
      </c>
    </row>
    <row r="6" spans="1:57" ht="44.25" customHeight="1" thickBot="1" x14ac:dyDescent="0.4">
      <c r="C6" s="976"/>
      <c r="D6" s="977"/>
      <c r="E6" s="864"/>
      <c r="F6" s="866"/>
      <c r="G6" s="853"/>
      <c r="H6" s="868"/>
      <c r="I6" s="870"/>
      <c r="J6" s="878"/>
      <c r="K6" s="720"/>
      <c r="L6" s="811"/>
      <c r="M6" s="695"/>
      <c r="N6" s="833"/>
      <c r="O6" s="811"/>
      <c r="P6" s="896"/>
      <c r="Q6" s="837"/>
      <c r="R6" s="866"/>
      <c r="S6" s="838" t="s">
        <v>317</v>
      </c>
      <c r="T6" s="839"/>
      <c r="U6" s="839"/>
      <c r="V6" s="839"/>
      <c r="W6" s="66"/>
      <c r="X6" s="66" t="b">
        <v>0</v>
      </c>
      <c r="Y6" s="78"/>
      <c r="Z6" s="859"/>
      <c r="AB6" s="792"/>
      <c r="AC6" s="301" t="s">
        <v>255</v>
      </c>
      <c r="AD6" s="301"/>
      <c r="AE6" s="775"/>
      <c r="AF6" s="246" t="s">
        <v>256</v>
      </c>
      <c r="AG6" s="246" t="s">
        <v>257</v>
      </c>
      <c r="AH6" s="777"/>
      <c r="AI6" s="616" t="s">
        <v>258</v>
      </c>
      <c r="AJ6" s="616"/>
      <c r="AK6" s="777"/>
      <c r="AL6" s="246" t="s">
        <v>259</v>
      </c>
      <c r="AM6" s="246" t="s">
        <v>260</v>
      </c>
      <c r="AN6" s="764"/>
      <c r="AO6" s="610" t="s">
        <v>261</v>
      </c>
      <c r="AP6" s="610"/>
      <c r="AQ6" s="764"/>
      <c r="AR6" s="246" t="s">
        <v>262</v>
      </c>
      <c r="AS6" s="246" t="s">
        <v>263</v>
      </c>
      <c r="AT6" s="766"/>
      <c r="AU6" s="612" t="s">
        <v>264</v>
      </c>
      <c r="AV6" s="612"/>
      <c r="AW6" s="766"/>
      <c r="AX6" s="246" t="s">
        <v>265</v>
      </c>
      <c r="AY6" s="246" t="s">
        <v>266</v>
      </c>
      <c r="AZ6" s="768"/>
      <c r="BA6" s="614" t="s">
        <v>267</v>
      </c>
      <c r="BB6" s="247"/>
      <c r="BC6" s="770"/>
      <c r="BD6" s="812"/>
      <c r="BE6" s="812"/>
    </row>
    <row r="7" spans="1:57" ht="34.5" customHeight="1" x14ac:dyDescent="0.35">
      <c r="A7" s="417">
        <v>1</v>
      </c>
      <c r="B7" s="417">
        <f>INDEX(meals,A7)</f>
        <v>0</v>
      </c>
      <c r="C7" s="423">
        <v>1</v>
      </c>
      <c r="D7" s="77"/>
      <c r="E7" s="170" t="str">
        <f>IF(B7=0,"",FLOOR(VLOOKUP(A7,'All Meals'!$A$12:$V$61,4),0.25))</f>
        <v/>
      </c>
      <c r="F7" s="171" t="str">
        <f>IF(B7=0,"",IF(E7="","No",IF(E7&gt;=1,"Yes","No")))</f>
        <v/>
      </c>
      <c r="G7" s="170" t="str">
        <f>IF(B7=0,"",FLOOR(VLOOKUP(A7,'All Meals'!$A$12:$V$61,5),0.25))</f>
        <v/>
      </c>
      <c r="H7" s="172" t="str">
        <f>IF(B7=0,"",IF(G7="","No",IF(G7&gt;=1,"Yes","No")))</f>
        <v/>
      </c>
      <c r="I7" s="241" t="str">
        <f>IF(B7=0,"",FLOOR(VLOOKUP(A7,'All Meals'!$A$12:$V$61,6),0.25))</f>
        <v/>
      </c>
      <c r="J7" s="241" t="str">
        <f>IF(B7=0,"",FLOOR(VLOOKUP(A7,'All Meals'!$A$12:$V$61,7),0.25))</f>
        <v/>
      </c>
      <c r="K7" s="95" t="str">
        <f>IF(B7=0, "",VLOOKUP(A7,'All Meals'!$A$12:$V$61,10))</f>
        <v/>
      </c>
      <c r="L7" s="96" t="str">
        <f>IF(B7=0,"",IF(K7="","No",IF(K7&gt;=0.5,"Yes","No")))</f>
        <v/>
      </c>
      <c r="M7" s="324" t="str">
        <f>IF(B7=0, "",VLOOKUP(A7,'All Meals'!$A$12:$V$61,13))</f>
        <v/>
      </c>
      <c r="N7" s="95" t="str">
        <f>IF(B7=0, "",VLOOKUP(A7,'All Meals'!$A$12:$V$61,16))</f>
        <v/>
      </c>
      <c r="O7" s="407" t="str">
        <f>IF(B7=0,"",IF(N7="","No",IF(N7&gt;=0.75,"Yes","No")))</f>
        <v/>
      </c>
      <c r="P7" s="408" t="str">
        <f>IF(B7=0, "",VLOOKUP(A7,'All Meals'!$A$12:$V$61,19))</f>
        <v/>
      </c>
      <c r="Q7" s="95" t="str">
        <f>IF(B7=0, "",VLOOKUP(A7,'All Meals'!$A$12:$V$61,20))</f>
        <v/>
      </c>
      <c r="R7" s="171" t="str">
        <f t="shared" ref="R7:R26" si="0">IF(B7=0,"",IF(Q7="","No",IF(Q7&gt;=1,"Yes","No")))</f>
        <v/>
      </c>
      <c r="S7" s="838" t="s">
        <v>318</v>
      </c>
      <c r="T7" s="839"/>
      <c r="U7" s="839"/>
      <c r="V7" s="839"/>
      <c r="W7" s="66"/>
      <c r="X7" s="66" t="b">
        <v>0</v>
      </c>
      <c r="Y7" s="78"/>
      <c r="Z7" s="859"/>
      <c r="AB7" s="893" t="s">
        <v>404</v>
      </c>
      <c r="AC7" s="889"/>
      <c r="AD7" s="889"/>
      <c r="AE7" s="891"/>
      <c r="AF7" s="855">
        <v>1</v>
      </c>
      <c r="AG7" s="857">
        <f>INDEX(Cups,AF7)</f>
        <v>0</v>
      </c>
      <c r="AH7" s="885" t="s">
        <v>405</v>
      </c>
      <c r="AI7" s="887"/>
      <c r="AJ7" s="887"/>
      <c r="AK7" s="885"/>
      <c r="AL7" s="855">
        <v>1</v>
      </c>
      <c r="AM7" s="857">
        <f>INDEX(Cups,AL7)</f>
        <v>0</v>
      </c>
      <c r="AN7" s="871" t="s">
        <v>406</v>
      </c>
      <c r="AO7" s="875"/>
      <c r="AP7" s="875"/>
      <c r="AQ7" s="871"/>
      <c r="AR7" s="855">
        <v>1</v>
      </c>
      <c r="AS7" s="857">
        <f>INDEX(Cups,AR7)</f>
        <v>0</v>
      </c>
      <c r="AT7" s="873" t="s">
        <v>407</v>
      </c>
      <c r="AU7" s="954"/>
      <c r="AV7" s="954"/>
      <c r="AW7" s="954"/>
      <c r="AX7" s="855">
        <v>1</v>
      </c>
      <c r="AY7" s="857">
        <f>INDEX(Cups,AX7)</f>
        <v>0</v>
      </c>
      <c r="AZ7" s="964" t="s">
        <v>408</v>
      </c>
      <c r="BA7" s="960"/>
      <c r="BB7" s="960"/>
      <c r="BC7" s="962"/>
    </row>
    <row r="8" spans="1:57" ht="33.75" customHeight="1" thickBot="1" x14ac:dyDescent="0.4">
      <c r="A8" s="417">
        <v>1</v>
      </c>
      <c r="B8" s="417">
        <f>INDEX(meals,A8)</f>
        <v>0</v>
      </c>
      <c r="C8" s="424">
        <v>2</v>
      </c>
      <c r="D8" s="59"/>
      <c r="E8" s="170" t="str">
        <f>IF(B8=0,"",FLOOR(VLOOKUP(A8,'All Meals'!$A$12:$V$61,4),0.25))</f>
        <v/>
      </c>
      <c r="F8" s="171" t="str">
        <f t="shared" ref="F8:F26" si="1">IF(B8=0,"",IF(E8="","No",IF(E8&gt;=1,"Yes","No")))</f>
        <v/>
      </c>
      <c r="G8" s="170" t="str">
        <f>IF(B8=0,"",FLOOR(VLOOKUP(A8,'All Meals'!$A$12:$V$61,5),0.25))</f>
        <v/>
      </c>
      <c r="H8" s="172" t="str">
        <f t="shared" ref="H8:H26" si="2">IF(B8=0,"",IF(G8="","No",IF(G8&gt;=1,"Yes","No")))</f>
        <v/>
      </c>
      <c r="I8" s="241" t="str">
        <f>IF(B8=0,"",FLOOR(VLOOKUP(A8,'All Meals'!$A$12:$V$61,6),0.25))</f>
        <v/>
      </c>
      <c r="J8" s="241" t="str">
        <f>IF(B8=0,"",FLOOR(VLOOKUP(A8,'All Meals'!$A$12:$V$61,7),0.25))</f>
        <v/>
      </c>
      <c r="K8" s="95" t="str">
        <f>IF(B8=0, "",VLOOKUP(A8,'All Meals'!$A$12:$V$61,10))</f>
        <v/>
      </c>
      <c r="L8" s="96" t="str">
        <f t="shared" ref="L8:L26" si="3">IF(B8=0,"",IF(K8="","No",IF(K8&gt;=0.5,"Yes","No")))</f>
        <v/>
      </c>
      <c r="M8" s="324" t="str">
        <f>IF(B8=0, "",VLOOKUP(A8,'All Meals'!$A$12:$V$61,13))</f>
        <v/>
      </c>
      <c r="N8" s="95" t="str">
        <f>IF(B8=0, "",VLOOKUP(A8,'All Meals'!$A$12:$V$61,16))</f>
        <v/>
      </c>
      <c r="O8" s="407" t="str">
        <f t="shared" ref="O8:O17" si="4">IF(B8=0,"",IF(N8="","No",IF(N8&gt;=1,"Yes","No")))</f>
        <v/>
      </c>
      <c r="P8" s="408" t="str">
        <f>IF(B8=0, "",VLOOKUP(A8,'All Meals'!$A$12:$V$61,19))</f>
        <v/>
      </c>
      <c r="Q8" s="95" t="str">
        <f>IF(B8=0, "",VLOOKUP(A8,'All Meals'!$A$12:$V$61,20))</f>
        <v/>
      </c>
      <c r="R8" s="171" t="str">
        <f t="shared" si="0"/>
        <v/>
      </c>
      <c r="S8" s="838" t="s">
        <v>324</v>
      </c>
      <c r="T8" s="839"/>
      <c r="U8" s="839"/>
      <c r="V8" s="839"/>
      <c r="W8" s="66"/>
      <c r="X8" s="66" t="b">
        <v>0</v>
      </c>
      <c r="Y8" s="78"/>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4">
      <c r="A9" s="417">
        <v>1</v>
      </c>
      <c r="B9" s="417">
        <f>INDEX(meals,A9)</f>
        <v>0</v>
      </c>
      <c r="C9" s="424">
        <v>3</v>
      </c>
      <c r="D9" s="59"/>
      <c r="E9" s="170" t="str">
        <f>IF(B9=0,"",FLOOR(VLOOKUP(A9,'All Meals'!$A$12:$V$61,4),0.25))</f>
        <v/>
      </c>
      <c r="F9" s="171" t="str">
        <f t="shared" si="1"/>
        <v/>
      </c>
      <c r="G9" s="170" t="str">
        <f>IF(B9=0,"",FLOOR(VLOOKUP(A9,'All Meals'!$A$12:$V$61,5),0.25))</f>
        <v/>
      </c>
      <c r="H9" s="172" t="str">
        <f t="shared" si="2"/>
        <v/>
      </c>
      <c r="I9" s="241" t="str">
        <f>IF(B9=0,"",FLOOR(VLOOKUP(A9,'All Meals'!$A$12:$V$61,6),0.25))</f>
        <v/>
      </c>
      <c r="J9" s="241" t="str">
        <f>IF(B9=0,"",FLOOR(VLOOKUP(A9,'All Meals'!$A$12:$V$61,7),0.25))</f>
        <v/>
      </c>
      <c r="K9" s="95" t="str">
        <f>IF(B9=0, "",VLOOKUP(A9,'All Meals'!$A$12:$V$61,10))</f>
        <v/>
      </c>
      <c r="L9" s="96" t="str">
        <f t="shared" si="3"/>
        <v/>
      </c>
      <c r="M9" s="324" t="str">
        <f>IF(B9=0, "",VLOOKUP(A9,'All Meals'!$A$12:$V$61,13))</f>
        <v/>
      </c>
      <c r="N9" s="95" t="str">
        <f>IF(B9=0, "",VLOOKUP(A9,'All Meals'!$A$12:$V$61,16))</f>
        <v/>
      </c>
      <c r="O9" s="407" t="str">
        <f t="shared" si="4"/>
        <v/>
      </c>
      <c r="P9" s="408" t="str">
        <f>IF(B9=0, "",VLOOKUP(A9,'All Meals'!$A$12:$V$61,19))</f>
        <v/>
      </c>
      <c r="Q9" s="95" t="str">
        <f>IF(B9=0, "",VLOOKUP(A9,'All Meals'!$A$12:$V$61,20))</f>
        <v/>
      </c>
      <c r="R9" s="171" t="str">
        <f t="shared" si="0"/>
        <v/>
      </c>
      <c r="S9" s="936" t="s">
        <v>325</v>
      </c>
      <c r="T9" s="937"/>
      <c r="U9" s="937"/>
      <c r="V9" s="937"/>
      <c r="W9" s="93"/>
      <c r="X9" s="93" t="b">
        <v>0</v>
      </c>
      <c r="Y9" s="79"/>
      <c r="Z9" s="94" t="str">
        <f>IF(X9=TRUE,"No","")</f>
        <v/>
      </c>
      <c r="AB9" s="921" t="str">
        <f>IF(OR(COUNTIF(AC10:AC19, 12)&gt;0, COUNTIF(AC10:AC19,2)&gt;0, COUNTIF(AC10:AC19,4)&gt;0, COUNTIF(AC10:AC19,10)&gt;0, COUNTIF(AC10:AC19,15)&gt;0, COUNTIF(AC10:AC19,17)&gt;0,), "Remember to enter CREDITABLE amounts of leafy greens!", "")</f>
        <v/>
      </c>
      <c r="AC9" s="922"/>
      <c r="AD9" s="922"/>
      <c r="AE9" s="923"/>
      <c r="AF9" s="617"/>
      <c r="AG9" s="617"/>
      <c r="AH9" s="882" t="str">
        <f>IF(COUNTIF(AI10:AI19,10)&gt;0,"Remember to enter the CREDITABLE amount of tomato paste!","")</f>
        <v/>
      </c>
      <c r="AI9" s="883"/>
      <c r="AJ9" s="883"/>
      <c r="AK9" s="884"/>
      <c r="AL9" s="617"/>
      <c r="AM9" s="617"/>
      <c r="AN9" s="800" t="str">
        <f>IF(SUM(AO10:AO19)&gt;10, "If crediting as a vegetable do not also credit as a meat/meat alternate", "")</f>
        <v/>
      </c>
      <c r="AO9" s="801"/>
      <c r="AP9" s="801"/>
      <c r="AQ9" s="802"/>
      <c r="AR9" s="276"/>
      <c r="AS9" s="276"/>
      <c r="AT9" s="966"/>
      <c r="AU9" s="967"/>
      <c r="AV9" s="967"/>
      <c r="AW9" s="968"/>
      <c r="AX9" s="276"/>
      <c r="AY9" s="276"/>
      <c r="AZ9" s="957"/>
      <c r="BA9" s="958"/>
      <c r="BB9" s="958"/>
      <c r="BC9" s="959"/>
    </row>
    <row r="10" spans="1:57" ht="33.75" customHeight="1" thickBot="1" x14ac:dyDescent="0.4">
      <c r="A10" s="417">
        <v>1</v>
      </c>
      <c r="B10" s="417">
        <f t="shared" ref="B10:B26" si="5">INDEX(meals,A10)</f>
        <v>0</v>
      </c>
      <c r="C10" s="424">
        <v>4</v>
      </c>
      <c r="D10" s="59"/>
      <c r="E10" s="170" t="str">
        <f>IF(B10=0,"",FLOOR(VLOOKUP(A10,'All Meals'!$A$12:$V$61,4),0.25))</f>
        <v/>
      </c>
      <c r="F10" s="171" t="str">
        <f t="shared" si="1"/>
        <v/>
      </c>
      <c r="G10" s="170" t="str">
        <f>IF(B10=0,"",FLOOR(VLOOKUP(A10,'All Meals'!$A$12:$V$61,5),0.25))</f>
        <v/>
      </c>
      <c r="H10" s="172" t="str">
        <f t="shared" si="2"/>
        <v/>
      </c>
      <c r="I10" s="241" t="str">
        <f>IF(B10=0,"",FLOOR(VLOOKUP(A10,'All Meals'!$A$12:$V$61,6),0.25))</f>
        <v/>
      </c>
      <c r="J10" s="241" t="str">
        <f>IF(B10=0,"",FLOOR(VLOOKUP(A10,'All Meals'!$A$12:$V$61,7),0.25))</f>
        <v/>
      </c>
      <c r="K10" s="95" t="str">
        <f>IF(B10=0, "",VLOOKUP(A10,'All Meals'!$A$12:$V$61,10))</f>
        <v/>
      </c>
      <c r="L10" s="96" t="str">
        <f t="shared" si="3"/>
        <v/>
      </c>
      <c r="M10" s="324" t="str">
        <f>IF(B10=0, "",VLOOKUP(A10,'All Meals'!$A$12:$V$61,13))</f>
        <v/>
      </c>
      <c r="N10" s="95" t="str">
        <f>IF(B10=0, "",VLOOKUP(A10,'All Meals'!$A$12:$V$61,16))</f>
        <v/>
      </c>
      <c r="O10" s="407" t="str">
        <f t="shared" si="4"/>
        <v/>
      </c>
      <c r="P10" s="408" t="str">
        <f>IF(B10=0, "",VLOOKUP(A10,'All Meals'!$A$12:$V$61,19))</f>
        <v/>
      </c>
      <c r="Q10" s="95" t="str">
        <f>IF(B10=0, "",VLOOKUP(A10,'All Meals'!$A$12:$V$61,20))</f>
        <v/>
      </c>
      <c r="R10" s="171" t="str">
        <f t="shared" si="0"/>
        <v/>
      </c>
      <c r="S10" s="302"/>
      <c r="T10" s="153"/>
      <c r="U10" s="153"/>
      <c r="V10" s="153"/>
      <c r="W10" s="66"/>
      <c r="X10" s="66"/>
      <c r="AB10" s="202"/>
      <c r="AC10" s="203">
        <v>1</v>
      </c>
      <c r="AD10" s="203">
        <f t="shared" ref="AD10:AD19" si="6">INDEX(GREEN,AC10)</f>
        <v>0</v>
      </c>
      <c r="AE10" s="203"/>
      <c r="AF10" s="275">
        <v>1</v>
      </c>
      <c r="AG10" s="275" t="str">
        <f t="shared" ref="AG10:AG19" si="7">IF(AD10=0,"",INDEX(Cups,AF10))</f>
        <v/>
      </c>
      <c r="AH10" s="82"/>
      <c r="AI10" s="82">
        <v>1</v>
      </c>
      <c r="AJ10" s="82">
        <f t="shared" ref="AJ10:AJ19" si="8">INDEX(RED,AI10)</f>
        <v>0</v>
      </c>
      <c r="AK10" s="82"/>
      <c r="AL10" s="275">
        <v>1</v>
      </c>
      <c r="AM10" s="275" t="str">
        <f t="shared" ref="AM10:AM19" si="9">IF(AJ10=0, "", INDEX(Cups,AL10))</f>
        <v/>
      </c>
      <c r="AN10" s="204"/>
      <c r="AO10" s="204">
        <v>1</v>
      </c>
      <c r="AP10" s="204">
        <f t="shared" ref="AP10:AP19" si="10">INDEX(BEANS,AO10)</f>
        <v>0</v>
      </c>
      <c r="AQ10" s="204"/>
      <c r="AR10" s="275">
        <v>1</v>
      </c>
      <c r="AS10" s="275" t="str">
        <f t="shared" ref="AS10:AS19" si="11">IF(AP10=0,"",INDEX(Cups,AR10))</f>
        <v/>
      </c>
      <c r="AT10" s="205"/>
      <c r="AU10" s="205">
        <v>1</v>
      </c>
      <c r="AV10" s="205">
        <f t="shared" ref="AV10:AV19" si="12">INDEX(STARCHY,AU10)</f>
        <v>0</v>
      </c>
      <c r="AW10" s="205"/>
      <c r="AX10" s="275">
        <v>1</v>
      </c>
      <c r="AY10" s="275" t="str">
        <f>IF(AV10=0,"",INDEX(Cups,AX10))</f>
        <v/>
      </c>
      <c r="AZ10" s="206"/>
      <c r="BA10" s="206">
        <v>1</v>
      </c>
      <c r="BB10" s="207">
        <f t="shared" ref="BB10:BB19" si="13">INDEX(OTHER,BA10)</f>
        <v>0</v>
      </c>
      <c r="BC10" s="208"/>
      <c r="BD10" s="66">
        <v>1</v>
      </c>
      <c r="BE10" s="66" t="str">
        <f t="shared" ref="BE10:BE19" si="14">IF(BB10=0,"",INDEX(Cups,BD10))</f>
        <v/>
      </c>
    </row>
    <row r="11" spans="1:57" ht="33.75" customHeight="1" x14ac:dyDescent="0.35">
      <c r="A11" s="417">
        <v>1</v>
      </c>
      <c r="B11" s="417">
        <f t="shared" si="5"/>
        <v>0</v>
      </c>
      <c r="C11" s="424">
        <v>5</v>
      </c>
      <c r="D11" s="59"/>
      <c r="E11" s="170" t="str">
        <f>IF(B11=0,"",FLOOR(VLOOKUP(A11,'All Meals'!$A$12:$V$61,4),0.25))</f>
        <v/>
      </c>
      <c r="F11" s="171" t="str">
        <f t="shared" si="1"/>
        <v/>
      </c>
      <c r="G11" s="170" t="str">
        <f>IF(B11=0,"",FLOOR(VLOOKUP(A11,'All Meals'!$A$12:$V$61,5),0.25))</f>
        <v/>
      </c>
      <c r="H11" s="172" t="str">
        <f t="shared" si="2"/>
        <v/>
      </c>
      <c r="I11" s="241" t="str">
        <f>IF(B11=0,"",FLOOR(VLOOKUP(A11,'All Meals'!$A$12:$V$61,6),0.25))</f>
        <v/>
      </c>
      <c r="J11" s="241" t="str">
        <f>IF(B11=0,"",FLOOR(VLOOKUP(A11,'All Meals'!$A$12:$V$61,7),0.25))</f>
        <v/>
      </c>
      <c r="K11" s="95" t="str">
        <f>IF(B11=0, "",VLOOKUP(A11,'All Meals'!$A$12:$V$61,10))</f>
        <v/>
      </c>
      <c r="L11" s="96" t="str">
        <f t="shared" si="3"/>
        <v/>
      </c>
      <c r="M11" s="324" t="str">
        <f>IF(B11=0, "",VLOOKUP(A11,'All Meals'!$A$12:$V$61,13))</f>
        <v/>
      </c>
      <c r="N11" s="95" t="str">
        <f>IF(B11=0, "",VLOOKUP(A11,'All Meals'!$A$12:$V$61,16))</f>
        <v/>
      </c>
      <c r="O11" s="407" t="str">
        <f t="shared" si="4"/>
        <v/>
      </c>
      <c r="P11" s="408" t="str">
        <f>IF(B11=0, "",VLOOKUP(A11,'All Meals'!$A$12:$V$61,19))</f>
        <v/>
      </c>
      <c r="Q11" s="95" t="str">
        <f>IF(B11=0, "",VLOOKUP(A11,'All Meals'!$A$12:$V$61,20))</f>
        <v/>
      </c>
      <c r="R11" s="171" t="str">
        <f t="shared" si="0"/>
        <v/>
      </c>
      <c r="T11" s="713" t="s">
        <v>118</v>
      </c>
      <c r="U11" s="714"/>
      <c r="V11" s="714"/>
      <c r="W11" s="714"/>
      <c r="X11" s="714"/>
      <c r="Y11" s="714"/>
      <c r="Z11" s="715"/>
      <c r="AB11" s="80"/>
      <c r="AC11" s="81">
        <v>1</v>
      </c>
      <c r="AD11" s="81">
        <f t="shared" si="6"/>
        <v>0</v>
      </c>
      <c r="AE11" s="81"/>
      <c r="AF11" s="78">
        <v>1</v>
      </c>
      <c r="AG11" s="78" t="str">
        <f t="shared" si="7"/>
        <v/>
      </c>
      <c r="AH11" s="82"/>
      <c r="AI11" s="82">
        <v>1</v>
      </c>
      <c r="AJ11" s="82">
        <f t="shared" si="8"/>
        <v>0</v>
      </c>
      <c r="AK11" s="82"/>
      <c r="AL11" s="78">
        <v>1</v>
      </c>
      <c r="AM11" s="78" t="str">
        <f t="shared" si="9"/>
        <v/>
      </c>
      <c r="AN11" s="83"/>
      <c r="AO11" s="83">
        <v>1</v>
      </c>
      <c r="AP11" s="83">
        <f t="shared" si="10"/>
        <v>0</v>
      </c>
      <c r="AQ11" s="83"/>
      <c r="AR11" s="78">
        <v>1</v>
      </c>
      <c r="AS11" s="78" t="str">
        <f t="shared" si="11"/>
        <v/>
      </c>
      <c r="AT11" s="84"/>
      <c r="AU11" s="84">
        <v>1</v>
      </c>
      <c r="AV11" s="84">
        <f t="shared" si="12"/>
        <v>0</v>
      </c>
      <c r="AW11" s="84"/>
      <c r="AX11" s="78">
        <v>1</v>
      </c>
      <c r="AY11" s="78" t="str">
        <f t="shared" ref="AY11:AY19" si="15">IF(AV11=0,"",INDEX(Cups,AX11))</f>
        <v/>
      </c>
      <c r="AZ11" s="85"/>
      <c r="BA11" s="85">
        <v>1</v>
      </c>
      <c r="BB11" s="86">
        <f t="shared" si="13"/>
        <v>0</v>
      </c>
      <c r="BC11" s="87"/>
      <c r="BD11" s="66">
        <v>1</v>
      </c>
      <c r="BE11" s="66" t="str">
        <f t="shared" si="14"/>
        <v/>
      </c>
    </row>
    <row r="12" spans="1:57" ht="33.75" customHeight="1" thickBot="1" x14ac:dyDescent="0.4">
      <c r="A12" s="417">
        <v>1</v>
      </c>
      <c r="B12" s="417">
        <f t="shared" si="5"/>
        <v>0</v>
      </c>
      <c r="C12" s="424">
        <v>6</v>
      </c>
      <c r="D12" s="59"/>
      <c r="E12" s="170" t="str">
        <f>IF(B12=0,"",FLOOR(VLOOKUP(A12,'All Meals'!$A$12:$V$61,4),0.25))</f>
        <v/>
      </c>
      <c r="F12" s="171" t="str">
        <f t="shared" si="1"/>
        <v/>
      </c>
      <c r="G12" s="170" t="str">
        <f>IF(B12=0,"",FLOOR(VLOOKUP(A12,'All Meals'!$A$12:$V$61,5),0.25))</f>
        <v/>
      </c>
      <c r="H12" s="172" t="str">
        <f t="shared" si="2"/>
        <v/>
      </c>
      <c r="I12" s="241" t="str">
        <f>IF(B12=0,"",FLOOR(VLOOKUP(A12,'All Meals'!$A$12:$V$61,6),0.25))</f>
        <v/>
      </c>
      <c r="J12" s="241" t="str">
        <f>IF(B12=0,"",FLOOR(VLOOKUP(A12,'All Meals'!$A$12:$V$61,7),0.25))</f>
        <v/>
      </c>
      <c r="K12" s="95" t="str">
        <f>IF(B12=0, "",VLOOKUP(A12,'All Meals'!$A$12:$V$61,10))</f>
        <v/>
      </c>
      <c r="L12" s="96" t="str">
        <f t="shared" si="3"/>
        <v/>
      </c>
      <c r="M12" s="324" t="str">
        <f>IF(B12=0, "",VLOOKUP(A12,'All Meals'!$A$12:$V$61,13))</f>
        <v/>
      </c>
      <c r="N12" s="95" t="str">
        <f>IF(B12=0, "",VLOOKUP(A12,'All Meals'!$A$12:$V$61,16))</f>
        <v/>
      </c>
      <c r="O12" s="407" t="str">
        <f t="shared" si="4"/>
        <v/>
      </c>
      <c r="P12" s="408" t="str">
        <f>IF(B12=0, "",VLOOKUP(A12,'All Meals'!$A$12:$V$61,19))</f>
        <v/>
      </c>
      <c r="Q12" s="95" t="str">
        <f>IF(B12=0, "",VLOOKUP(A12,'All Meals'!$A$12:$V$61,20))</f>
        <v/>
      </c>
      <c r="R12" s="171" t="str">
        <f t="shared" si="0"/>
        <v/>
      </c>
      <c r="T12" s="907"/>
      <c r="U12" s="908"/>
      <c r="V12" s="908"/>
      <c r="W12" s="908"/>
      <c r="X12" s="908"/>
      <c r="Y12" s="908"/>
      <c r="Z12" s="909"/>
      <c r="AB12" s="80"/>
      <c r="AC12" s="81">
        <v>1</v>
      </c>
      <c r="AD12" s="81">
        <f t="shared" si="6"/>
        <v>0</v>
      </c>
      <c r="AE12" s="81"/>
      <c r="AF12" s="78">
        <v>1</v>
      </c>
      <c r="AG12" s="78" t="str">
        <f t="shared" si="7"/>
        <v/>
      </c>
      <c r="AH12" s="82"/>
      <c r="AI12" s="82">
        <v>1</v>
      </c>
      <c r="AJ12" s="82">
        <f t="shared" si="8"/>
        <v>0</v>
      </c>
      <c r="AK12" s="82"/>
      <c r="AL12" s="78">
        <v>1</v>
      </c>
      <c r="AM12" s="78" t="str">
        <f t="shared" si="9"/>
        <v/>
      </c>
      <c r="AN12" s="83"/>
      <c r="AO12" s="83">
        <v>1</v>
      </c>
      <c r="AP12" s="83">
        <f t="shared" si="10"/>
        <v>0</v>
      </c>
      <c r="AQ12" s="83"/>
      <c r="AR12" s="78">
        <v>1</v>
      </c>
      <c r="AS12" s="78" t="str">
        <f t="shared" si="11"/>
        <v/>
      </c>
      <c r="AT12" s="84"/>
      <c r="AU12" s="84">
        <v>1</v>
      </c>
      <c r="AV12" s="84">
        <f t="shared" si="12"/>
        <v>0</v>
      </c>
      <c r="AW12" s="84"/>
      <c r="AX12" s="78">
        <v>1</v>
      </c>
      <c r="AY12" s="78" t="str">
        <f t="shared" si="15"/>
        <v/>
      </c>
      <c r="AZ12" s="85"/>
      <c r="BA12" s="85">
        <v>1</v>
      </c>
      <c r="BB12" s="86">
        <f t="shared" si="13"/>
        <v>0</v>
      </c>
      <c r="BC12" s="87"/>
      <c r="BD12" s="66">
        <v>1</v>
      </c>
      <c r="BE12" s="66" t="str">
        <f t="shared" si="14"/>
        <v/>
      </c>
    </row>
    <row r="13" spans="1:57" ht="33.75" customHeight="1" x14ac:dyDescent="0.35">
      <c r="A13" s="417">
        <v>1</v>
      </c>
      <c r="B13" s="417">
        <f t="shared" si="5"/>
        <v>0</v>
      </c>
      <c r="C13" s="424">
        <v>7</v>
      </c>
      <c r="D13" s="59"/>
      <c r="E13" s="170" t="str">
        <f>IF(B13=0,"",FLOOR(VLOOKUP(A13,'All Meals'!$A$12:$V$61,4),0.25))</f>
        <v/>
      </c>
      <c r="F13" s="171" t="str">
        <f t="shared" si="1"/>
        <v/>
      </c>
      <c r="G13" s="170" t="str">
        <f>IF(B13=0,"",FLOOR(VLOOKUP(A13,'All Meals'!$A$12:$V$61,5),0.25))</f>
        <v/>
      </c>
      <c r="H13" s="172" t="str">
        <f t="shared" si="2"/>
        <v/>
      </c>
      <c r="I13" s="241" t="str">
        <f>IF(B13=0,"",FLOOR(VLOOKUP(A13,'All Meals'!$A$12:$V$61,6),0.25))</f>
        <v/>
      </c>
      <c r="J13" s="241" t="str">
        <f>IF(B13=0,"",FLOOR(VLOOKUP(A13,'All Meals'!$A$12:$V$61,7),0.25))</f>
        <v/>
      </c>
      <c r="K13" s="95" t="str">
        <f>IF(B13=0, "",VLOOKUP(A13,'All Meals'!$A$12:$V$61,10))</f>
        <v/>
      </c>
      <c r="L13" s="96" t="str">
        <f t="shared" si="3"/>
        <v/>
      </c>
      <c r="M13" s="324" t="str">
        <f>IF(B13=0, "",VLOOKUP(A13,'All Meals'!$A$12:$V$61,13))</f>
        <v/>
      </c>
      <c r="N13" s="95" t="str">
        <f>IF(B13=0, "",VLOOKUP(A13,'All Meals'!$A$12:$V$61,16))</f>
        <v/>
      </c>
      <c r="O13" s="407" t="str">
        <f t="shared" si="4"/>
        <v/>
      </c>
      <c r="P13" s="408" t="str">
        <f>IF(B13=0, "",VLOOKUP(A13,'All Meals'!$A$12:$V$61,19))</f>
        <v/>
      </c>
      <c r="Q13" s="95" t="str">
        <f>IF(B13=0, "",VLOOKUP(A13,'All Meals'!$A$12:$V$61,20))</f>
        <v/>
      </c>
      <c r="R13" s="171" t="str">
        <f t="shared" si="0"/>
        <v/>
      </c>
      <c r="T13" s="926" t="s">
        <v>326</v>
      </c>
      <c r="U13" s="927"/>
      <c r="V13" s="927"/>
      <c r="W13" s="78">
        <v>1</v>
      </c>
      <c r="X13" s="78">
        <f>INDEX(Cups,W13)</f>
        <v>0</v>
      </c>
      <c r="Y13" s="934"/>
      <c r="Z13" s="935"/>
      <c r="AB13" s="80"/>
      <c r="AC13" s="81">
        <v>1</v>
      </c>
      <c r="AD13" s="81">
        <f t="shared" si="6"/>
        <v>0</v>
      </c>
      <c r="AE13" s="81"/>
      <c r="AF13" s="78">
        <v>1</v>
      </c>
      <c r="AG13" s="78" t="str">
        <f t="shared" si="7"/>
        <v/>
      </c>
      <c r="AH13" s="82"/>
      <c r="AI13" s="82">
        <v>1</v>
      </c>
      <c r="AJ13" s="82">
        <f t="shared" si="8"/>
        <v>0</v>
      </c>
      <c r="AK13" s="82"/>
      <c r="AL13" s="78">
        <v>1</v>
      </c>
      <c r="AM13" s="78" t="str">
        <f t="shared" si="9"/>
        <v/>
      </c>
      <c r="AN13" s="83"/>
      <c r="AO13" s="83">
        <v>1</v>
      </c>
      <c r="AP13" s="83">
        <f t="shared" si="10"/>
        <v>0</v>
      </c>
      <c r="AQ13" s="83"/>
      <c r="AR13" s="78">
        <v>1</v>
      </c>
      <c r="AS13" s="78" t="str">
        <f t="shared" si="11"/>
        <v/>
      </c>
      <c r="AT13" s="84"/>
      <c r="AU13" s="84">
        <v>1</v>
      </c>
      <c r="AV13" s="84">
        <f t="shared" si="12"/>
        <v>0</v>
      </c>
      <c r="AW13" s="84"/>
      <c r="AX13" s="78">
        <v>1</v>
      </c>
      <c r="AY13" s="78" t="str">
        <f t="shared" si="15"/>
        <v/>
      </c>
      <c r="AZ13" s="85"/>
      <c r="BA13" s="85">
        <v>1</v>
      </c>
      <c r="BB13" s="86">
        <f t="shared" si="13"/>
        <v>0</v>
      </c>
      <c r="BC13" s="87"/>
      <c r="BD13" s="66">
        <v>1</v>
      </c>
      <c r="BE13" s="66" t="str">
        <f t="shared" si="14"/>
        <v/>
      </c>
    </row>
    <row r="14" spans="1:57" ht="33.75" customHeight="1" x14ac:dyDescent="0.35">
      <c r="A14" s="417">
        <v>1</v>
      </c>
      <c r="B14" s="417">
        <f t="shared" si="5"/>
        <v>0</v>
      </c>
      <c r="C14" s="424">
        <v>8</v>
      </c>
      <c r="D14" s="59"/>
      <c r="E14" s="170" t="str">
        <f>IF(B14=0,"",FLOOR(VLOOKUP(A14,'All Meals'!$A$12:$V$61,4),0.25))</f>
        <v/>
      </c>
      <c r="F14" s="171" t="str">
        <f t="shared" si="1"/>
        <v/>
      </c>
      <c r="G14" s="170" t="str">
        <f>IF(B14=0,"",FLOOR(VLOOKUP(A14,'All Meals'!$A$12:$V$61,5),0.25))</f>
        <v/>
      </c>
      <c r="H14" s="172" t="str">
        <f t="shared" si="2"/>
        <v/>
      </c>
      <c r="I14" s="241" t="str">
        <f>IF(B14=0,"",FLOOR(VLOOKUP(A14,'All Meals'!$A$12:$V$61,6),0.25))</f>
        <v/>
      </c>
      <c r="J14" s="241" t="str">
        <f>IF(B14=0,"",FLOOR(VLOOKUP(A14,'All Meals'!$A$12:$V$61,7),0.25))</f>
        <v/>
      </c>
      <c r="K14" s="95" t="str">
        <f>IF(B14=0, "",VLOOKUP(A14,'All Meals'!$A$12:$V$61,10))</f>
        <v/>
      </c>
      <c r="L14" s="96" t="str">
        <f t="shared" si="3"/>
        <v/>
      </c>
      <c r="M14" s="324" t="str">
        <f>IF(B14=0, "",VLOOKUP(A14,'All Meals'!$A$12:$V$61,13))</f>
        <v/>
      </c>
      <c r="N14" s="95" t="str">
        <f>IF(B14=0, "",VLOOKUP(A14,'All Meals'!$A$12:$V$61,16))</f>
        <v/>
      </c>
      <c r="O14" s="407" t="str">
        <f t="shared" si="4"/>
        <v/>
      </c>
      <c r="P14" s="408" t="str">
        <f>IF(B14=0, "",VLOOKUP(A14,'All Meals'!$A$12:$V$61,19))</f>
        <v/>
      </c>
      <c r="Q14" s="95" t="str">
        <f>IF(B14=0, "",VLOOKUP(A14,'All Meals'!$A$12:$V$61,20))</f>
        <v/>
      </c>
      <c r="R14" s="171" t="str">
        <f t="shared" si="0"/>
        <v/>
      </c>
      <c r="T14" s="926"/>
      <c r="U14" s="927"/>
      <c r="V14" s="927"/>
      <c r="W14" s="78">
        <v>1</v>
      </c>
      <c r="X14" s="78">
        <f>INDEX(Cups,W14)</f>
        <v>0</v>
      </c>
      <c r="Y14" s="924"/>
      <c r="Z14" s="925"/>
      <c r="AB14" s="80"/>
      <c r="AC14" s="81">
        <v>1</v>
      </c>
      <c r="AD14" s="81">
        <f t="shared" si="6"/>
        <v>0</v>
      </c>
      <c r="AE14" s="81"/>
      <c r="AF14" s="78">
        <v>1</v>
      </c>
      <c r="AG14" s="78" t="str">
        <f t="shared" si="7"/>
        <v/>
      </c>
      <c r="AH14" s="82"/>
      <c r="AI14" s="82">
        <v>1</v>
      </c>
      <c r="AJ14" s="82">
        <f t="shared" si="8"/>
        <v>0</v>
      </c>
      <c r="AK14" s="82"/>
      <c r="AL14" s="78">
        <v>1</v>
      </c>
      <c r="AM14" s="78" t="str">
        <f t="shared" si="9"/>
        <v/>
      </c>
      <c r="AN14" s="83"/>
      <c r="AO14" s="83">
        <v>1</v>
      </c>
      <c r="AP14" s="83">
        <f t="shared" si="10"/>
        <v>0</v>
      </c>
      <c r="AQ14" s="83"/>
      <c r="AR14" s="78">
        <v>1</v>
      </c>
      <c r="AS14" s="78" t="str">
        <f t="shared" si="11"/>
        <v/>
      </c>
      <c r="AT14" s="84"/>
      <c r="AU14" s="84">
        <v>1</v>
      </c>
      <c r="AV14" s="84">
        <f t="shared" si="12"/>
        <v>0</v>
      </c>
      <c r="AW14" s="84"/>
      <c r="AX14" s="78">
        <v>1</v>
      </c>
      <c r="AY14" s="78" t="str">
        <f t="shared" si="15"/>
        <v/>
      </c>
      <c r="AZ14" s="85"/>
      <c r="BA14" s="85">
        <v>1</v>
      </c>
      <c r="BB14" s="86">
        <f t="shared" si="13"/>
        <v>0</v>
      </c>
      <c r="BC14" s="87"/>
      <c r="BD14" s="66">
        <v>1</v>
      </c>
      <c r="BE14" s="66" t="str">
        <f t="shared" si="14"/>
        <v/>
      </c>
    </row>
    <row r="15" spans="1:57" ht="33.75" customHeight="1" x14ac:dyDescent="0.35">
      <c r="A15" s="417">
        <v>1</v>
      </c>
      <c r="B15" s="417">
        <f t="shared" si="5"/>
        <v>0</v>
      </c>
      <c r="C15" s="424">
        <v>9</v>
      </c>
      <c r="D15" s="59"/>
      <c r="E15" s="170" t="str">
        <f>IF(B15=0,"",FLOOR(VLOOKUP(A15,'All Meals'!$A$12:$V$61,4),0.25))</f>
        <v/>
      </c>
      <c r="F15" s="171" t="str">
        <f t="shared" si="1"/>
        <v/>
      </c>
      <c r="G15" s="170" t="str">
        <f>IF(B15=0,"",FLOOR(VLOOKUP(A15,'All Meals'!$A$12:$V$61,5),0.25))</f>
        <v/>
      </c>
      <c r="H15" s="172" t="str">
        <f t="shared" si="2"/>
        <v/>
      </c>
      <c r="I15" s="241" t="str">
        <f>IF(B15=0,"",FLOOR(VLOOKUP(A15,'All Meals'!$A$12:$V$61,6),0.25))</f>
        <v/>
      </c>
      <c r="J15" s="241" t="str">
        <f>IF(B15=0,"",FLOOR(VLOOKUP(A15,'All Meals'!$A$12:$V$61,7),0.25))</f>
        <v/>
      </c>
      <c r="K15" s="95" t="str">
        <f>IF(B15=0, "",VLOOKUP(A15,'All Meals'!$A$12:$V$61,10))</f>
        <v/>
      </c>
      <c r="L15" s="96" t="str">
        <f t="shared" si="3"/>
        <v/>
      </c>
      <c r="M15" s="324" t="str">
        <f>IF(B15=0, "",VLOOKUP(A15,'All Meals'!$A$12:$V$61,13))</f>
        <v/>
      </c>
      <c r="N15" s="95" t="str">
        <f>IF(B15=0, "",VLOOKUP(A15,'All Meals'!$A$12:$V$61,16))</f>
        <v/>
      </c>
      <c r="O15" s="407" t="str">
        <f t="shared" si="4"/>
        <v/>
      </c>
      <c r="P15" s="408" t="str">
        <f>IF(B15=0, "",VLOOKUP(A15,'All Meals'!$A$12:$V$61,19))</f>
        <v/>
      </c>
      <c r="Q15" s="95" t="str">
        <f>IF(B15=0, "",VLOOKUP(A15,'All Meals'!$A$12:$V$61,20))</f>
        <v/>
      </c>
      <c r="R15" s="171" t="str">
        <f t="shared" si="0"/>
        <v/>
      </c>
      <c r="T15" s="926"/>
      <c r="U15" s="927"/>
      <c r="V15" s="927"/>
      <c r="W15" s="78">
        <v>1</v>
      </c>
      <c r="X15" s="78">
        <f>INDEX(Cups,W15)</f>
        <v>0</v>
      </c>
      <c r="Y15" s="924"/>
      <c r="Z15" s="925"/>
      <c r="AB15" s="80"/>
      <c r="AC15" s="81">
        <v>1</v>
      </c>
      <c r="AD15" s="81">
        <f t="shared" si="6"/>
        <v>0</v>
      </c>
      <c r="AE15" s="81"/>
      <c r="AF15" s="78">
        <v>1</v>
      </c>
      <c r="AG15" s="78" t="str">
        <f t="shared" si="7"/>
        <v/>
      </c>
      <c r="AH15" s="82"/>
      <c r="AI15" s="82">
        <v>1</v>
      </c>
      <c r="AJ15" s="82">
        <f t="shared" si="8"/>
        <v>0</v>
      </c>
      <c r="AK15" s="82"/>
      <c r="AL15" s="78">
        <v>1</v>
      </c>
      <c r="AM15" s="78" t="str">
        <f t="shared" si="9"/>
        <v/>
      </c>
      <c r="AN15" s="83"/>
      <c r="AO15" s="83">
        <v>1</v>
      </c>
      <c r="AP15" s="83">
        <f t="shared" si="10"/>
        <v>0</v>
      </c>
      <c r="AQ15" s="83"/>
      <c r="AR15" s="78">
        <v>1</v>
      </c>
      <c r="AS15" s="78" t="str">
        <f t="shared" si="11"/>
        <v/>
      </c>
      <c r="AT15" s="84"/>
      <c r="AU15" s="84">
        <v>1</v>
      </c>
      <c r="AV15" s="84">
        <f t="shared" si="12"/>
        <v>0</v>
      </c>
      <c r="AW15" s="84"/>
      <c r="AX15" s="78">
        <v>1</v>
      </c>
      <c r="AY15" s="78" t="str">
        <f t="shared" si="15"/>
        <v/>
      </c>
      <c r="AZ15" s="85"/>
      <c r="BA15" s="85">
        <v>1</v>
      </c>
      <c r="BB15" s="86">
        <f t="shared" si="13"/>
        <v>0</v>
      </c>
      <c r="BC15" s="87"/>
      <c r="BD15" s="66">
        <v>1</v>
      </c>
      <c r="BE15" s="66" t="str">
        <f t="shared" si="14"/>
        <v/>
      </c>
    </row>
    <row r="16" spans="1:57" ht="38.25" customHeight="1" x14ac:dyDescent="0.35">
      <c r="A16" s="417">
        <v>1</v>
      </c>
      <c r="B16" s="417">
        <f t="shared" si="5"/>
        <v>0</v>
      </c>
      <c r="C16" s="424">
        <v>10</v>
      </c>
      <c r="D16" s="59"/>
      <c r="E16" s="170" t="str">
        <f>IF(B16=0,"",FLOOR(VLOOKUP(A16,'All Meals'!$A$12:$V$61,4),0.25))</f>
        <v/>
      </c>
      <c r="F16" s="171" t="str">
        <f t="shared" si="1"/>
        <v/>
      </c>
      <c r="G16" s="170" t="str">
        <f>IF(B16=0,"",FLOOR(VLOOKUP(A16,'All Meals'!$A$12:$V$61,5),0.25))</f>
        <v/>
      </c>
      <c r="H16" s="172" t="str">
        <f t="shared" si="2"/>
        <v/>
      </c>
      <c r="I16" s="241" t="str">
        <f>IF(B16=0,"",FLOOR(VLOOKUP(A16,'All Meals'!$A$12:$V$61,6),0.25))</f>
        <v/>
      </c>
      <c r="J16" s="241" t="str">
        <f>IF(B16=0,"",FLOOR(VLOOKUP(A16,'All Meals'!$A$12:$V$61,7),0.25))</f>
        <v/>
      </c>
      <c r="K16" s="95" t="str">
        <f>IF(B16=0, "",VLOOKUP(A16,'All Meals'!$A$12:$V$61,10))</f>
        <v/>
      </c>
      <c r="L16" s="96" t="str">
        <f t="shared" si="3"/>
        <v/>
      </c>
      <c r="M16" s="324" t="str">
        <f>IF(B16=0, "",VLOOKUP(A16,'All Meals'!$A$12:$V$61,13))</f>
        <v/>
      </c>
      <c r="N16" s="95" t="str">
        <f>IF(B16=0, "",VLOOKUP(A16,'All Meals'!$A$12:$V$61,16))</f>
        <v/>
      </c>
      <c r="O16" s="407" t="str">
        <f t="shared" si="4"/>
        <v/>
      </c>
      <c r="P16" s="408" t="str">
        <f>IF(B16=0, "",VLOOKUP(A16,'All Meals'!$A$12:$V$61,19))</f>
        <v/>
      </c>
      <c r="Q16" s="95" t="str">
        <f>IF(B16=0, "",VLOOKUP(A16,'All Meals'!$A$12:$V$61,20))</f>
        <v/>
      </c>
      <c r="R16" s="171" t="str">
        <f t="shared" si="0"/>
        <v/>
      </c>
      <c r="T16" s="926"/>
      <c r="U16" s="927"/>
      <c r="V16" s="927"/>
      <c r="W16" s="78">
        <v>1</v>
      </c>
      <c r="X16" s="78">
        <f>INDEX(Cups,W16)</f>
        <v>0</v>
      </c>
      <c r="Y16" s="924"/>
      <c r="Z16" s="925"/>
      <c r="AB16" s="80"/>
      <c r="AC16" s="81">
        <v>1</v>
      </c>
      <c r="AD16" s="81">
        <f t="shared" si="6"/>
        <v>0</v>
      </c>
      <c r="AE16" s="81"/>
      <c r="AF16" s="78">
        <v>1</v>
      </c>
      <c r="AG16" s="78" t="str">
        <f t="shared" si="7"/>
        <v/>
      </c>
      <c r="AH16" s="82"/>
      <c r="AI16" s="82">
        <v>1</v>
      </c>
      <c r="AJ16" s="82">
        <f t="shared" si="8"/>
        <v>0</v>
      </c>
      <c r="AK16" s="82"/>
      <c r="AL16" s="78">
        <v>1</v>
      </c>
      <c r="AM16" s="78" t="str">
        <f t="shared" si="9"/>
        <v/>
      </c>
      <c r="AN16" s="83"/>
      <c r="AO16" s="83">
        <v>1</v>
      </c>
      <c r="AP16" s="83">
        <f t="shared" si="10"/>
        <v>0</v>
      </c>
      <c r="AQ16" s="83"/>
      <c r="AR16" s="78">
        <v>1</v>
      </c>
      <c r="AS16" s="78" t="str">
        <f t="shared" si="11"/>
        <v/>
      </c>
      <c r="AT16" s="84"/>
      <c r="AU16" s="84">
        <v>1</v>
      </c>
      <c r="AV16" s="84">
        <f t="shared" si="12"/>
        <v>0</v>
      </c>
      <c r="AW16" s="84"/>
      <c r="AX16" s="78">
        <v>1</v>
      </c>
      <c r="AY16" s="78" t="str">
        <f t="shared" si="15"/>
        <v/>
      </c>
      <c r="AZ16" s="85"/>
      <c r="BA16" s="85">
        <v>1</v>
      </c>
      <c r="BB16" s="86">
        <f t="shared" si="13"/>
        <v>0</v>
      </c>
      <c r="BC16" s="87"/>
      <c r="BD16" s="66">
        <v>1</v>
      </c>
      <c r="BE16" s="66" t="str">
        <f t="shared" si="14"/>
        <v/>
      </c>
    </row>
    <row r="17" spans="1:57" ht="33.75" customHeight="1" x14ac:dyDescent="0.35">
      <c r="A17" s="417">
        <v>1</v>
      </c>
      <c r="B17" s="417">
        <f t="shared" si="5"/>
        <v>0</v>
      </c>
      <c r="C17" s="424">
        <v>11</v>
      </c>
      <c r="D17" s="59"/>
      <c r="E17" s="170" t="str">
        <f>IF(B17=0,"",FLOOR(VLOOKUP(A17,'All Meals'!$A$12:$V$61,4),0.25))</f>
        <v/>
      </c>
      <c r="F17" s="171" t="str">
        <f t="shared" si="1"/>
        <v/>
      </c>
      <c r="G17" s="170" t="str">
        <f>IF(B17=0,"",FLOOR(VLOOKUP(A17,'All Meals'!$A$12:$V$61,5),0.25))</f>
        <v/>
      </c>
      <c r="H17" s="172" t="str">
        <f t="shared" si="2"/>
        <v/>
      </c>
      <c r="I17" s="241" t="str">
        <f>IF(B17=0,"",FLOOR(VLOOKUP(A17,'All Meals'!$A$12:$V$61,6),0.25))</f>
        <v/>
      </c>
      <c r="J17" s="241" t="str">
        <f>IF(B17=0,"",FLOOR(VLOOKUP(A17,'All Meals'!$A$12:$V$61,7),0.25))</f>
        <v/>
      </c>
      <c r="K17" s="95" t="str">
        <f>IF(B17=0, "",VLOOKUP(A17,'All Meals'!$A$12:$V$61,10))</f>
        <v/>
      </c>
      <c r="L17" s="96" t="str">
        <f t="shared" si="3"/>
        <v/>
      </c>
      <c r="M17" s="324" t="str">
        <f>IF(B17=0, "",VLOOKUP(A17,'All Meals'!$A$12:$V$61,13))</f>
        <v/>
      </c>
      <c r="N17" s="95" t="str">
        <f>IF(B17=0, "",VLOOKUP(A17,'All Meals'!$A$12:$V$61,16))</f>
        <v/>
      </c>
      <c r="O17" s="407" t="str">
        <f t="shared" si="4"/>
        <v/>
      </c>
      <c r="P17" s="408" t="str">
        <f>IF(B17=0, "",VLOOKUP(A17,'All Meals'!$A$12:$V$61,19))</f>
        <v/>
      </c>
      <c r="Q17" s="95" t="str">
        <f>IF(B17=0, "",VLOOKUP(A17,'All Meals'!$A$12:$V$61,20))</f>
        <v/>
      </c>
      <c r="R17" s="171" t="str">
        <f t="shared" si="0"/>
        <v/>
      </c>
      <c r="T17" s="926"/>
      <c r="U17" s="927"/>
      <c r="V17" s="927"/>
      <c r="W17" s="78">
        <v>1</v>
      </c>
      <c r="X17" s="78">
        <f>INDEX(Cups,W17)</f>
        <v>0</v>
      </c>
      <c r="Y17" s="930"/>
      <c r="Z17" s="931"/>
      <c r="AB17" s="80"/>
      <c r="AC17" s="81">
        <v>1</v>
      </c>
      <c r="AD17" s="81">
        <f t="shared" si="6"/>
        <v>0</v>
      </c>
      <c r="AE17" s="81"/>
      <c r="AF17" s="78">
        <v>1</v>
      </c>
      <c r="AG17" s="78" t="str">
        <f t="shared" si="7"/>
        <v/>
      </c>
      <c r="AH17" s="82"/>
      <c r="AI17" s="82">
        <v>1</v>
      </c>
      <c r="AJ17" s="82">
        <f t="shared" si="8"/>
        <v>0</v>
      </c>
      <c r="AK17" s="82"/>
      <c r="AL17" s="78">
        <v>1</v>
      </c>
      <c r="AM17" s="78" t="str">
        <f t="shared" si="9"/>
        <v/>
      </c>
      <c r="AN17" s="83"/>
      <c r="AO17" s="83">
        <v>1</v>
      </c>
      <c r="AP17" s="83">
        <f t="shared" si="10"/>
        <v>0</v>
      </c>
      <c r="AQ17" s="83"/>
      <c r="AR17" s="78">
        <v>1</v>
      </c>
      <c r="AS17" s="78" t="str">
        <f t="shared" si="11"/>
        <v/>
      </c>
      <c r="AT17" s="84"/>
      <c r="AU17" s="84">
        <v>1</v>
      </c>
      <c r="AV17" s="84">
        <f t="shared" si="12"/>
        <v>0</v>
      </c>
      <c r="AW17" s="84"/>
      <c r="AX17" s="78">
        <v>1</v>
      </c>
      <c r="AY17" s="78" t="str">
        <f t="shared" si="15"/>
        <v/>
      </c>
      <c r="AZ17" s="85"/>
      <c r="BA17" s="85">
        <v>1</v>
      </c>
      <c r="BB17" s="86">
        <f t="shared" si="13"/>
        <v>0</v>
      </c>
      <c r="BC17" s="87"/>
      <c r="BD17" s="66">
        <v>1</v>
      </c>
      <c r="BE17" s="66" t="str">
        <f t="shared" si="14"/>
        <v/>
      </c>
    </row>
    <row r="18" spans="1:57" ht="33.75" customHeight="1" thickBot="1" x14ac:dyDescent="0.4">
      <c r="A18" s="417">
        <v>1</v>
      </c>
      <c r="B18" s="417">
        <f t="shared" si="5"/>
        <v>0</v>
      </c>
      <c r="C18" s="424">
        <v>12</v>
      </c>
      <c r="D18" s="59"/>
      <c r="E18" s="170" t="str">
        <f>IF(B18=0,"",FLOOR(VLOOKUP(A18,'All Meals'!$A$12:$V$61,4),0.25))</f>
        <v/>
      </c>
      <c r="F18" s="171" t="str">
        <f t="shared" si="1"/>
        <v/>
      </c>
      <c r="G18" s="170" t="str">
        <f>IF(B18=0,"",FLOOR(VLOOKUP(A18,'All Meals'!$A$12:$V$61,5),0.25))</f>
        <v/>
      </c>
      <c r="H18" s="172" t="str">
        <f t="shared" si="2"/>
        <v/>
      </c>
      <c r="I18" s="241" t="str">
        <f>IF(B18=0,"",FLOOR(VLOOKUP(A18,'All Meals'!$A$12:$V$61,6),0.25))</f>
        <v/>
      </c>
      <c r="J18" s="241" t="str">
        <f>IF(B18=0,"",FLOOR(VLOOKUP(A18,'All Meals'!$A$12:$V$61,7),0.25))</f>
        <v/>
      </c>
      <c r="K18" s="95" t="str">
        <f>IF(B18=0, "",VLOOKUP(A18,'All Meals'!$A$12:$V$61,10))</f>
        <v/>
      </c>
      <c r="L18" s="96" t="str">
        <f t="shared" si="3"/>
        <v/>
      </c>
      <c r="M18" s="324" t="str">
        <f>IF(B18=0, "",VLOOKUP(A18,'All Meals'!$A$12:$V$61,13))</f>
        <v/>
      </c>
      <c r="N18" s="95" t="str">
        <f>IF(B18=0, "",VLOOKUP(A18,'All Meals'!$A$12:$V$61,16))</f>
        <v/>
      </c>
      <c r="O18" s="407" t="str">
        <f>IF(B18=0,"",IF(N18="","No",IF(N18&gt;=0.75,"Yes","No")))</f>
        <v/>
      </c>
      <c r="P18" s="408" t="str">
        <f>IF(B18=0, "",VLOOKUP(A18,'All Meals'!$A$12:$V$61,19))</f>
        <v/>
      </c>
      <c r="Q18" s="95" t="str">
        <f>IF(B18=0, "",VLOOKUP(A18,'All Meals'!$A$12:$V$61,20))</f>
        <v/>
      </c>
      <c r="R18" s="171" t="str">
        <f t="shared" si="0"/>
        <v/>
      </c>
      <c r="T18" s="928"/>
      <c r="U18" s="929"/>
      <c r="V18" s="929"/>
      <c r="W18" s="212"/>
      <c r="X18" s="212"/>
      <c r="Y18" s="932">
        <f>SUM(X13:X17)</f>
        <v>0</v>
      </c>
      <c r="Z18" s="933"/>
      <c r="AB18" s="80"/>
      <c r="AC18" s="81">
        <v>1</v>
      </c>
      <c r="AD18" s="81">
        <f t="shared" si="6"/>
        <v>0</v>
      </c>
      <c r="AE18" s="81"/>
      <c r="AF18" s="78">
        <v>1</v>
      </c>
      <c r="AG18" s="78" t="str">
        <f t="shared" si="7"/>
        <v/>
      </c>
      <c r="AH18" s="82"/>
      <c r="AI18" s="82">
        <v>1</v>
      </c>
      <c r="AJ18" s="82">
        <f t="shared" si="8"/>
        <v>0</v>
      </c>
      <c r="AK18" s="82"/>
      <c r="AL18" s="78">
        <v>1</v>
      </c>
      <c r="AM18" s="78" t="str">
        <f t="shared" si="9"/>
        <v/>
      </c>
      <c r="AN18" s="83"/>
      <c r="AO18" s="83">
        <v>1</v>
      </c>
      <c r="AP18" s="83">
        <f t="shared" si="10"/>
        <v>0</v>
      </c>
      <c r="AQ18" s="83"/>
      <c r="AR18" s="78">
        <v>1</v>
      </c>
      <c r="AS18" s="78" t="str">
        <f t="shared" si="11"/>
        <v/>
      </c>
      <c r="AT18" s="84"/>
      <c r="AU18" s="84">
        <v>1</v>
      </c>
      <c r="AV18" s="84">
        <f t="shared" si="12"/>
        <v>0</v>
      </c>
      <c r="AW18" s="84"/>
      <c r="AX18" s="78">
        <v>1</v>
      </c>
      <c r="AY18" s="78" t="str">
        <f t="shared" si="15"/>
        <v/>
      </c>
      <c r="AZ18" s="85"/>
      <c r="BA18" s="85">
        <v>1</v>
      </c>
      <c r="BB18" s="86">
        <f t="shared" si="13"/>
        <v>0</v>
      </c>
      <c r="BC18" s="87"/>
      <c r="BD18" s="66">
        <v>1</v>
      </c>
      <c r="BE18" s="66" t="str">
        <f t="shared" si="14"/>
        <v/>
      </c>
    </row>
    <row r="19" spans="1:57" ht="33.75" customHeight="1" thickBot="1" x14ac:dyDescent="0.4">
      <c r="A19" s="417">
        <v>1</v>
      </c>
      <c r="B19" s="417">
        <f t="shared" si="5"/>
        <v>0</v>
      </c>
      <c r="C19" s="424">
        <v>13</v>
      </c>
      <c r="D19" s="59"/>
      <c r="E19" s="170" t="str">
        <f>IF(B19=0,"",FLOOR(VLOOKUP(A19,'All Meals'!$A$12:$V$61,4),0.25))</f>
        <v/>
      </c>
      <c r="F19" s="171" t="str">
        <f t="shared" si="1"/>
        <v/>
      </c>
      <c r="G19" s="170" t="str">
        <f>IF(B19=0,"",FLOOR(VLOOKUP(A19,'All Meals'!$A$12:$V$61,5),0.25))</f>
        <v/>
      </c>
      <c r="H19" s="172" t="str">
        <f t="shared" si="2"/>
        <v/>
      </c>
      <c r="I19" s="241" t="str">
        <f>IF(B19=0,"",FLOOR(VLOOKUP(A19,'All Meals'!$A$12:$V$61,6),0.25))</f>
        <v/>
      </c>
      <c r="J19" s="241" t="str">
        <f>IF(B19=0,"",FLOOR(VLOOKUP(A19,'All Meals'!$A$12:$V$61,7),0.25))</f>
        <v/>
      </c>
      <c r="K19" s="95" t="str">
        <f>IF(B19=0, "",VLOOKUP(A19,'All Meals'!$A$12:$V$61,10))</f>
        <v/>
      </c>
      <c r="L19" s="96" t="str">
        <f t="shared" si="3"/>
        <v/>
      </c>
      <c r="M19" s="324" t="str">
        <f>IF(B19=0, "",VLOOKUP(A19,'All Meals'!$A$12:$V$61,13))</f>
        <v/>
      </c>
      <c r="N19" s="95" t="str">
        <f>IF(B19=0, "",VLOOKUP(A19,'All Meals'!$A$12:$V$61,16))</f>
        <v/>
      </c>
      <c r="O19" s="407" t="str">
        <f t="shared" ref="O19:O26" si="16">IF(B19=0,"",IF(N19="","No",IF(N19&gt;=0.75,"Yes","No")))</f>
        <v/>
      </c>
      <c r="P19" s="408" t="str">
        <f>IF(B19=0, "",VLOOKUP(A19,'All Meals'!$A$12:$V$61,19))</f>
        <v/>
      </c>
      <c r="Q19" s="95" t="str">
        <f>IF(B19=0, "",VLOOKUP(A19,'All Meals'!$A$12:$V$61,20))</f>
        <v/>
      </c>
      <c r="R19" s="171" t="str">
        <f t="shared" si="0"/>
        <v/>
      </c>
      <c r="T19" s="910" t="s">
        <v>151</v>
      </c>
      <c r="U19" s="911"/>
      <c r="V19" s="911"/>
      <c r="W19" s="911"/>
      <c r="X19" s="911"/>
      <c r="Y19" s="911"/>
      <c r="Z19" s="912"/>
      <c r="AB19" s="231"/>
      <c r="AC19" s="232">
        <v>1</v>
      </c>
      <c r="AD19" s="232">
        <f t="shared" si="6"/>
        <v>0</v>
      </c>
      <c r="AE19" s="232"/>
      <c r="AF19" s="212">
        <v>1</v>
      </c>
      <c r="AG19" s="212" t="str">
        <f t="shared" si="7"/>
        <v/>
      </c>
      <c r="AH19" s="88"/>
      <c r="AI19" s="88">
        <v>1</v>
      </c>
      <c r="AJ19" s="88">
        <f t="shared" si="8"/>
        <v>0</v>
      </c>
      <c r="AK19" s="88"/>
      <c r="AL19" s="212">
        <v>1</v>
      </c>
      <c r="AM19" s="212" t="str">
        <f t="shared" si="9"/>
        <v/>
      </c>
      <c r="AN19" s="233"/>
      <c r="AO19" s="233">
        <v>1</v>
      </c>
      <c r="AP19" s="233">
        <f t="shared" si="10"/>
        <v>0</v>
      </c>
      <c r="AQ19" s="233"/>
      <c r="AR19" s="212">
        <v>1</v>
      </c>
      <c r="AS19" s="212" t="str">
        <f t="shared" si="11"/>
        <v/>
      </c>
      <c r="AT19" s="89"/>
      <c r="AU19" s="89">
        <v>1</v>
      </c>
      <c r="AV19" s="89">
        <f t="shared" si="12"/>
        <v>0</v>
      </c>
      <c r="AW19" s="89"/>
      <c r="AX19" s="212">
        <v>1</v>
      </c>
      <c r="AY19" s="212" t="str">
        <f t="shared" si="15"/>
        <v/>
      </c>
      <c r="AZ19" s="90"/>
      <c r="BA19" s="90">
        <v>1</v>
      </c>
      <c r="BB19" s="91">
        <f t="shared" si="13"/>
        <v>0</v>
      </c>
      <c r="BC19" s="92"/>
      <c r="BD19" s="66">
        <v>1</v>
      </c>
      <c r="BE19" s="66" t="str">
        <f t="shared" si="14"/>
        <v/>
      </c>
    </row>
    <row r="20" spans="1:57" ht="33.75" customHeight="1" x14ac:dyDescent="0.35">
      <c r="A20" s="417">
        <v>1</v>
      </c>
      <c r="B20" s="417">
        <f t="shared" si="5"/>
        <v>0</v>
      </c>
      <c r="C20" s="424">
        <v>14</v>
      </c>
      <c r="D20" s="59"/>
      <c r="E20" s="170" t="str">
        <f>IF(B20=0,"",FLOOR(VLOOKUP(A20,'All Meals'!$A$12:$V$61,4),0.25))</f>
        <v/>
      </c>
      <c r="F20" s="171" t="str">
        <f t="shared" si="1"/>
        <v/>
      </c>
      <c r="G20" s="170" t="str">
        <f>IF(B20=0,"",FLOOR(VLOOKUP(A20,'All Meals'!$A$12:$V$61,5),0.25))</f>
        <v/>
      </c>
      <c r="H20" s="172" t="str">
        <f t="shared" si="2"/>
        <v/>
      </c>
      <c r="I20" s="241" t="str">
        <f>IF(B20=0,"",FLOOR(VLOOKUP(A20,'All Meals'!$A$12:$V$61,6),0.25))</f>
        <v/>
      </c>
      <c r="J20" s="241" t="str">
        <f>IF(B20=0,"",FLOOR(VLOOKUP(A20,'All Meals'!$A$12:$V$61,7),0.25))</f>
        <v/>
      </c>
      <c r="K20" s="95" t="str">
        <f>IF(B20=0, "",VLOOKUP(A20,'All Meals'!$A$12:$V$61,10))</f>
        <v/>
      </c>
      <c r="L20" s="96" t="str">
        <f t="shared" si="3"/>
        <v/>
      </c>
      <c r="M20" s="324" t="str">
        <f>IF(B20=0, "",VLOOKUP(A20,'All Meals'!$A$12:$V$61,13))</f>
        <v/>
      </c>
      <c r="N20" s="95" t="str">
        <f>IF(B20=0, "",VLOOKUP(A20,'All Meals'!$A$12:$V$61,16))</f>
        <v/>
      </c>
      <c r="O20" s="407" t="str">
        <f t="shared" si="16"/>
        <v/>
      </c>
      <c r="P20" s="408" t="str">
        <f>IF(B20=0, "",VLOOKUP(A20,'All Meals'!$A$12:$V$61,19))</f>
        <v/>
      </c>
      <c r="Q20" s="95" t="str">
        <f>IF(B20=0, "",VLOOKUP(A20,'All Meals'!$A$12:$V$61,20))</f>
        <v/>
      </c>
      <c r="R20" s="171" t="str">
        <f t="shared" si="0"/>
        <v/>
      </c>
      <c r="T20" s="672" t="s">
        <v>152</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35">
      <c r="A21" s="417">
        <v>1</v>
      </c>
      <c r="B21" s="417">
        <f t="shared" si="5"/>
        <v>0</v>
      </c>
      <c r="C21" s="424">
        <v>15</v>
      </c>
      <c r="D21" s="59"/>
      <c r="E21" s="170" t="str">
        <f>IF(B21=0,"",FLOOR(VLOOKUP(A21,'All Meals'!$A$12:$V$61,4),0.25))</f>
        <v/>
      </c>
      <c r="F21" s="171" t="str">
        <f t="shared" si="1"/>
        <v/>
      </c>
      <c r="G21" s="170" t="str">
        <f>IF(B21=0,"",FLOOR(VLOOKUP(A21,'All Meals'!$A$12:$V$61,5),0.25))</f>
        <v/>
      </c>
      <c r="H21" s="172" t="str">
        <f t="shared" si="2"/>
        <v/>
      </c>
      <c r="I21" s="241" t="str">
        <f>IF(B21=0,"",FLOOR(VLOOKUP(A21,'All Meals'!$A$12:$V$61,6),0.25))</f>
        <v/>
      </c>
      <c r="J21" s="241" t="str">
        <f>IF(B21=0,"",FLOOR(VLOOKUP(A21,'All Meals'!$A$12:$V$61,7),0.25))</f>
        <v/>
      </c>
      <c r="K21" s="95" t="str">
        <f>IF(B21=0, "",VLOOKUP(A21,'All Meals'!$A$12:$V$61,10))</f>
        <v/>
      </c>
      <c r="L21" s="96" t="str">
        <f t="shared" si="3"/>
        <v/>
      </c>
      <c r="M21" s="324" t="str">
        <f>IF(B21=0, "",VLOOKUP(A21,'All Meals'!$A$12:$V$61,13))</f>
        <v/>
      </c>
      <c r="N21" s="95" t="str">
        <f>IF(B21=0, "",VLOOKUP(A21,'All Meals'!$A$12:$V$61,16))</f>
        <v/>
      </c>
      <c r="O21" s="407" t="str">
        <f t="shared" si="16"/>
        <v/>
      </c>
      <c r="P21" s="408" t="str">
        <f>IF(B21=0, "",VLOOKUP(A21,'All Meals'!$A$12:$V$61,19))</f>
        <v/>
      </c>
      <c r="Q21" s="95" t="str">
        <f>IF(B21=0, "",VLOOKUP(A21,'All Meals'!$A$12:$V$61,20))</f>
        <v/>
      </c>
      <c r="R21" s="171" t="str">
        <f t="shared" si="0"/>
        <v/>
      </c>
      <c r="T21" s="673"/>
      <c r="U21" s="915"/>
      <c r="V21" s="916"/>
      <c r="Y21" s="919"/>
      <c r="Z21" s="920"/>
      <c r="AB21" s="754" t="s">
        <v>275</v>
      </c>
      <c r="AC21" s="755"/>
      <c r="AD21" s="755"/>
      <c r="AE21" s="755"/>
      <c r="AF21" s="234"/>
      <c r="AG21" s="234"/>
      <c r="AH21" s="756" t="s">
        <v>276</v>
      </c>
      <c r="AI21" s="756"/>
      <c r="AJ21" s="756"/>
      <c r="AK21" s="756"/>
      <c r="AL21" s="234"/>
      <c r="AM21" s="234"/>
      <c r="AN21" s="757" t="s">
        <v>277</v>
      </c>
      <c r="AO21" s="757"/>
      <c r="AP21" s="757"/>
      <c r="AQ21" s="757"/>
      <c r="AR21" s="234"/>
      <c r="AS21" s="234"/>
      <c r="AT21" s="758" t="s">
        <v>278</v>
      </c>
      <c r="AU21" s="758"/>
      <c r="AV21" s="758"/>
      <c r="AW21" s="758"/>
      <c r="AX21" s="234"/>
      <c r="AY21" s="234"/>
      <c r="AZ21" s="945" t="s">
        <v>279</v>
      </c>
      <c r="BA21" s="946"/>
      <c r="BB21" s="946"/>
      <c r="BC21" s="947"/>
    </row>
    <row r="22" spans="1:57" ht="33.75" customHeight="1" x14ac:dyDescent="0.35">
      <c r="A22" s="417">
        <v>1</v>
      </c>
      <c r="B22" s="417">
        <f t="shared" si="5"/>
        <v>0</v>
      </c>
      <c r="C22" s="424">
        <v>16</v>
      </c>
      <c r="D22" s="59"/>
      <c r="E22" s="170" t="str">
        <f>IF(B22=0,"",FLOOR(VLOOKUP(A22,'All Meals'!$A$12:$V$61,4),0.25))</f>
        <v/>
      </c>
      <c r="F22" s="171" t="str">
        <f t="shared" si="1"/>
        <v/>
      </c>
      <c r="G22" s="170" t="str">
        <f>IF(B22=0,"",FLOOR(VLOOKUP(A22,'All Meals'!$A$12:$V$61,5),0.25))</f>
        <v/>
      </c>
      <c r="H22" s="172" t="str">
        <f t="shared" si="2"/>
        <v/>
      </c>
      <c r="I22" s="241" t="str">
        <f>IF(B22=0,"",FLOOR(VLOOKUP(A22,'All Meals'!$A$12:$V$61,6),0.25))</f>
        <v/>
      </c>
      <c r="J22" s="241" t="str">
        <f>IF(B22=0,"",FLOOR(VLOOKUP(A22,'All Meals'!$A$12:$V$61,7),0.25))</f>
        <v/>
      </c>
      <c r="K22" s="95" t="str">
        <f>IF(B22=0, "",VLOOKUP(A22,'All Meals'!$A$12:$V$61,10))</f>
        <v/>
      </c>
      <c r="L22" s="96" t="str">
        <f t="shared" si="3"/>
        <v/>
      </c>
      <c r="M22" s="324" t="str">
        <f>IF(B22=0, "",VLOOKUP(A22,'All Meals'!$A$12:$V$61,13))</f>
        <v/>
      </c>
      <c r="N22" s="95" t="str">
        <f>IF(B22=0, "",VLOOKUP(A22,'All Meals'!$A$12:$V$61,16))</f>
        <v/>
      </c>
      <c r="O22" s="407" t="str">
        <f t="shared" si="16"/>
        <v/>
      </c>
      <c r="P22" s="408" t="str">
        <f>IF(B22=0, "",VLOOKUP(A22,'All Meals'!$A$12:$V$61,19))</f>
        <v/>
      </c>
      <c r="Q22" s="95" t="str">
        <f>IF(B22=0, "",VLOOKUP(A22,'All Meals'!$A$12:$V$61,20))</f>
        <v/>
      </c>
      <c r="R22" s="171" t="str">
        <f t="shared" si="0"/>
        <v/>
      </c>
      <c r="T22" s="668" t="s">
        <v>153</v>
      </c>
      <c r="U22" s="899"/>
      <c r="V22" s="900"/>
      <c r="W22" s="213"/>
      <c r="X22" s="213"/>
      <c r="Y22" s="903">
        <f>FLOOR(Y20,0.125)</f>
        <v>0</v>
      </c>
      <c r="Z22" s="904"/>
      <c r="AB22" s="952"/>
      <c r="AC22" s="953"/>
      <c r="AD22" s="953"/>
      <c r="AE22" s="953"/>
      <c r="AF22" s="322"/>
      <c r="AG22" s="322"/>
      <c r="AH22" s="944"/>
      <c r="AI22" s="944"/>
      <c r="AJ22" s="944"/>
      <c r="AK22" s="944"/>
      <c r="AL22" s="322"/>
      <c r="AM22" s="322"/>
      <c r="AN22" s="752"/>
      <c r="AO22" s="752"/>
      <c r="AP22" s="752"/>
      <c r="AQ22" s="752"/>
      <c r="AR22" s="322"/>
      <c r="AS22" s="322"/>
      <c r="AT22" s="753"/>
      <c r="AU22" s="753"/>
      <c r="AV22" s="753"/>
      <c r="AW22" s="753"/>
      <c r="AX22" s="322"/>
      <c r="AY22" s="322"/>
      <c r="AZ22" s="948"/>
      <c r="BA22" s="949"/>
      <c r="BB22" s="949"/>
      <c r="BC22" s="950"/>
    </row>
    <row r="23" spans="1:57" ht="33.75" customHeight="1" thickBot="1" x14ac:dyDescent="0.4">
      <c r="A23" s="417">
        <v>1</v>
      </c>
      <c r="B23" s="417">
        <f t="shared" si="5"/>
        <v>0</v>
      </c>
      <c r="C23" s="424">
        <v>17</v>
      </c>
      <c r="D23" s="59"/>
      <c r="E23" s="170" t="str">
        <f>IF(B23=0,"",FLOOR(VLOOKUP(A23,'All Meals'!$A$12:$V$61,4),0.25))</f>
        <v/>
      </c>
      <c r="F23" s="171" t="str">
        <f t="shared" si="1"/>
        <v/>
      </c>
      <c r="G23" s="170" t="str">
        <f>IF(B23=0,"",FLOOR(VLOOKUP(A23,'All Meals'!$A$12:$V$61,5),0.25))</f>
        <v/>
      </c>
      <c r="H23" s="172" t="str">
        <f t="shared" si="2"/>
        <v/>
      </c>
      <c r="I23" s="241" t="str">
        <f>IF(B23=0,"",FLOOR(VLOOKUP(A23,'All Meals'!$A$12:$V$61,6),0.25))</f>
        <v/>
      </c>
      <c r="J23" s="241" t="str">
        <f>IF(B23=0,"",FLOOR(VLOOKUP(A23,'All Meals'!$A$12:$V$61,7),0.25))</f>
        <v/>
      </c>
      <c r="K23" s="95" t="str">
        <f>IF(B23=0, "",VLOOKUP(A23,'All Meals'!$A$12:$V$61,10))</f>
        <v/>
      </c>
      <c r="L23" s="96" t="str">
        <f t="shared" si="3"/>
        <v/>
      </c>
      <c r="M23" s="324" t="str">
        <f>IF(B23=0, "",VLOOKUP(A23,'All Meals'!$A$12:$V$61,13))</f>
        <v/>
      </c>
      <c r="N23" s="95" t="str">
        <f>IF(B23=0, "",VLOOKUP(A23,'All Meals'!$A$12:$V$61,16))</f>
        <v/>
      </c>
      <c r="O23" s="407" t="str">
        <f t="shared" si="16"/>
        <v/>
      </c>
      <c r="P23" s="408" t="str">
        <f>IF(B23=0, "",VLOOKUP(A23,'All Meals'!$A$12:$V$61,19))</f>
        <v/>
      </c>
      <c r="Q23" s="95" t="str">
        <f>IF(B23=0, "",VLOOKUP(A23,'All Meals'!$A$12:$V$61,20))</f>
        <v/>
      </c>
      <c r="R23" s="171" t="str">
        <f t="shared" si="0"/>
        <v/>
      </c>
      <c r="T23" s="669"/>
      <c r="U23" s="901"/>
      <c r="V23" s="902"/>
      <c r="W23" s="214"/>
      <c r="X23" s="214"/>
      <c r="Y23" s="905"/>
      <c r="Z23" s="906"/>
      <c r="AB23" s="952"/>
      <c r="AC23" s="953"/>
      <c r="AD23" s="953"/>
      <c r="AE23" s="953"/>
      <c r="AF23" s="322"/>
      <c r="AG23" s="322"/>
      <c r="AH23" s="944"/>
      <c r="AI23" s="944"/>
      <c r="AJ23" s="944"/>
      <c r="AK23" s="944"/>
      <c r="AL23" s="322"/>
      <c r="AM23" s="322"/>
      <c r="AN23" s="752"/>
      <c r="AO23" s="752"/>
      <c r="AP23" s="752"/>
      <c r="AQ23" s="752"/>
      <c r="AR23" s="322"/>
      <c r="AS23" s="322"/>
      <c r="AT23" s="753"/>
      <c r="AU23" s="753"/>
      <c r="AV23" s="753"/>
      <c r="AW23" s="753"/>
      <c r="AX23" s="322"/>
      <c r="AY23" s="322"/>
      <c r="AZ23" s="948"/>
      <c r="BA23" s="949"/>
      <c r="BB23" s="949"/>
      <c r="BC23" s="950"/>
    </row>
    <row r="24" spans="1:57" ht="33.75" customHeight="1" x14ac:dyDescent="0.35">
      <c r="A24" s="417">
        <v>1</v>
      </c>
      <c r="B24" s="417">
        <f t="shared" si="5"/>
        <v>0</v>
      </c>
      <c r="C24" s="424">
        <v>18</v>
      </c>
      <c r="D24" s="59"/>
      <c r="E24" s="170" t="str">
        <f>IF(B24=0,"",FLOOR(VLOOKUP(A24,'All Meals'!$A$12:$V$61,4),0.25))</f>
        <v/>
      </c>
      <c r="F24" s="171" t="str">
        <f t="shared" si="1"/>
        <v/>
      </c>
      <c r="G24" s="170" t="str">
        <f>IF(B24=0,"",FLOOR(VLOOKUP(A24,'All Meals'!$A$12:$V$61,5),0.25))</f>
        <v/>
      </c>
      <c r="H24" s="172" t="str">
        <f t="shared" si="2"/>
        <v/>
      </c>
      <c r="I24" s="241" t="str">
        <f>IF(B24=0,"",FLOOR(VLOOKUP(A24,'All Meals'!$A$12:$V$61,6),0.25))</f>
        <v/>
      </c>
      <c r="J24" s="241" t="str">
        <f>IF(B24=0,"",FLOOR(VLOOKUP(A24,'All Meals'!$A$12:$V$61,7),0.25))</f>
        <v/>
      </c>
      <c r="K24" s="95" t="str">
        <f>IF(B24=0, "",VLOOKUP(A24,'All Meals'!$A$12:$V$61,10))</f>
        <v/>
      </c>
      <c r="L24" s="96" t="str">
        <f t="shared" si="3"/>
        <v/>
      </c>
      <c r="M24" s="324" t="str">
        <f>IF(B24=0, "",VLOOKUP(A24,'All Meals'!$A$12:$V$61,13))</f>
        <v/>
      </c>
      <c r="N24" s="95" t="str">
        <f>IF(B24=0, "",VLOOKUP(A24,'All Meals'!$A$12:$V$61,16))</f>
        <v/>
      </c>
      <c r="O24" s="407" t="str">
        <f t="shared" si="16"/>
        <v/>
      </c>
      <c r="P24" s="408" t="str">
        <f>IF(B24=0, "",VLOOKUP(A24,'All Meals'!$A$12:$V$61,19))</f>
        <v/>
      </c>
      <c r="Q24" s="95" t="str">
        <f>IF(B24=0, "",VLOOKUP(A24,'All Meals'!$A$12:$V$61,20))</f>
        <v/>
      </c>
      <c r="R24" s="171" t="str">
        <f t="shared" si="0"/>
        <v/>
      </c>
      <c r="AB24" s="749"/>
      <c r="AC24" s="750"/>
      <c r="AD24" s="750"/>
      <c r="AE24" s="750"/>
      <c r="AF24" s="322"/>
      <c r="AG24" s="322"/>
      <c r="AH24" s="944"/>
      <c r="AI24" s="944"/>
      <c r="AJ24" s="944"/>
      <c r="AK24" s="944"/>
      <c r="AL24" s="322"/>
      <c r="AM24" s="322"/>
      <c r="AN24" s="752"/>
      <c r="AO24" s="752"/>
      <c r="AP24" s="752"/>
      <c r="AQ24" s="752"/>
      <c r="AR24" s="322"/>
      <c r="AS24" s="322"/>
      <c r="AT24" s="753"/>
      <c r="AU24" s="753"/>
      <c r="AV24" s="753"/>
      <c r="AW24" s="753"/>
      <c r="AX24" s="322"/>
      <c r="AY24" s="322"/>
      <c r="AZ24" s="948"/>
      <c r="BA24" s="949"/>
      <c r="BB24" s="949"/>
      <c r="BC24" s="950"/>
    </row>
    <row r="25" spans="1:57" ht="33.75" customHeight="1" x14ac:dyDescent="0.35">
      <c r="A25" s="417">
        <v>1</v>
      </c>
      <c r="B25" s="417">
        <f t="shared" si="5"/>
        <v>0</v>
      </c>
      <c r="C25" s="424">
        <v>19</v>
      </c>
      <c r="D25" s="59"/>
      <c r="E25" s="170" t="str">
        <f>IF(B25=0,"",FLOOR(VLOOKUP(A25,'All Meals'!$A$12:$V$61,4),0.25))</f>
        <v/>
      </c>
      <c r="F25" s="171" t="str">
        <f t="shared" si="1"/>
        <v/>
      </c>
      <c r="G25" s="170" t="str">
        <f>IF(B25=0,"",FLOOR(VLOOKUP(A25,'All Meals'!$A$12:$V$61,5),0.25))</f>
        <v/>
      </c>
      <c r="H25" s="172" t="str">
        <f t="shared" si="2"/>
        <v/>
      </c>
      <c r="I25" s="241" t="str">
        <f>IF(B25=0,"",FLOOR(VLOOKUP(A25,'All Meals'!$A$12:$V$61,6),0.25))</f>
        <v/>
      </c>
      <c r="J25" s="241" t="str">
        <f>IF(B25=0,"",FLOOR(VLOOKUP(A25,'All Meals'!$A$12:$V$61,7),0.25))</f>
        <v/>
      </c>
      <c r="K25" s="95" t="str">
        <f>IF(B25=0, "",VLOOKUP(A25,'All Meals'!$A$12:$V$61,10))</f>
        <v/>
      </c>
      <c r="L25" s="96" t="str">
        <f t="shared" si="3"/>
        <v/>
      </c>
      <c r="M25" s="324" t="str">
        <f>IF(B25=0, "",VLOOKUP(A25,'All Meals'!$A$12:$V$61,13))</f>
        <v/>
      </c>
      <c r="N25" s="95" t="str">
        <f>IF(B25=0, "",VLOOKUP(A25,'All Meals'!$A$12:$V$61,16))</f>
        <v/>
      </c>
      <c r="O25" s="407" t="str">
        <f t="shared" si="16"/>
        <v/>
      </c>
      <c r="P25" s="408" t="str">
        <f>IF(B25=0, "",VLOOKUP(A25,'All Meals'!$A$12:$V$61,19))</f>
        <v/>
      </c>
      <c r="Q25" s="95" t="str">
        <f>IF(B25=0, "",VLOOKUP(A25,'All Meals'!$A$12:$V$61,20))</f>
        <v/>
      </c>
      <c r="R25" s="171" t="str">
        <f t="shared" si="0"/>
        <v/>
      </c>
      <c r="AB25" s="749"/>
      <c r="AC25" s="750"/>
      <c r="AD25" s="750"/>
      <c r="AE25" s="750"/>
      <c r="AF25" s="322"/>
      <c r="AG25" s="322"/>
      <c r="AH25" s="944"/>
      <c r="AI25" s="944"/>
      <c r="AJ25" s="944"/>
      <c r="AK25" s="944"/>
      <c r="AL25" s="322"/>
      <c r="AM25" s="322"/>
      <c r="AN25" s="752"/>
      <c r="AO25" s="752"/>
      <c r="AP25" s="752"/>
      <c r="AQ25" s="752"/>
      <c r="AR25" s="322"/>
      <c r="AS25" s="322"/>
      <c r="AT25" s="753"/>
      <c r="AU25" s="753"/>
      <c r="AV25" s="753"/>
      <c r="AW25" s="753"/>
      <c r="AX25" s="322"/>
      <c r="AY25" s="322"/>
      <c r="AZ25" s="948"/>
      <c r="BA25" s="949"/>
      <c r="BB25" s="949"/>
      <c r="BC25" s="950"/>
    </row>
    <row r="26" spans="1:57" ht="33.75" customHeight="1" thickBot="1" x14ac:dyDescent="0.4">
      <c r="A26" s="417">
        <v>1</v>
      </c>
      <c r="B26" s="417">
        <f t="shared" si="5"/>
        <v>0</v>
      </c>
      <c r="C26" s="425">
        <v>20</v>
      </c>
      <c r="D26" s="60"/>
      <c r="E26" s="418" t="str">
        <f>IF(B26=0,"",FLOOR(VLOOKUP(A26,'All Meals'!$A$12:$V$61,4),0.25))</f>
        <v/>
      </c>
      <c r="F26" s="171" t="str">
        <f t="shared" si="1"/>
        <v/>
      </c>
      <c r="G26" s="418" t="str">
        <f>IF(B26=0,"",FLOOR(VLOOKUP(A26,'All Meals'!$A$12:$V$61,5),0.25))</f>
        <v/>
      </c>
      <c r="H26" s="172" t="str">
        <f t="shared" si="2"/>
        <v/>
      </c>
      <c r="I26" s="419" t="str">
        <f>IF(B26=0,"",FLOOR(VLOOKUP(A26,'All Meals'!$A$12:$V$61,6),0.25))</f>
        <v/>
      </c>
      <c r="J26" s="419" t="str">
        <f>IF(B26=0,"",FLOOR(VLOOKUP(A26,'All Meals'!$A$12:$V$61,7),0.25))</f>
        <v/>
      </c>
      <c r="K26" s="420" t="str">
        <f>IF(B26=0, "",VLOOKUP(A26,'All Meals'!$A$12:$V$61,10))</f>
        <v/>
      </c>
      <c r="L26" s="96" t="str">
        <f t="shared" si="3"/>
        <v/>
      </c>
      <c r="M26" s="421" t="str">
        <f>IF(B26=0, "",VLOOKUP(A26,'All Meals'!$A$12:$V$61,13))</f>
        <v/>
      </c>
      <c r="N26" s="420" t="str">
        <f>IF(B26=0, "",VLOOKUP(A26,'All Meals'!$A$12:$V$61,16))</f>
        <v/>
      </c>
      <c r="O26" s="407" t="str">
        <f t="shared" si="16"/>
        <v/>
      </c>
      <c r="P26" s="422" t="str">
        <f>IF(B26=0, "",VLOOKUP(A26,'All Meals'!$A$12:$V$61,19))</f>
        <v/>
      </c>
      <c r="Q26" s="420" t="str">
        <f>IF(B26=0, "",VLOOKUP(A26,'All Meals'!$A$12:$V$61,20))</f>
        <v/>
      </c>
      <c r="R26" s="173" t="str">
        <f t="shared" si="0"/>
        <v/>
      </c>
      <c r="AB26" s="742"/>
      <c r="AC26" s="743"/>
      <c r="AD26" s="743"/>
      <c r="AE26" s="743"/>
      <c r="AF26" s="323"/>
      <c r="AG26" s="323"/>
      <c r="AH26" s="951"/>
      <c r="AI26" s="951"/>
      <c r="AJ26" s="951"/>
      <c r="AK26" s="951"/>
      <c r="AL26" s="323"/>
      <c r="AM26" s="323"/>
      <c r="AN26" s="745"/>
      <c r="AO26" s="745"/>
      <c r="AP26" s="745"/>
      <c r="AQ26" s="745"/>
      <c r="AR26" s="323"/>
      <c r="AS26" s="323"/>
      <c r="AT26" s="746"/>
      <c r="AU26" s="746"/>
      <c r="AV26" s="746"/>
      <c r="AW26" s="746"/>
      <c r="AX26" s="323"/>
      <c r="AY26" s="323"/>
      <c r="AZ26" s="938"/>
      <c r="BA26" s="939"/>
      <c r="BB26" s="939"/>
      <c r="BC26" s="940"/>
    </row>
    <row r="27" spans="1:57" ht="33.75" customHeight="1" x14ac:dyDescent="0.35">
      <c r="AB27" s="153"/>
    </row>
    <row r="28" spans="1:57" ht="33.75" customHeight="1" x14ac:dyDescent="0.35">
      <c r="AB28" s="153"/>
      <c r="AE28" s="154"/>
    </row>
    <row r="29" spans="1:57" ht="33.75" customHeight="1" x14ac:dyDescent="0.35"/>
    <row r="30" spans="1:57" ht="33.75" customHeight="1" x14ac:dyDescent="0.35"/>
  </sheetData>
  <sheetProtection algorithmName="SHA-512" hashValue="0OaHEzsFo0VsMMGdQxdsf1pGFqrrUToejWVwt4T9QexyiRl7S724JLWRce+M3jM5+BSegZRl0/YDst6BAWDIFg==" saltValue="woPy0Ierc3JQyb1LrtEtnw==" spinCount="100000" sheet="1"/>
  <mergeCells count="127">
    <mergeCell ref="C1:R1"/>
    <mergeCell ref="T1:Z1"/>
    <mergeCell ref="AB1:BC1"/>
    <mergeCell ref="D2:R2"/>
    <mergeCell ref="T2:V2"/>
    <mergeCell ref="Y2:Z2"/>
    <mergeCell ref="AB2:AW2"/>
    <mergeCell ref="AZ2:BD2"/>
    <mergeCell ref="E5:E6"/>
    <mergeCell ref="F5:F6"/>
    <mergeCell ref="G5:G6"/>
    <mergeCell ref="H5:H6"/>
    <mergeCell ref="I5:I6"/>
    <mergeCell ref="J5:J6"/>
    <mergeCell ref="C3:Z3"/>
    <mergeCell ref="AB3:AN3"/>
    <mergeCell ref="C4:D6"/>
    <mergeCell ref="E4:F4"/>
    <mergeCell ref="G4:J4"/>
    <mergeCell ref="K4:M4"/>
    <mergeCell ref="N4:P4"/>
    <mergeCell ref="Q4:R4"/>
    <mergeCell ref="S4:Z4"/>
    <mergeCell ref="AB4:BC4"/>
    <mergeCell ref="Q5:Q6"/>
    <mergeCell ref="R5:R6"/>
    <mergeCell ref="S5:V5"/>
    <mergeCell ref="AB5:AB6"/>
    <mergeCell ref="AE5:AE6"/>
    <mergeCell ref="Z5:Z8"/>
    <mergeCell ref="S8:V8"/>
    <mergeCell ref="K5:K6"/>
    <mergeCell ref="L5:L6"/>
    <mergeCell ref="M5:M6"/>
    <mergeCell ref="N5:N6"/>
    <mergeCell ref="O5:O6"/>
    <mergeCell ref="P5:P6"/>
    <mergeCell ref="BE5:BE6"/>
    <mergeCell ref="S6:V6"/>
    <mergeCell ref="S7:V7"/>
    <mergeCell ref="AB7:AB8"/>
    <mergeCell ref="AC7:AC8"/>
    <mergeCell ref="AD7:AD8"/>
    <mergeCell ref="AE7:AE8"/>
    <mergeCell ref="AH5:AH6"/>
    <mergeCell ref="AK5:AK6"/>
    <mergeCell ref="AN5:AN6"/>
    <mergeCell ref="AQ5:AQ6"/>
    <mergeCell ref="AT5:AT6"/>
    <mergeCell ref="AW5:AW6"/>
    <mergeCell ref="AF7:AF8"/>
    <mergeCell ref="AG7:AG8"/>
    <mergeCell ref="AH7:AH8"/>
    <mergeCell ref="AI7:AI8"/>
    <mergeCell ref="AJ7:AJ8"/>
    <mergeCell ref="AK7:AK8"/>
    <mergeCell ref="AZ5:AZ6"/>
    <mergeCell ref="BC5:BC6"/>
    <mergeCell ref="BD5:BD6"/>
    <mergeCell ref="BA7:BA8"/>
    <mergeCell ref="BB7:BB8"/>
    <mergeCell ref="BC7:BC8"/>
    <mergeCell ref="AL7:AL8"/>
    <mergeCell ref="AM7:AM8"/>
    <mergeCell ref="AN7:AN8"/>
    <mergeCell ref="AO7:AO8"/>
    <mergeCell ref="AP7:AP8"/>
    <mergeCell ref="AQ7:AQ8"/>
    <mergeCell ref="AR7:AR8"/>
    <mergeCell ref="AS7:AS8"/>
    <mergeCell ref="AT7:AT8"/>
    <mergeCell ref="AU7:AU8"/>
    <mergeCell ref="AV7:AV8"/>
    <mergeCell ref="AW7:AW8"/>
    <mergeCell ref="AX7:AX8"/>
    <mergeCell ref="AY7:AY8"/>
    <mergeCell ref="AZ7:AZ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T19:Z19"/>
    <mergeCell ref="T20:V21"/>
    <mergeCell ref="Y20:Z21"/>
    <mergeCell ref="AB20:BC20"/>
    <mergeCell ref="AB21:AE21"/>
    <mergeCell ref="AH21:AK21"/>
    <mergeCell ref="AN21:AQ21"/>
    <mergeCell ref="AT21:AW21"/>
    <mergeCell ref="AZ21:BC21"/>
    <mergeCell ref="AZ22:BC22"/>
    <mergeCell ref="AB23:AE23"/>
    <mergeCell ref="AH23:AK23"/>
    <mergeCell ref="AN23:AQ23"/>
    <mergeCell ref="AT23:AW23"/>
    <mergeCell ref="AZ23:BC23"/>
    <mergeCell ref="T22:V23"/>
    <mergeCell ref="Y22:Z23"/>
    <mergeCell ref="AB22:AE22"/>
    <mergeCell ref="AH22:AK22"/>
    <mergeCell ref="AN22:AQ22"/>
    <mergeCell ref="AT22:AW22"/>
    <mergeCell ref="AB26:AE26"/>
    <mergeCell ref="AH26:AK26"/>
    <mergeCell ref="AN26:AQ26"/>
    <mergeCell ref="AT26:AW26"/>
    <mergeCell ref="AZ26:BC26"/>
    <mergeCell ref="AB24:AE24"/>
    <mergeCell ref="AH24:AK24"/>
    <mergeCell ref="AN24:AQ24"/>
    <mergeCell ref="AT24:AW24"/>
    <mergeCell ref="AZ24:BC24"/>
    <mergeCell ref="AB25:AE25"/>
    <mergeCell ref="AH25:AK25"/>
    <mergeCell ref="AN25:AQ25"/>
    <mergeCell ref="AT25:AW25"/>
    <mergeCell ref="AZ25:BC25"/>
  </mergeCells>
  <conditionalFormatting sqref="Z5 F7:J26 L7:L26 O7:O26 R7:R26 Z9">
    <cfRule type="containsText" dxfId="44" priority="5" stopIfTrue="1" operator="containsText" text="Yes">
      <formula>NOT(ISERROR(SEARCH("Yes",F5)))</formula>
    </cfRule>
    <cfRule type="containsText" dxfId="43" priority="6" stopIfTrue="1" operator="containsText" text="No">
      <formula>NOT(ISERROR(SEARCH("No",F5)))</formula>
    </cfRule>
  </conditionalFormatting>
  <conditionalFormatting sqref="AB20">
    <cfRule type="containsText" dxfId="42" priority="1" stopIfTrue="1" operator="containsText" text="You">
      <formula>NOT(ISERROR(SEARCH("You",AB20)))</formula>
    </cfRule>
  </conditionalFormatting>
  <conditionalFormatting sqref="AB9:AE9 AH9:AK9">
    <cfRule type="containsText" dxfId="41" priority="4" stopIfTrue="1" operator="containsText" text="Remember">
      <formula>NOT(ISERROR(SEARCH("Remember",AB9)))</formula>
    </cfRule>
  </conditionalFormatting>
  <conditionalFormatting sqref="AN9:AQ9">
    <cfRule type="containsText" dxfId="40" priority="2" stopIfTrue="1" operator="containsText" text="if">
      <formula>NOT(ISERROR(SEARCH("if",AN9)))</formula>
    </cfRule>
  </conditionalFormatting>
  <hyperlinks>
    <hyperlink ref="Y2:Z2" location="'Weekly Report'!A1" display="Go to Weekly Report" xr:uid="{00000000-0004-0000-0B00-000000000000}"/>
    <hyperlink ref="T2:V2" location="'Menu Worksheet Instructions'!A1" display="Go to Instructions" xr:uid="{00000000-0004-0000-0B00-000001000000}"/>
    <hyperlink ref="AZ2:BD2" r:id="rId1" display="https://foodbuyingguide.fns.usda.gov/files/Reports/USDA_FBG_Section2_Vegetables_YieldTable.pdf" xr:uid="{00000000-0004-0000-0B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6865" r:id="rId6" name="Drop Down 1">
              <controlPr defaultSize="0" autoLine="0" autoPict="0">
                <anchor moveWithCells="1">
                  <from>
                    <xdr:col>3</xdr:col>
                    <xdr:colOff>165100</xdr:colOff>
                    <xdr:row>6</xdr:row>
                    <xdr:rowOff>107950</xdr:rowOff>
                  </from>
                  <to>
                    <xdr:col>3</xdr:col>
                    <xdr:colOff>3060700</xdr:colOff>
                    <xdr:row>6</xdr:row>
                    <xdr:rowOff>381000</xdr:rowOff>
                  </to>
                </anchor>
              </controlPr>
            </control>
          </mc:Choice>
        </mc:AlternateContent>
        <mc:AlternateContent xmlns:mc="http://schemas.openxmlformats.org/markup-compatibility/2006">
          <mc:Choice Requires="x14">
            <control shapeId="36866" r:id="rId7" name="Drop Down 2">
              <controlPr defaultSize="0" autoLine="0" autoPict="0">
                <anchor moveWithCells="1">
                  <from>
                    <xdr:col>3</xdr:col>
                    <xdr:colOff>165100</xdr:colOff>
                    <xdr:row>7</xdr:row>
                    <xdr:rowOff>107950</xdr:rowOff>
                  </from>
                  <to>
                    <xdr:col>3</xdr:col>
                    <xdr:colOff>3060700</xdr:colOff>
                    <xdr:row>7</xdr:row>
                    <xdr:rowOff>381000</xdr:rowOff>
                  </to>
                </anchor>
              </controlPr>
            </control>
          </mc:Choice>
        </mc:AlternateContent>
        <mc:AlternateContent xmlns:mc="http://schemas.openxmlformats.org/markup-compatibility/2006">
          <mc:Choice Requires="x14">
            <control shapeId="36867" r:id="rId8" name="Drop Down 3">
              <controlPr defaultSize="0" autoLine="0" autoPict="0">
                <anchor moveWithCells="1">
                  <from>
                    <xdr:col>3</xdr:col>
                    <xdr:colOff>165100</xdr:colOff>
                    <xdr:row>8</xdr:row>
                    <xdr:rowOff>107950</xdr:rowOff>
                  </from>
                  <to>
                    <xdr:col>3</xdr:col>
                    <xdr:colOff>3060700</xdr:colOff>
                    <xdr:row>8</xdr:row>
                    <xdr:rowOff>381000</xdr:rowOff>
                  </to>
                </anchor>
              </controlPr>
            </control>
          </mc:Choice>
        </mc:AlternateContent>
        <mc:AlternateContent xmlns:mc="http://schemas.openxmlformats.org/markup-compatibility/2006">
          <mc:Choice Requires="x14">
            <control shapeId="36868" r:id="rId9" name="Drop Down 4">
              <controlPr defaultSize="0" autoLine="0" autoPict="0">
                <anchor moveWithCells="1">
                  <from>
                    <xdr:col>3</xdr:col>
                    <xdr:colOff>165100</xdr:colOff>
                    <xdr:row>9</xdr:row>
                    <xdr:rowOff>107950</xdr:rowOff>
                  </from>
                  <to>
                    <xdr:col>3</xdr:col>
                    <xdr:colOff>3060700</xdr:colOff>
                    <xdr:row>9</xdr:row>
                    <xdr:rowOff>381000</xdr:rowOff>
                  </to>
                </anchor>
              </controlPr>
            </control>
          </mc:Choice>
        </mc:AlternateContent>
        <mc:AlternateContent xmlns:mc="http://schemas.openxmlformats.org/markup-compatibility/2006">
          <mc:Choice Requires="x14">
            <control shapeId="36869" r:id="rId10" name="Drop Down 5">
              <controlPr defaultSize="0" autoLine="0" autoPict="0">
                <anchor moveWithCells="1">
                  <from>
                    <xdr:col>3</xdr:col>
                    <xdr:colOff>165100</xdr:colOff>
                    <xdr:row>10</xdr:row>
                    <xdr:rowOff>107950</xdr:rowOff>
                  </from>
                  <to>
                    <xdr:col>3</xdr:col>
                    <xdr:colOff>3060700</xdr:colOff>
                    <xdr:row>10</xdr:row>
                    <xdr:rowOff>381000</xdr:rowOff>
                  </to>
                </anchor>
              </controlPr>
            </control>
          </mc:Choice>
        </mc:AlternateContent>
        <mc:AlternateContent xmlns:mc="http://schemas.openxmlformats.org/markup-compatibility/2006">
          <mc:Choice Requires="x14">
            <control shapeId="36870" r:id="rId11" name="Drop Down 6">
              <controlPr defaultSize="0" autoLine="0" autoPict="0">
                <anchor moveWithCells="1">
                  <from>
                    <xdr:col>3</xdr:col>
                    <xdr:colOff>165100</xdr:colOff>
                    <xdr:row>11</xdr:row>
                    <xdr:rowOff>107950</xdr:rowOff>
                  </from>
                  <to>
                    <xdr:col>3</xdr:col>
                    <xdr:colOff>3060700</xdr:colOff>
                    <xdr:row>11</xdr:row>
                    <xdr:rowOff>381000</xdr:rowOff>
                  </to>
                </anchor>
              </controlPr>
            </control>
          </mc:Choice>
        </mc:AlternateContent>
        <mc:AlternateContent xmlns:mc="http://schemas.openxmlformats.org/markup-compatibility/2006">
          <mc:Choice Requires="x14">
            <control shapeId="36871" r:id="rId12" name="Drop Down 7">
              <controlPr defaultSize="0" autoLine="0" autoPict="0">
                <anchor moveWithCells="1">
                  <from>
                    <xdr:col>3</xdr:col>
                    <xdr:colOff>165100</xdr:colOff>
                    <xdr:row>12</xdr:row>
                    <xdr:rowOff>107950</xdr:rowOff>
                  </from>
                  <to>
                    <xdr:col>3</xdr:col>
                    <xdr:colOff>3060700</xdr:colOff>
                    <xdr:row>12</xdr:row>
                    <xdr:rowOff>381000</xdr:rowOff>
                  </to>
                </anchor>
              </controlPr>
            </control>
          </mc:Choice>
        </mc:AlternateContent>
        <mc:AlternateContent xmlns:mc="http://schemas.openxmlformats.org/markup-compatibility/2006">
          <mc:Choice Requires="x14">
            <control shapeId="36872" r:id="rId13" name="Drop Down 8">
              <controlPr defaultSize="0" autoLine="0" autoPict="0">
                <anchor moveWithCells="1">
                  <from>
                    <xdr:col>3</xdr:col>
                    <xdr:colOff>165100</xdr:colOff>
                    <xdr:row>13</xdr:row>
                    <xdr:rowOff>107950</xdr:rowOff>
                  </from>
                  <to>
                    <xdr:col>3</xdr:col>
                    <xdr:colOff>3060700</xdr:colOff>
                    <xdr:row>13</xdr:row>
                    <xdr:rowOff>381000</xdr:rowOff>
                  </to>
                </anchor>
              </controlPr>
            </control>
          </mc:Choice>
        </mc:AlternateContent>
        <mc:AlternateContent xmlns:mc="http://schemas.openxmlformats.org/markup-compatibility/2006">
          <mc:Choice Requires="x14">
            <control shapeId="36873" r:id="rId14" name="Drop Down 9">
              <controlPr defaultSize="0" autoLine="0" autoPict="0">
                <anchor moveWithCells="1">
                  <from>
                    <xdr:col>3</xdr:col>
                    <xdr:colOff>165100</xdr:colOff>
                    <xdr:row>14</xdr:row>
                    <xdr:rowOff>107950</xdr:rowOff>
                  </from>
                  <to>
                    <xdr:col>3</xdr:col>
                    <xdr:colOff>3060700</xdr:colOff>
                    <xdr:row>14</xdr:row>
                    <xdr:rowOff>381000</xdr:rowOff>
                  </to>
                </anchor>
              </controlPr>
            </control>
          </mc:Choice>
        </mc:AlternateContent>
        <mc:AlternateContent xmlns:mc="http://schemas.openxmlformats.org/markup-compatibility/2006">
          <mc:Choice Requires="x14">
            <control shapeId="36874" r:id="rId15" name="Drop Down 10">
              <controlPr defaultSize="0" autoLine="0" autoPict="0">
                <anchor moveWithCells="1">
                  <from>
                    <xdr:col>3</xdr:col>
                    <xdr:colOff>165100</xdr:colOff>
                    <xdr:row>15</xdr:row>
                    <xdr:rowOff>88900</xdr:rowOff>
                  </from>
                  <to>
                    <xdr:col>3</xdr:col>
                    <xdr:colOff>3060700</xdr:colOff>
                    <xdr:row>15</xdr:row>
                    <xdr:rowOff>361950</xdr:rowOff>
                  </to>
                </anchor>
              </controlPr>
            </control>
          </mc:Choice>
        </mc:AlternateContent>
        <mc:AlternateContent xmlns:mc="http://schemas.openxmlformats.org/markup-compatibility/2006">
          <mc:Choice Requires="x14">
            <control shapeId="36875" r:id="rId16" name="Drop Down 11">
              <controlPr defaultSize="0" autoLine="0" autoPict="0">
                <anchor moveWithCells="1">
                  <from>
                    <xdr:col>3</xdr:col>
                    <xdr:colOff>165100</xdr:colOff>
                    <xdr:row>16</xdr:row>
                    <xdr:rowOff>107950</xdr:rowOff>
                  </from>
                  <to>
                    <xdr:col>3</xdr:col>
                    <xdr:colOff>3060700</xdr:colOff>
                    <xdr:row>16</xdr:row>
                    <xdr:rowOff>381000</xdr:rowOff>
                  </to>
                </anchor>
              </controlPr>
            </control>
          </mc:Choice>
        </mc:AlternateContent>
        <mc:AlternateContent xmlns:mc="http://schemas.openxmlformats.org/markup-compatibility/2006">
          <mc:Choice Requires="x14">
            <control shapeId="36876" r:id="rId17" name="Drop Down 12">
              <controlPr defaultSize="0" autoLine="0" autoPict="0">
                <anchor moveWithCells="1">
                  <from>
                    <xdr:col>3</xdr:col>
                    <xdr:colOff>165100</xdr:colOff>
                    <xdr:row>17</xdr:row>
                    <xdr:rowOff>107950</xdr:rowOff>
                  </from>
                  <to>
                    <xdr:col>3</xdr:col>
                    <xdr:colOff>3060700</xdr:colOff>
                    <xdr:row>17</xdr:row>
                    <xdr:rowOff>381000</xdr:rowOff>
                  </to>
                </anchor>
              </controlPr>
            </control>
          </mc:Choice>
        </mc:AlternateContent>
        <mc:AlternateContent xmlns:mc="http://schemas.openxmlformats.org/markup-compatibility/2006">
          <mc:Choice Requires="x14">
            <control shapeId="36877" r:id="rId18" name="Drop Down 13">
              <controlPr defaultSize="0" autoLine="0" autoPict="0">
                <anchor moveWithCells="1">
                  <from>
                    <xdr:col>3</xdr:col>
                    <xdr:colOff>165100</xdr:colOff>
                    <xdr:row>18</xdr:row>
                    <xdr:rowOff>107950</xdr:rowOff>
                  </from>
                  <to>
                    <xdr:col>3</xdr:col>
                    <xdr:colOff>3060700</xdr:colOff>
                    <xdr:row>18</xdr:row>
                    <xdr:rowOff>381000</xdr:rowOff>
                  </to>
                </anchor>
              </controlPr>
            </control>
          </mc:Choice>
        </mc:AlternateContent>
        <mc:AlternateContent xmlns:mc="http://schemas.openxmlformats.org/markup-compatibility/2006">
          <mc:Choice Requires="x14">
            <control shapeId="36878" r:id="rId19" name="Drop Down 14">
              <controlPr defaultSize="0" autoLine="0" autoPict="0">
                <anchor moveWithCells="1">
                  <from>
                    <xdr:col>3</xdr:col>
                    <xdr:colOff>165100</xdr:colOff>
                    <xdr:row>19</xdr:row>
                    <xdr:rowOff>107950</xdr:rowOff>
                  </from>
                  <to>
                    <xdr:col>3</xdr:col>
                    <xdr:colOff>3060700</xdr:colOff>
                    <xdr:row>19</xdr:row>
                    <xdr:rowOff>381000</xdr:rowOff>
                  </to>
                </anchor>
              </controlPr>
            </control>
          </mc:Choice>
        </mc:AlternateContent>
        <mc:AlternateContent xmlns:mc="http://schemas.openxmlformats.org/markup-compatibility/2006">
          <mc:Choice Requires="x14">
            <control shapeId="36879" r:id="rId20" name="Drop Down 15">
              <controlPr defaultSize="0" autoLine="0" autoPict="0">
                <anchor moveWithCells="1">
                  <from>
                    <xdr:col>3</xdr:col>
                    <xdr:colOff>165100</xdr:colOff>
                    <xdr:row>20</xdr:row>
                    <xdr:rowOff>107950</xdr:rowOff>
                  </from>
                  <to>
                    <xdr:col>3</xdr:col>
                    <xdr:colOff>3060700</xdr:colOff>
                    <xdr:row>20</xdr:row>
                    <xdr:rowOff>381000</xdr:rowOff>
                  </to>
                </anchor>
              </controlPr>
            </control>
          </mc:Choice>
        </mc:AlternateContent>
        <mc:AlternateContent xmlns:mc="http://schemas.openxmlformats.org/markup-compatibility/2006">
          <mc:Choice Requires="x14">
            <control shapeId="36880" r:id="rId21" name="Drop Down 16">
              <controlPr defaultSize="0" autoLine="0" autoPict="0">
                <anchor moveWithCells="1">
                  <from>
                    <xdr:col>3</xdr:col>
                    <xdr:colOff>165100</xdr:colOff>
                    <xdr:row>21</xdr:row>
                    <xdr:rowOff>107950</xdr:rowOff>
                  </from>
                  <to>
                    <xdr:col>3</xdr:col>
                    <xdr:colOff>3060700</xdr:colOff>
                    <xdr:row>21</xdr:row>
                    <xdr:rowOff>381000</xdr:rowOff>
                  </to>
                </anchor>
              </controlPr>
            </control>
          </mc:Choice>
        </mc:AlternateContent>
        <mc:AlternateContent xmlns:mc="http://schemas.openxmlformats.org/markup-compatibility/2006">
          <mc:Choice Requires="x14">
            <control shapeId="36881" r:id="rId22" name="Drop Down 17">
              <controlPr defaultSize="0" autoLine="0" autoPict="0">
                <anchor moveWithCells="1">
                  <from>
                    <xdr:col>3</xdr:col>
                    <xdr:colOff>165100</xdr:colOff>
                    <xdr:row>22</xdr:row>
                    <xdr:rowOff>107950</xdr:rowOff>
                  </from>
                  <to>
                    <xdr:col>3</xdr:col>
                    <xdr:colOff>3060700</xdr:colOff>
                    <xdr:row>22</xdr:row>
                    <xdr:rowOff>381000</xdr:rowOff>
                  </to>
                </anchor>
              </controlPr>
            </control>
          </mc:Choice>
        </mc:AlternateContent>
        <mc:AlternateContent xmlns:mc="http://schemas.openxmlformats.org/markup-compatibility/2006">
          <mc:Choice Requires="x14">
            <control shapeId="36882" r:id="rId23" name="Drop Down 18">
              <controlPr defaultSize="0" autoLine="0" autoPict="0">
                <anchor moveWithCells="1">
                  <from>
                    <xdr:col>3</xdr:col>
                    <xdr:colOff>165100</xdr:colOff>
                    <xdr:row>23</xdr:row>
                    <xdr:rowOff>107950</xdr:rowOff>
                  </from>
                  <to>
                    <xdr:col>3</xdr:col>
                    <xdr:colOff>3060700</xdr:colOff>
                    <xdr:row>23</xdr:row>
                    <xdr:rowOff>381000</xdr:rowOff>
                  </to>
                </anchor>
              </controlPr>
            </control>
          </mc:Choice>
        </mc:AlternateContent>
        <mc:AlternateContent xmlns:mc="http://schemas.openxmlformats.org/markup-compatibility/2006">
          <mc:Choice Requires="x14">
            <control shapeId="36883" r:id="rId24" name="Drop Down 19">
              <controlPr defaultSize="0" autoLine="0" autoPict="0">
                <anchor moveWithCells="1">
                  <from>
                    <xdr:col>3</xdr:col>
                    <xdr:colOff>165100</xdr:colOff>
                    <xdr:row>24</xdr:row>
                    <xdr:rowOff>107950</xdr:rowOff>
                  </from>
                  <to>
                    <xdr:col>3</xdr:col>
                    <xdr:colOff>3060700</xdr:colOff>
                    <xdr:row>24</xdr:row>
                    <xdr:rowOff>381000</xdr:rowOff>
                  </to>
                </anchor>
              </controlPr>
            </control>
          </mc:Choice>
        </mc:AlternateContent>
        <mc:AlternateContent xmlns:mc="http://schemas.openxmlformats.org/markup-compatibility/2006">
          <mc:Choice Requires="x14">
            <control shapeId="36884" r:id="rId25" name="Drop Down 20">
              <controlPr defaultSize="0" autoLine="0" autoPict="0">
                <anchor moveWithCells="1">
                  <from>
                    <xdr:col>3</xdr:col>
                    <xdr:colOff>165100</xdr:colOff>
                    <xdr:row>25</xdr:row>
                    <xdr:rowOff>107950</xdr:rowOff>
                  </from>
                  <to>
                    <xdr:col>3</xdr:col>
                    <xdr:colOff>3060700</xdr:colOff>
                    <xdr:row>25</xdr:row>
                    <xdr:rowOff>381000</xdr:rowOff>
                  </to>
                </anchor>
              </controlPr>
            </control>
          </mc:Choice>
        </mc:AlternateContent>
        <mc:AlternateContent xmlns:mc="http://schemas.openxmlformats.org/markup-compatibility/2006">
          <mc:Choice Requires="x14">
            <control shapeId="36885" r:id="rId26" name="Check Box 21">
              <controlPr defaultSize="0" autoFill="0" autoLine="0" autoPict="0">
                <anchor moveWithCells="1">
                  <from>
                    <xdr:col>24</xdr:col>
                    <xdr:colOff>203200</xdr:colOff>
                    <xdr:row>4</xdr:row>
                    <xdr:rowOff>146050</xdr:rowOff>
                  </from>
                  <to>
                    <xdr:col>24</xdr:col>
                    <xdr:colOff>508000</xdr:colOff>
                    <xdr:row>4</xdr:row>
                    <xdr:rowOff>374650</xdr:rowOff>
                  </to>
                </anchor>
              </controlPr>
            </control>
          </mc:Choice>
        </mc:AlternateContent>
        <mc:AlternateContent xmlns:mc="http://schemas.openxmlformats.org/markup-compatibility/2006">
          <mc:Choice Requires="x14">
            <control shapeId="36886" r:id="rId27" name="Check Box 22">
              <controlPr defaultSize="0" autoFill="0" autoLine="0" autoPict="0">
                <anchor moveWithCells="1">
                  <from>
                    <xdr:col>24</xdr:col>
                    <xdr:colOff>203200</xdr:colOff>
                    <xdr:row>5</xdr:row>
                    <xdr:rowOff>152400</xdr:rowOff>
                  </from>
                  <to>
                    <xdr:col>24</xdr:col>
                    <xdr:colOff>514350</xdr:colOff>
                    <xdr:row>5</xdr:row>
                    <xdr:rowOff>374650</xdr:rowOff>
                  </to>
                </anchor>
              </controlPr>
            </control>
          </mc:Choice>
        </mc:AlternateContent>
        <mc:AlternateContent xmlns:mc="http://schemas.openxmlformats.org/markup-compatibility/2006">
          <mc:Choice Requires="x14">
            <control shapeId="36887" r:id="rId28" name="Check Box 23">
              <controlPr defaultSize="0" autoFill="0" autoLine="0" autoPict="0">
                <anchor moveWithCells="1">
                  <from>
                    <xdr:col>24</xdr:col>
                    <xdr:colOff>203200</xdr:colOff>
                    <xdr:row>6</xdr:row>
                    <xdr:rowOff>127000</xdr:rowOff>
                  </from>
                  <to>
                    <xdr:col>24</xdr:col>
                    <xdr:colOff>514350</xdr:colOff>
                    <xdr:row>6</xdr:row>
                    <xdr:rowOff>342900</xdr:rowOff>
                  </to>
                </anchor>
              </controlPr>
            </control>
          </mc:Choice>
        </mc:AlternateContent>
        <mc:AlternateContent xmlns:mc="http://schemas.openxmlformats.org/markup-compatibility/2006">
          <mc:Choice Requires="x14">
            <control shapeId="36888" r:id="rId29" name="Check Box 24">
              <controlPr defaultSize="0" autoFill="0" autoLine="0" autoPict="0">
                <anchor moveWithCells="1">
                  <from>
                    <xdr:col>24</xdr:col>
                    <xdr:colOff>184150</xdr:colOff>
                    <xdr:row>7</xdr:row>
                    <xdr:rowOff>127000</xdr:rowOff>
                  </from>
                  <to>
                    <xdr:col>24</xdr:col>
                    <xdr:colOff>488950</xdr:colOff>
                    <xdr:row>7</xdr:row>
                    <xdr:rowOff>342900</xdr:rowOff>
                  </to>
                </anchor>
              </controlPr>
            </control>
          </mc:Choice>
        </mc:AlternateContent>
        <mc:AlternateContent xmlns:mc="http://schemas.openxmlformats.org/markup-compatibility/2006">
          <mc:Choice Requires="x14">
            <control shapeId="36889" r:id="rId30" name="Check Box 25">
              <controlPr defaultSize="0" autoFill="0" autoLine="0" autoPict="0">
                <anchor moveWithCells="1">
                  <from>
                    <xdr:col>24</xdr:col>
                    <xdr:colOff>184150</xdr:colOff>
                    <xdr:row>8</xdr:row>
                    <xdr:rowOff>88900</xdr:rowOff>
                  </from>
                  <to>
                    <xdr:col>24</xdr:col>
                    <xdr:colOff>488950</xdr:colOff>
                    <xdr:row>8</xdr:row>
                    <xdr:rowOff>317500</xdr:rowOff>
                  </to>
                </anchor>
              </controlPr>
            </control>
          </mc:Choice>
        </mc:AlternateContent>
        <mc:AlternateContent xmlns:mc="http://schemas.openxmlformats.org/markup-compatibility/2006">
          <mc:Choice Requires="x14">
            <control shapeId="36890" r:id="rId31" name="Drop Down 26">
              <controlPr defaultSize="0" autoLine="0" autoPict="0">
                <anchor moveWithCells="1">
                  <from>
                    <xdr:col>27</xdr:col>
                    <xdr:colOff>127000</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36891" r:id="rId32" name="Drop Down 27">
              <controlPr defaultSize="0" autoLine="0" autoPict="0">
                <anchor moveWithCells="1">
                  <from>
                    <xdr:col>27</xdr:col>
                    <xdr:colOff>127000</xdr:colOff>
                    <xdr:row>10</xdr:row>
                    <xdr:rowOff>88900</xdr:rowOff>
                  </from>
                  <to>
                    <xdr:col>27</xdr:col>
                    <xdr:colOff>2476500</xdr:colOff>
                    <xdr:row>10</xdr:row>
                    <xdr:rowOff>381000</xdr:rowOff>
                  </to>
                </anchor>
              </controlPr>
            </control>
          </mc:Choice>
        </mc:AlternateContent>
        <mc:AlternateContent xmlns:mc="http://schemas.openxmlformats.org/markup-compatibility/2006">
          <mc:Choice Requires="x14">
            <control shapeId="36892" r:id="rId33" name="Drop Down 28">
              <controlPr defaultSize="0" autoLine="0" autoPict="0">
                <anchor moveWithCells="1">
                  <from>
                    <xdr:col>27</xdr:col>
                    <xdr:colOff>127000</xdr:colOff>
                    <xdr:row>11</xdr:row>
                    <xdr:rowOff>88900</xdr:rowOff>
                  </from>
                  <to>
                    <xdr:col>27</xdr:col>
                    <xdr:colOff>2476500</xdr:colOff>
                    <xdr:row>11</xdr:row>
                    <xdr:rowOff>381000</xdr:rowOff>
                  </to>
                </anchor>
              </controlPr>
            </control>
          </mc:Choice>
        </mc:AlternateContent>
        <mc:AlternateContent xmlns:mc="http://schemas.openxmlformats.org/markup-compatibility/2006">
          <mc:Choice Requires="x14">
            <control shapeId="36893" r:id="rId34" name="Drop Down 29">
              <controlPr defaultSize="0" autoLine="0" autoPict="0">
                <anchor moveWithCells="1">
                  <from>
                    <xdr:col>27</xdr:col>
                    <xdr:colOff>127000</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36894" r:id="rId35" name="Drop Down 30">
              <controlPr defaultSize="0" autoLine="0" autoPict="0">
                <anchor moveWithCells="1">
                  <from>
                    <xdr:col>27</xdr:col>
                    <xdr:colOff>127000</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36895" r:id="rId36" name="Drop Down 31">
              <controlPr defaultSize="0" autoLine="0" autoPict="0">
                <anchor moveWithCells="1">
                  <from>
                    <xdr:col>27</xdr:col>
                    <xdr:colOff>127000</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36896" r:id="rId37" name="Drop Down 32">
              <controlPr defaultSize="0" autoLine="0" autoPict="0">
                <anchor moveWithCells="1">
                  <from>
                    <xdr:col>27</xdr:col>
                    <xdr:colOff>127000</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36897" r:id="rId38" name="Drop Down 33">
              <controlPr defaultSize="0" autoLine="0" autoPict="0">
                <anchor moveWithCells="1">
                  <from>
                    <xdr:col>27</xdr:col>
                    <xdr:colOff>127000</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36898" r:id="rId39" name="Drop Down 34">
              <controlPr defaultSize="0" autoLine="0" autoPict="0">
                <anchor moveWithCells="1">
                  <from>
                    <xdr:col>27</xdr:col>
                    <xdr:colOff>127000</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36899" r:id="rId40" name="Drop Down 35">
              <controlPr defaultSize="0" autoLine="0" autoPict="0">
                <anchor moveWithCells="1">
                  <from>
                    <xdr:col>30</xdr:col>
                    <xdr:colOff>127000</xdr:colOff>
                    <xdr:row>9</xdr:row>
                    <xdr:rowOff>76200</xdr:rowOff>
                  </from>
                  <to>
                    <xdr:col>30</xdr:col>
                    <xdr:colOff>946150</xdr:colOff>
                    <xdr:row>9</xdr:row>
                    <xdr:rowOff>342900</xdr:rowOff>
                  </to>
                </anchor>
              </controlPr>
            </control>
          </mc:Choice>
        </mc:AlternateContent>
        <mc:AlternateContent xmlns:mc="http://schemas.openxmlformats.org/markup-compatibility/2006">
          <mc:Choice Requires="x14">
            <control shapeId="36900" r:id="rId41" name="Drop Down 36">
              <controlPr defaultSize="0" autoLine="0" autoPict="0">
                <anchor moveWithCells="1">
                  <from>
                    <xdr:col>30</xdr:col>
                    <xdr:colOff>127000</xdr:colOff>
                    <xdr:row>10</xdr:row>
                    <xdr:rowOff>76200</xdr:rowOff>
                  </from>
                  <to>
                    <xdr:col>30</xdr:col>
                    <xdr:colOff>946150</xdr:colOff>
                    <xdr:row>10</xdr:row>
                    <xdr:rowOff>342900</xdr:rowOff>
                  </to>
                </anchor>
              </controlPr>
            </control>
          </mc:Choice>
        </mc:AlternateContent>
        <mc:AlternateContent xmlns:mc="http://schemas.openxmlformats.org/markup-compatibility/2006">
          <mc:Choice Requires="x14">
            <control shapeId="36901" r:id="rId42" name="Drop Down 37">
              <controlPr defaultSize="0" autoLine="0" autoPict="0">
                <anchor moveWithCells="1">
                  <from>
                    <xdr:col>30</xdr:col>
                    <xdr:colOff>127000</xdr:colOff>
                    <xdr:row>11</xdr:row>
                    <xdr:rowOff>76200</xdr:rowOff>
                  </from>
                  <to>
                    <xdr:col>30</xdr:col>
                    <xdr:colOff>946150</xdr:colOff>
                    <xdr:row>11</xdr:row>
                    <xdr:rowOff>342900</xdr:rowOff>
                  </to>
                </anchor>
              </controlPr>
            </control>
          </mc:Choice>
        </mc:AlternateContent>
        <mc:AlternateContent xmlns:mc="http://schemas.openxmlformats.org/markup-compatibility/2006">
          <mc:Choice Requires="x14">
            <control shapeId="36902" r:id="rId43" name="Drop Down 38">
              <controlPr defaultSize="0" autoLine="0" autoPict="0">
                <anchor moveWithCells="1">
                  <from>
                    <xdr:col>30</xdr:col>
                    <xdr:colOff>127000</xdr:colOff>
                    <xdr:row>12</xdr:row>
                    <xdr:rowOff>76200</xdr:rowOff>
                  </from>
                  <to>
                    <xdr:col>30</xdr:col>
                    <xdr:colOff>946150</xdr:colOff>
                    <xdr:row>12</xdr:row>
                    <xdr:rowOff>342900</xdr:rowOff>
                  </to>
                </anchor>
              </controlPr>
            </control>
          </mc:Choice>
        </mc:AlternateContent>
        <mc:AlternateContent xmlns:mc="http://schemas.openxmlformats.org/markup-compatibility/2006">
          <mc:Choice Requires="x14">
            <control shapeId="36903" r:id="rId44" name="Drop Down 39">
              <controlPr defaultSize="0" autoLine="0" autoPict="0">
                <anchor moveWithCells="1">
                  <from>
                    <xdr:col>30</xdr:col>
                    <xdr:colOff>127000</xdr:colOff>
                    <xdr:row>13</xdr:row>
                    <xdr:rowOff>76200</xdr:rowOff>
                  </from>
                  <to>
                    <xdr:col>30</xdr:col>
                    <xdr:colOff>946150</xdr:colOff>
                    <xdr:row>13</xdr:row>
                    <xdr:rowOff>342900</xdr:rowOff>
                  </to>
                </anchor>
              </controlPr>
            </control>
          </mc:Choice>
        </mc:AlternateContent>
        <mc:AlternateContent xmlns:mc="http://schemas.openxmlformats.org/markup-compatibility/2006">
          <mc:Choice Requires="x14">
            <control shapeId="36904" r:id="rId45" name="Drop Down 40">
              <controlPr defaultSize="0" autoLine="0" autoPict="0">
                <anchor moveWithCells="1">
                  <from>
                    <xdr:col>30</xdr:col>
                    <xdr:colOff>127000</xdr:colOff>
                    <xdr:row>14</xdr:row>
                    <xdr:rowOff>76200</xdr:rowOff>
                  </from>
                  <to>
                    <xdr:col>30</xdr:col>
                    <xdr:colOff>946150</xdr:colOff>
                    <xdr:row>14</xdr:row>
                    <xdr:rowOff>342900</xdr:rowOff>
                  </to>
                </anchor>
              </controlPr>
            </control>
          </mc:Choice>
        </mc:AlternateContent>
        <mc:AlternateContent xmlns:mc="http://schemas.openxmlformats.org/markup-compatibility/2006">
          <mc:Choice Requires="x14">
            <control shapeId="36905" r:id="rId46" name="Drop Down 41">
              <controlPr defaultSize="0" autoLine="0" autoPict="0">
                <anchor moveWithCells="1">
                  <from>
                    <xdr:col>30</xdr:col>
                    <xdr:colOff>127000</xdr:colOff>
                    <xdr:row>15</xdr:row>
                    <xdr:rowOff>76200</xdr:rowOff>
                  </from>
                  <to>
                    <xdr:col>30</xdr:col>
                    <xdr:colOff>946150</xdr:colOff>
                    <xdr:row>15</xdr:row>
                    <xdr:rowOff>342900</xdr:rowOff>
                  </to>
                </anchor>
              </controlPr>
            </control>
          </mc:Choice>
        </mc:AlternateContent>
        <mc:AlternateContent xmlns:mc="http://schemas.openxmlformats.org/markup-compatibility/2006">
          <mc:Choice Requires="x14">
            <control shapeId="36906" r:id="rId47" name="Drop Down 42">
              <controlPr defaultSize="0" autoLine="0" autoPict="0">
                <anchor moveWithCells="1">
                  <from>
                    <xdr:col>30</xdr:col>
                    <xdr:colOff>127000</xdr:colOff>
                    <xdr:row>16</xdr:row>
                    <xdr:rowOff>76200</xdr:rowOff>
                  </from>
                  <to>
                    <xdr:col>30</xdr:col>
                    <xdr:colOff>946150</xdr:colOff>
                    <xdr:row>16</xdr:row>
                    <xdr:rowOff>342900</xdr:rowOff>
                  </to>
                </anchor>
              </controlPr>
            </control>
          </mc:Choice>
        </mc:AlternateContent>
        <mc:AlternateContent xmlns:mc="http://schemas.openxmlformats.org/markup-compatibility/2006">
          <mc:Choice Requires="x14">
            <control shapeId="36907" r:id="rId48" name="Drop Down 43">
              <controlPr defaultSize="0" autoLine="0" autoPict="0">
                <anchor moveWithCells="1">
                  <from>
                    <xdr:col>30</xdr:col>
                    <xdr:colOff>127000</xdr:colOff>
                    <xdr:row>17</xdr:row>
                    <xdr:rowOff>76200</xdr:rowOff>
                  </from>
                  <to>
                    <xdr:col>30</xdr:col>
                    <xdr:colOff>946150</xdr:colOff>
                    <xdr:row>17</xdr:row>
                    <xdr:rowOff>342900</xdr:rowOff>
                  </to>
                </anchor>
              </controlPr>
            </control>
          </mc:Choice>
        </mc:AlternateContent>
        <mc:AlternateContent xmlns:mc="http://schemas.openxmlformats.org/markup-compatibility/2006">
          <mc:Choice Requires="x14">
            <control shapeId="36908" r:id="rId49" name="Drop Down 44">
              <controlPr defaultSize="0" autoLine="0" autoPict="0">
                <anchor moveWithCells="1">
                  <from>
                    <xdr:col>30</xdr:col>
                    <xdr:colOff>127000</xdr:colOff>
                    <xdr:row>18</xdr:row>
                    <xdr:rowOff>76200</xdr:rowOff>
                  </from>
                  <to>
                    <xdr:col>30</xdr:col>
                    <xdr:colOff>946150</xdr:colOff>
                    <xdr:row>18</xdr:row>
                    <xdr:rowOff>342900</xdr:rowOff>
                  </to>
                </anchor>
              </controlPr>
            </control>
          </mc:Choice>
        </mc:AlternateContent>
        <mc:AlternateContent xmlns:mc="http://schemas.openxmlformats.org/markup-compatibility/2006">
          <mc:Choice Requires="x14">
            <control shapeId="36909" r:id="rId50" name="Drop Down 45">
              <controlPr defaultSize="0" autoLine="0" autoPict="0">
                <anchor moveWithCells="1">
                  <from>
                    <xdr:col>33</xdr:col>
                    <xdr:colOff>127000</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36910" r:id="rId51" name="Drop Down 46">
              <controlPr defaultSize="0" autoLine="0" autoPict="0">
                <anchor moveWithCells="1">
                  <from>
                    <xdr:col>33</xdr:col>
                    <xdr:colOff>127000</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36911" r:id="rId52" name="Drop Down 47">
              <controlPr defaultSize="0" autoLine="0" autoPict="0">
                <anchor moveWithCells="1">
                  <from>
                    <xdr:col>33</xdr:col>
                    <xdr:colOff>127000</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36912" r:id="rId53" name="Drop Down 48">
              <controlPr defaultSize="0" autoLine="0" autoPict="0">
                <anchor moveWithCells="1">
                  <from>
                    <xdr:col>33</xdr:col>
                    <xdr:colOff>127000</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36913" r:id="rId54" name="Drop Down 49">
              <controlPr defaultSize="0" autoLine="0" autoPict="0">
                <anchor moveWithCells="1">
                  <from>
                    <xdr:col>33</xdr:col>
                    <xdr:colOff>127000</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36914" r:id="rId55" name="Drop Down 50">
              <controlPr defaultSize="0" autoLine="0" autoPict="0">
                <anchor moveWithCells="1">
                  <from>
                    <xdr:col>33</xdr:col>
                    <xdr:colOff>127000</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36915" r:id="rId56" name="Drop Down 51">
              <controlPr defaultSize="0" autoLine="0" autoPict="0">
                <anchor moveWithCells="1">
                  <from>
                    <xdr:col>33</xdr:col>
                    <xdr:colOff>127000</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36916" r:id="rId57" name="Drop Down 52">
              <controlPr defaultSize="0" autoLine="0" autoPict="0">
                <anchor moveWithCells="1">
                  <from>
                    <xdr:col>33</xdr:col>
                    <xdr:colOff>127000</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36917" r:id="rId58" name="Drop Down 53">
              <controlPr defaultSize="0" autoLine="0" autoPict="0">
                <anchor moveWithCells="1">
                  <from>
                    <xdr:col>33</xdr:col>
                    <xdr:colOff>127000</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36918" r:id="rId59" name="Drop Down 54">
              <controlPr defaultSize="0" autoLine="0" autoPict="0">
                <anchor moveWithCells="1">
                  <from>
                    <xdr:col>33</xdr:col>
                    <xdr:colOff>127000</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36919" r:id="rId60" name="Drop Down 55">
              <controlPr defaultSize="0" autoLine="0" autoPict="0">
                <anchor moveWithCells="1">
                  <from>
                    <xdr:col>36</xdr:col>
                    <xdr:colOff>127000</xdr:colOff>
                    <xdr:row>9</xdr:row>
                    <xdr:rowOff>76200</xdr:rowOff>
                  </from>
                  <to>
                    <xdr:col>36</xdr:col>
                    <xdr:colOff>946150</xdr:colOff>
                    <xdr:row>9</xdr:row>
                    <xdr:rowOff>342900</xdr:rowOff>
                  </to>
                </anchor>
              </controlPr>
            </control>
          </mc:Choice>
        </mc:AlternateContent>
        <mc:AlternateContent xmlns:mc="http://schemas.openxmlformats.org/markup-compatibility/2006">
          <mc:Choice Requires="x14">
            <control shapeId="36920" r:id="rId61" name="Drop Down 56">
              <controlPr defaultSize="0" autoLine="0" autoPict="0">
                <anchor moveWithCells="1">
                  <from>
                    <xdr:col>36</xdr:col>
                    <xdr:colOff>127000</xdr:colOff>
                    <xdr:row>10</xdr:row>
                    <xdr:rowOff>76200</xdr:rowOff>
                  </from>
                  <to>
                    <xdr:col>36</xdr:col>
                    <xdr:colOff>946150</xdr:colOff>
                    <xdr:row>10</xdr:row>
                    <xdr:rowOff>342900</xdr:rowOff>
                  </to>
                </anchor>
              </controlPr>
            </control>
          </mc:Choice>
        </mc:AlternateContent>
        <mc:AlternateContent xmlns:mc="http://schemas.openxmlformats.org/markup-compatibility/2006">
          <mc:Choice Requires="x14">
            <control shapeId="36921" r:id="rId62" name="Drop Down 57">
              <controlPr defaultSize="0" autoLine="0" autoPict="0">
                <anchor moveWithCells="1">
                  <from>
                    <xdr:col>36</xdr:col>
                    <xdr:colOff>127000</xdr:colOff>
                    <xdr:row>11</xdr:row>
                    <xdr:rowOff>76200</xdr:rowOff>
                  </from>
                  <to>
                    <xdr:col>36</xdr:col>
                    <xdr:colOff>946150</xdr:colOff>
                    <xdr:row>11</xdr:row>
                    <xdr:rowOff>342900</xdr:rowOff>
                  </to>
                </anchor>
              </controlPr>
            </control>
          </mc:Choice>
        </mc:AlternateContent>
        <mc:AlternateContent xmlns:mc="http://schemas.openxmlformats.org/markup-compatibility/2006">
          <mc:Choice Requires="x14">
            <control shapeId="36922" r:id="rId63" name="Drop Down 58">
              <controlPr defaultSize="0" autoLine="0" autoPict="0">
                <anchor moveWithCells="1">
                  <from>
                    <xdr:col>36</xdr:col>
                    <xdr:colOff>127000</xdr:colOff>
                    <xdr:row>12</xdr:row>
                    <xdr:rowOff>76200</xdr:rowOff>
                  </from>
                  <to>
                    <xdr:col>36</xdr:col>
                    <xdr:colOff>946150</xdr:colOff>
                    <xdr:row>12</xdr:row>
                    <xdr:rowOff>342900</xdr:rowOff>
                  </to>
                </anchor>
              </controlPr>
            </control>
          </mc:Choice>
        </mc:AlternateContent>
        <mc:AlternateContent xmlns:mc="http://schemas.openxmlformats.org/markup-compatibility/2006">
          <mc:Choice Requires="x14">
            <control shapeId="36923" r:id="rId64" name="Drop Down 59">
              <controlPr defaultSize="0" autoLine="0" autoPict="0">
                <anchor moveWithCells="1">
                  <from>
                    <xdr:col>36</xdr:col>
                    <xdr:colOff>127000</xdr:colOff>
                    <xdr:row>13</xdr:row>
                    <xdr:rowOff>76200</xdr:rowOff>
                  </from>
                  <to>
                    <xdr:col>36</xdr:col>
                    <xdr:colOff>946150</xdr:colOff>
                    <xdr:row>13</xdr:row>
                    <xdr:rowOff>342900</xdr:rowOff>
                  </to>
                </anchor>
              </controlPr>
            </control>
          </mc:Choice>
        </mc:AlternateContent>
        <mc:AlternateContent xmlns:mc="http://schemas.openxmlformats.org/markup-compatibility/2006">
          <mc:Choice Requires="x14">
            <control shapeId="36924" r:id="rId65" name="Drop Down 60">
              <controlPr defaultSize="0" autoLine="0" autoPict="0">
                <anchor moveWithCells="1">
                  <from>
                    <xdr:col>36</xdr:col>
                    <xdr:colOff>127000</xdr:colOff>
                    <xdr:row>14</xdr:row>
                    <xdr:rowOff>76200</xdr:rowOff>
                  </from>
                  <to>
                    <xdr:col>36</xdr:col>
                    <xdr:colOff>946150</xdr:colOff>
                    <xdr:row>14</xdr:row>
                    <xdr:rowOff>342900</xdr:rowOff>
                  </to>
                </anchor>
              </controlPr>
            </control>
          </mc:Choice>
        </mc:AlternateContent>
        <mc:AlternateContent xmlns:mc="http://schemas.openxmlformats.org/markup-compatibility/2006">
          <mc:Choice Requires="x14">
            <control shapeId="36925" r:id="rId66" name="Drop Down 61">
              <controlPr defaultSize="0" autoLine="0" autoPict="0">
                <anchor moveWithCells="1">
                  <from>
                    <xdr:col>36</xdr:col>
                    <xdr:colOff>127000</xdr:colOff>
                    <xdr:row>15</xdr:row>
                    <xdr:rowOff>76200</xdr:rowOff>
                  </from>
                  <to>
                    <xdr:col>36</xdr:col>
                    <xdr:colOff>946150</xdr:colOff>
                    <xdr:row>15</xdr:row>
                    <xdr:rowOff>342900</xdr:rowOff>
                  </to>
                </anchor>
              </controlPr>
            </control>
          </mc:Choice>
        </mc:AlternateContent>
        <mc:AlternateContent xmlns:mc="http://schemas.openxmlformats.org/markup-compatibility/2006">
          <mc:Choice Requires="x14">
            <control shapeId="36926" r:id="rId67" name="Drop Down 62">
              <controlPr defaultSize="0" autoLine="0" autoPict="0">
                <anchor moveWithCells="1">
                  <from>
                    <xdr:col>36</xdr:col>
                    <xdr:colOff>127000</xdr:colOff>
                    <xdr:row>16</xdr:row>
                    <xdr:rowOff>76200</xdr:rowOff>
                  </from>
                  <to>
                    <xdr:col>36</xdr:col>
                    <xdr:colOff>946150</xdr:colOff>
                    <xdr:row>16</xdr:row>
                    <xdr:rowOff>342900</xdr:rowOff>
                  </to>
                </anchor>
              </controlPr>
            </control>
          </mc:Choice>
        </mc:AlternateContent>
        <mc:AlternateContent xmlns:mc="http://schemas.openxmlformats.org/markup-compatibility/2006">
          <mc:Choice Requires="x14">
            <control shapeId="36927" r:id="rId68" name="Drop Down 63">
              <controlPr defaultSize="0" autoLine="0" autoPict="0">
                <anchor moveWithCells="1">
                  <from>
                    <xdr:col>36</xdr:col>
                    <xdr:colOff>127000</xdr:colOff>
                    <xdr:row>17</xdr:row>
                    <xdr:rowOff>76200</xdr:rowOff>
                  </from>
                  <to>
                    <xdr:col>36</xdr:col>
                    <xdr:colOff>946150</xdr:colOff>
                    <xdr:row>17</xdr:row>
                    <xdr:rowOff>342900</xdr:rowOff>
                  </to>
                </anchor>
              </controlPr>
            </control>
          </mc:Choice>
        </mc:AlternateContent>
        <mc:AlternateContent xmlns:mc="http://schemas.openxmlformats.org/markup-compatibility/2006">
          <mc:Choice Requires="x14">
            <control shapeId="36928" r:id="rId69" name="Drop Down 64">
              <controlPr defaultSize="0" autoLine="0" autoPict="0">
                <anchor moveWithCells="1">
                  <from>
                    <xdr:col>36</xdr:col>
                    <xdr:colOff>127000</xdr:colOff>
                    <xdr:row>18</xdr:row>
                    <xdr:rowOff>76200</xdr:rowOff>
                  </from>
                  <to>
                    <xdr:col>36</xdr:col>
                    <xdr:colOff>946150</xdr:colOff>
                    <xdr:row>18</xdr:row>
                    <xdr:rowOff>342900</xdr:rowOff>
                  </to>
                </anchor>
              </controlPr>
            </control>
          </mc:Choice>
        </mc:AlternateContent>
        <mc:AlternateContent xmlns:mc="http://schemas.openxmlformats.org/markup-compatibility/2006">
          <mc:Choice Requires="x14">
            <control shapeId="36929" r:id="rId70" name="Drop Down 65">
              <controlPr defaultSize="0" autoLine="0" autoPict="0">
                <anchor moveWithCells="1">
                  <from>
                    <xdr:col>39</xdr:col>
                    <xdr:colOff>76200</xdr:colOff>
                    <xdr:row>9</xdr:row>
                    <xdr:rowOff>88900</xdr:rowOff>
                  </from>
                  <to>
                    <xdr:col>39</xdr:col>
                    <xdr:colOff>2413000</xdr:colOff>
                    <xdr:row>9</xdr:row>
                    <xdr:rowOff>342900</xdr:rowOff>
                  </to>
                </anchor>
              </controlPr>
            </control>
          </mc:Choice>
        </mc:AlternateContent>
        <mc:AlternateContent xmlns:mc="http://schemas.openxmlformats.org/markup-compatibility/2006">
          <mc:Choice Requires="x14">
            <control shapeId="36930" r:id="rId71" name="Drop Down 66">
              <controlPr defaultSize="0" autoLine="0" autoPict="0">
                <anchor moveWithCells="1">
                  <from>
                    <xdr:col>39</xdr:col>
                    <xdr:colOff>76200</xdr:colOff>
                    <xdr:row>10</xdr:row>
                    <xdr:rowOff>88900</xdr:rowOff>
                  </from>
                  <to>
                    <xdr:col>39</xdr:col>
                    <xdr:colOff>2413000</xdr:colOff>
                    <xdr:row>10</xdr:row>
                    <xdr:rowOff>342900</xdr:rowOff>
                  </to>
                </anchor>
              </controlPr>
            </control>
          </mc:Choice>
        </mc:AlternateContent>
        <mc:AlternateContent xmlns:mc="http://schemas.openxmlformats.org/markup-compatibility/2006">
          <mc:Choice Requires="x14">
            <control shapeId="36931" r:id="rId72" name="Drop Down 67">
              <controlPr defaultSize="0" autoLine="0" autoPict="0">
                <anchor moveWithCells="1">
                  <from>
                    <xdr:col>39</xdr:col>
                    <xdr:colOff>76200</xdr:colOff>
                    <xdr:row>11</xdr:row>
                    <xdr:rowOff>88900</xdr:rowOff>
                  </from>
                  <to>
                    <xdr:col>39</xdr:col>
                    <xdr:colOff>2413000</xdr:colOff>
                    <xdr:row>11</xdr:row>
                    <xdr:rowOff>342900</xdr:rowOff>
                  </to>
                </anchor>
              </controlPr>
            </control>
          </mc:Choice>
        </mc:AlternateContent>
        <mc:AlternateContent xmlns:mc="http://schemas.openxmlformats.org/markup-compatibility/2006">
          <mc:Choice Requires="x14">
            <control shapeId="36932" r:id="rId73" name="Drop Down 68">
              <controlPr defaultSize="0" autoLine="0" autoPict="0">
                <anchor moveWithCells="1">
                  <from>
                    <xdr:col>39</xdr:col>
                    <xdr:colOff>76200</xdr:colOff>
                    <xdr:row>12</xdr:row>
                    <xdr:rowOff>88900</xdr:rowOff>
                  </from>
                  <to>
                    <xdr:col>39</xdr:col>
                    <xdr:colOff>2413000</xdr:colOff>
                    <xdr:row>12</xdr:row>
                    <xdr:rowOff>342900</xdr:rowOff>
                  </to>
                </anchor>
              </controlPr>
            </control>
          </mc:Choice>
        </mc:AlternateContent>
        <mc:AlternateContent xmlns:mc="http://schemas.openxmlformats.org/markup-compatibility/2006">
          <mc:Choice Requires="x14">
            <control shapeId="36933" r:id="rId74" name="Drop Down 69">
              <controlPr defaultSize="0" autoLine="0" autoPict="0">
                <anchor moveWithCells="1">
                  <from>
                    <xdr:col>39</xdr:col>
                    <xdr:colOff>76200</xdr:colOff>
                    <xdr:row>13</xdr:row>
                    <xdr:rowOff>88900</xdr:rowOff>
                  </from>
                  <to>
                    <xdr:col>39</xdr:col>
                    <xdr:colOff>2413000</xdr:colOff>
                    <xdr:row>13</xdr:row>
                    <xdr:rowOff>342900</xdr:rowOff>
                  </to>
                </anchor>
              </controlPr>
            </control>
          </mc:Choice>
        </mc:AlternateContent>
        <mc:AlternateContent xmlns:mc="http://schemas.openxmlformats.org/markup-compatibility/2006">
          <mc:Choice Requires="x14">
            <control shapeId="36934" r:id="rId75" name="Drop Down 70">
              <controlPr defaultSize="0" autoLine="0" autoPict="0">
                <anchor moveWithCells="1">
                  <from>
                    <xdr:col>39</xdr:col>
                    <xdr:colOff>76200</xdr:colOff>
                    <xdr:row>14</xdr:row>
                    <xdr:rowOff>88900</xdr:rowOff>
                  </from>
                  <to>
                    <xdr:col>39</xdr:col>
                    <xdr:colOff>2413000</xdr:colOff>
                    <xdr:row>14</xdr:row>
                    <xdr:rowOff>342900</xdr:rowOff>
                  </to>
                </anchor>
              </controlPr>
            </control>
          </mc:Choice>
        </mc:AlternateContent>
        <mc:AlternateContent xmlns:mc="http://schemas.openxmlformats.org/markup-compatibility/2006">
          <mc:Choice Requires="x14">
            <control shapeId="36935" r:id="rId76" name="Drop Down 71">
              <controlPr defaultSize="0" autoLine="0" autoPict="0">
                <anchor moveWithCells="1">
                  <from>
                    <xdr:col>39</xdr:col>
                    <xdr:colOff>76200</xdr:colOff>
                    <xdr:row>15</xdr:row>
                    <xdr:rowOff>88900</xdr:rowOff>
                  </from>
                  <to>
                    <xdr:col>39</xdr:col>
                    <xdr:colOff>2413000</xdr:colOff>
                    <xdr:row>15</xdr:row>
                    <xdr:rowOff>342900</xdr:rowOff>
                  </to>
                </anchor>
              </controlPr>
            </control>
          </mc:Choice>
        </mc:AlternateContent>
        <mc:AlternateContent xmlns:mc="http://schemas.openxmlformats.org/markup-compatibility/2006">
          <mc:Choice Requires="x14">
            <control shapeId="36936" r:id="rId77" name="Drop Down 72">
              <controlPr defaultSize="0" autoLine="0" autoPict="0">
                <anchor moveWithCells="1">
                  <from>
                    <xdr:col>39</xdr:col>
                    <xdr:colOff>76200</xdr:colOff>
                    <xdr:row>16</xdr:row>
                    <xdr:rowOff>88900</xdr:rowOff>
                  </from>
                  <to>
                    <xdr:col>39</xdr:col>
                    <xdr:colOff>2413000</xdr:colOff>
                    <xdr:row>16</xdr:row>
                    <xdr:rowOff>342900</xdr:rowOff>
                  </to>
                </anchor>
              </controlPr>
            </control>
          </mc:Choice>
        </mc:AlternateContent>
        <mc:AlternateContent xmlns:mc="http://schemas.openxmlformats.org/markup-compatibility/2006">
          <mc:Choice Requires="x14">
            <control shapeId="36937" r:id="rId78" name="Drop Down 73">
              <controlPr defaultSize="0" autoLine="0" autoPict="0">
                <anchor moveWithCells="1">
                  <from>
                    <xdr:col>39</xdr:col>
                    <xdr:colOff>76200</xdr:colOff>
                    <xdr:row>17</xdr:row>
                    <xdr:rowOff>88900</xdr:rowOff>
                  </from>
                  <to>
                    <xdr:col>39</xdr:col>
                    <xdr:colOff>2413000</xdr:colOff>
                    <xdr:row>17</xdr:row>
                    <xdr:rowOff>342900</xdr:rowOff>
                  </to>
                </anchor>
              </controlPr>
            </control>
          </mc:Choice>
        </mc:AlternateContent>
        <mc:AlternateContent xmlns:mc="http://schemas.openxmlformats.org/markup-compatibility/2006">
          <mc:Choice Requires="x14">
            <control shapeId="36938" r:id="rId79" name="Drop Down 74">
              <controlPr defaultSize="0" autoLine="0" autoPict="0">
                <anchor moveWithCells="1">
                  <from>
                    <xdr:col>39</xdr:col>
                    <xdr:colOff>76200</xdr:colOff>
                    <xdr:row>18</xdr:row>
                    <xdr:rowOff>88900</xdr:rowOff>
                  </from>
                  <to>
                    <xdr:col>39</xdr:col>
                    <xdr:colOff>2413000</xdr:colOff>
                    <xdr:row>18</xdr:row>
                    <xdr:rowOff>342900</xdr:rowOff>
                  </to>
                </anchor>
              </controlPr>
            </control>
          </mc:Choice>
        </mc:AlternateContent>
        <mc:AlternateContent xmlns:mc="http://schemas.openxmlformats.org/markup-compatibility/2006">
          <mc:Choice Requires="x14">
            <control shapeId="36939" r:id="rId80" name="Drop Down 75">
              <controlPr defaultSize="0" autoLine="0" autoPict="0">
                <anchor moveWithCells="1">
                  <from>
                    <xdr:col>42</xdr:col>
                    <xdr:colOff>127000</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36940" r:id="rId81" name="Drop Down 76">
              <controlPr defaultSize="0" autoLine="0" autoPict="0">
                <anchor moveWithCells="1">
                  <from>
                    <xdr:col>42</xdr:col>
                    <xdr:colOff>127000</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36941" r:id="rId82" name="Drop Down 77">
              <controlPr defaultSize="0" autoLine="0" autoPict="0">
                <anchor moveWithCells="1">
                  <from>
                    <xdr:col>42</xdr:col>
                    <xdr:colOff>127000</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36942" r:id="rId83" name="Drop Down 78">
              <controlPr defaultSize="0" autoLine="0" autoPict="0">
                <anchor moveWithCells="1">
                  <from>
                    <xdr:col>42</xdr:col>
                    <xdr:colOff>127000</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36943" r:id="rId84" name="Drop Down 79">
              <controlPr defaultSize="0" autoLine="0" autoPict="0">
                <anchor moveWithCells="1">
                  <from>
                    <xdr:col>42</xdr:col>
                    <xdr:colOff>127000</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36944" r:id="rId85" name="Drop Down 80">
              <controlPr defaultSize="0" autoLine="0" autoPict="0">
                <anchor moveWithCells="1">
                  <from>
                    <xdr:col>42</xdr:col>
                    <xdr:colOff>127000</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36945" r:id="rId86" name="Drop Down 81">
              <controlPr defaultSize="0" autoLine="0" autoPict="0">
                <anchor moveWithCells="1">
                  <from>
                    <xdr:col>42</xdr:col>
                    <xdr:colOff>127000</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36946" r:id="rId87" name="Drop Down 82">
              <controlPr defaultSize="0" autoLine="0" autoPict="0">
                <anchor moveWithCells="1">
                  <from>
                    <xdr:col>42</xdr:col>
                    <xdr:colOff>127000</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36947" r:id="rId88" name="Drop Down 83">
              <controlPr defaultSize="0" autoLine="0" autoPict="0">
                <anchor moveWithCells="1">
                  <from>
                    <xdr:col>42</xdr:col>
                    <xdr:colOff>127000</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36948" r:id="rId89" name="Drop Down 84">
              <controlPr defaultSize="0" autoLine="0" autoPict="0">
                <anchor moveWithCells="1">
                  <from>
                    <xdr:col>42</xdr:col>
                    <xdr:colOff>127000</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36949" r:id="rId90" name="Drop Down 85">
              <controlPr defaultSize="0" autoLine="0" autoPict="0">
                <anchor moveWithCells="1">
                  <from>
                    <xdr:col>45</xdr:col>
                    <xdr:colOff>76200</xdr:colOff>
                    <xdr:row>9</xdr:row>
                    <xdr:rowOff>88900</xdr:rowOff>
                  </from>
                  <to>
                    <xdr:col>45</xdr:col>
                    <xdr:colOff>2413000</xdr:colOff>
                    <xdr:row>9</xdr:row>
                    <xdr:rowOff>342900</xdr:rowOff>
                  </to>
                </anchor>
              </controlPr>
            </control>
          </mc:Choice>
        </mc:AlternateContent>
        <mc:AlternateContent xmlns:mc="http://schemas.openxmlformats.org/markup-compatibility/2006">
          <mc:Choice Requires="x14">
            <control shapeId="36950" r:id="rId91" name="Drop Down 86">
              <controlPr defaultSize="0" autoLine="0" autoPict="0">
                <anchor moveWithCells="1">
                  <from>
                    <xdr:col>45</xdr:col>
                    <xdr:colOff>76200</xdr:colOff>
                    <xdr:row>10</xdr:row>
                    <xdr:rowOff>88900</xdr:rowOff>
                  </from>
                  <to>
                    <xdr:col>45</xdr:col>
                    <xdr:colOff>2413000</xdr:colOff>
                    <xdr:row>10</xdr:row>
                    <xdr:rowOff>342900</xdr:rowOff>
                  </to>
                </anchor>
              </controlPr>
            </control>
          </mc:Choice>
        </mc:AlternateContent>
        <mc:AlternateContent xmlns:mc="http://schemas.openxmlformats.org/markup-compatibility/2006">
          <mc:Choice Requires="x14">
            <control shapeId="36951" r:id="rId92" name="Drop Down 87">
              <controlPr defaultSize="0" autoLine="0" autoPict="0">
                <anchor moveWithCells="1">
                  <from>
                    <xdr:col>45</xdr:col>
                    <xdr:colOff>76200</xdr:colOff>
                    <xdr:row>11</xdr:row>
                    <xdr:rowOff>88900</xdr:rowOff>
                  </from>
                  <to>
                    <xdr:col>45</xdr:col>
                    <xdr:colOff>2413000</xdr:colOff>
                    <xdr:row>11</xdr:row>
                    <xdr:rowOff>342900</xdr:rowOff>
                  </to>
                </anchor>
              </controlPr>
            </control>
          </mc:Choice>
        </mc:AlternateContent>
        <mc:AlternateContent xmlns:mc="http://schemas.openxmlformats.org/markup-compatibility/2006">
          <mc:Choice Requires="x14">
            <control shapeId="36952" r:id="rId93" name="Drop Down 88">
              <controlPr defaultSize="0" autoLine="0" autoPict="0">
                <anchor moveWithCells="1">
                  <from>
                    <xdr:col>45</xdr:col>
                    <xdr:colOff>76200</xdr:colOff>
                    <xdr:row>12</xdr:row>
                    <xdr:rowOff>88900</xdr:rowOff>
                  </from>
                  <to>
                    <xdr:col>45</xdr:col>
                    <xdr:colOff>2413000</xdr:colOff>
                    <xdr:row>12</xdr:row>
                    <xdr:rowOff>342900</xdr:rowOff>
                  </to>
                </anchor>
              </controlPr>
            </control>
          </mc:Choice>
        </mc:AlternateContent>
        <mc:AlternateContent xmlns:mc="http://schemas.openxmlformats.org/markup-compatibility/2006">
          <mc:Choice Requires="x14">
            <control shapeId="36953" r:id="rId94" name="Drop Down 89">
              <controlPr defaultSize="0" autoLine="0" autoPict="0">
                <anchor moveWithCells="1">
                  <from>
                    <xdr:col>45</xdr:col>
                    <xdr:colOff>76200</xdr:colOff>
                    <xdr:row>13</xdr:row>
                    <xdr:rowOff>88900</xdr:rowOff>
                  </from>
                  <to>
                    <xdr:col>45</xdr:col>
                    <xdr:colOff>2413000</xdr:colOff>
                    <xdr:row>13</xdr:row>
                    <xdr:rowOff>342900</xdr:rowOff>
                  </to>
                </anchor>
              </controlPr>
            </control>
          </mc:Choice>
        </mc:AlternateContent>
        <mc:AlternateContent xmlns:mc="http://schemas.openxmlformats.org/markup-compatibility/2006">
          <mc:Choice Requires="x14">
            <control shapeId="36954" r:id="rId95" name="Drop Down 90">
              <controlPr defaultSize="0" autoLine="0" autoPict="0">
                <anchor moveWithCells="1">
                  <from>
                    <xdr:col>45</xdr:col>
                    <xdr:colOff>76200</xdr:colOff>
                    <xdr:row>14</xdr:row>
                    <xdr:rowOff>88900</xdr:rowOff>
                  </from>
                  <to>
                    <xdr:col>45</xdr:col>
                    <xdr:colOff>2413000</xdr:colOff>
                    <xdr:row>14</xdr:row>
                    <xdr:rowOff>342900</xdr:rowOff>
                  </to>
                </anchor>
              </controlPr>
            </control>
          </mc:Choice>
        </mc:AlternateContent>
        <mc:AlternateContent xmlns:mc="http://schemas.openxmlformats.org/markup-compatibility/2006">
          <mc:Choice Requires="x14">
            <control shapeId="36955" r:id="rId96" name="Drop Down 91">
              <controlPr defaultSize="0" autoLine="0" autoPict="0">
                <anchor moveWithCells="1">
                  <from>
                    <xdr:col>45</xdr:col>
                    <xdr:colOff>76200</xdr:colOff>
                    <xdr:row>15</xdr:row>
                    <xdr:rowOff>88900</xdr:rowOff>
                  </from>
                  <to>
                    <xdr:col>45</xdr:col>
                    <xdr:colOff>2413000</xdr:colOff>
                    <xdr:row>15</xdr:row>
                    <xdr:rowOff>342900</xdr:rowOff>
                  </to>
                </anchor>
              </controlPr>
            </control>
          </mc:Choice>
        </mc:AlternateContent>
        <mc:AlternateContent xmlns:mc="http://schemas.openxmlformats.org/markup-compatibility/2006">
          <mc:Choice Requires="x14">
            <control shapeId="36956" r:id="rId97" name="Drop Down 92">
              <controlPr defaultSize="0" autoLine="0" autoPict="0">
                <anchor moveWithCells="1">
                  <from>
                    <xdr:col>45</xdr:col>
                    <xdr:colOff>76200</xdr:colOff>
                    <xdr:row>16</xdr:row>
                    <xdr:rowOff>88900</xdr:rowOff>
                  </from>
                  <to>
                    <xdr:col>45</xdr:col>
                    <xdr:colOff>2413000</xdr:colOff>
                    <xdr:row>16</xdr:row>
                    <xdr:rowOff>342900</xdr:rowOff>
                  </to>
                </anchor>
              </controlPr>
            </control>
          </mc:Choice>
        </mc:AlternateContent>
        <mc:AlternateContent xmlns:mc="http://schemas.openxmlformats.org/markup-compatibility/2006">
          <mc:Choice Requires="x14">
            <control shapeId="36957" r:id="rId98" name="Drop Down 93">
              <controlPr defaultSize="0" autoLine="0" autoPict="0">
                <anchor moveWithCells="1">
                  <from>
                    <xdr:col>45</xdr:col>
                    <xdr:colOff>76200</xdr:colOff>
                    <xdr:row>17</xdr:row>
                    <xdr:rowOff>88900</xdr:rowOff>
                  </from>
                  <to>
                    <xdr:col>45</xdr:col>
                    <xdr:colOff>2413000</xdr:colOff>
                    <xdr:row>17</xdr:row>
                    <xdr:rowOff>342900</xdr:rowOff>
                  </to>
                </anchor>
              </controlPr>
            </control>
          </mc:Choice>
        </mc:AlternateContent>
        <mc:AlternateContent xmlns:mc="http://schemas.openxmlformats.org/markup-compatibility/2006">
          <mc:Choice Requires="x14">
            <control shapeId="36958" r:id="rId99" name="Drop Down 94">
              <controlPr defaultSize="0" autoLine="0" autoPict="0">
                <anchor moveWithCells="1">
                  <from>
                    <xdr:col>45</xdr:col>
                    <xdr:colOff>76200</xdr:colOff>
                    <xdr:row>18</xdr:row>
                    <xdr:rowOff>88900</xdr:rowOff>
                  </from>
                  <to>
                    <xdr:col>45</xdr:col>
                    <xdr:colOff>2413000</xdr:colOff>
                    <xdr:row>18</xdr:row>
                    <xdr:rowOff>342900</xdr:rowOff>
                  </to>
                </anchor>
              </controlPr>
            </control>
          </mc:Choice>
        </mc:AlternateContent>
        <mc:AlternateContent xmlns:mc="http://schemas.openxmlformats.org/markup-compatibility/2006">
          <mc:Choice Requires="x14">
            <control shapeId="36959" r:id="rId100" name="Drop Down 95">
              <controlPr defaultSize="0" autoLine="0" autoPict="0">
                <anchor moveWithCells="1">
                  <from>
                    <xdr:col>48</xdr:col>
                    <xdr:colOff>57150</xdr:colOff>
                    <xdr:row>9</xdr:row>
                    <xdr:rowOff>76200</xdr:rowOff>
                  </from>
                  <to>
                    <xdr:col>48</xdr:col>
                    <xdr:colOff>869950</xdr:colOff>
                    <xdr:row>9</xdr:row>
                    <xdr:rowOff>342900</xdr:rowOff>
                  </to>
                </anchor>
              </controlPr>
            </control>
          </mc:Choice>
        </mc:AlternateContent>
        <mc:AlternateContent xmlns:mc="http://schemas.openxmlformats.org/markup-compatibility/2006">
          <mc:Choice Requires="x14">
            <control shapeId="36960" r:id="rId101" name="Drop Down 96">
              <controlPr defaultSize="0" autoLine="0" autoPict="0">
                <anchor moveWithCells="1">
                  <from>
                    <xdr:col>48</xdr:col>
                    <xdr:colOff>57150</xdr:colOff>
                    <xdr:row>10</xdr:row>
                    <xdr:rowOff>76200</xdr:rowOff>
                  </from>
                  <to>
                    <xdr:col>48</xdr:col>
                    <xdr:colOff>869950</xdr:colOff>
                    <xdr:row>10</xdr:row>
                    <xdr:rowOff>342900</xdr:rowOff>
                  </to>
                </anchor>
              </controlPr>
            </control>
          </mc:Choice>
        </mc:AlternateContent>
        <mc:AlternateContent xmlns:mc="http://schemas.openxmlformats.org/markup-compatibility/2006">
          <mc:Choice Requires="x14">
            <control shapeId="36961" r:id="rId102" name="Drop Down 97">
              <controlPr defaultSize="0" autoLine="0" autoPict="0">
                <anchor moveWithCells="1">
                  <from>
                    <xdr:col>48</xdr:col>
                    <xdr:colOff>38100</xdr:colOff>
                    <xdr:row>11</xdr:row>
                    <xdr:rowOff>76200</xdr:rowOff>
                  </from>
                  <to>
                    <xdr:col>48</xdr:col>
                    <xdr:colOff>850900</xdr:colOff>
                    <xdr:row>11</xdr:row>
                    <xdr:rowOff>342900</xdr:rowOff>
                  </to>
                </anchor>
              </controlPr>
            </control>
          </mc:Choice>
        </mc:AlternateContent>
        <mc:AlternateContent xmlns:mc="http://schemas.openxmlformats.org/markup-compatibility/2006">
          <mc:Choice Requires="x14">
            <control shapeId="36962" r:id="rId103" name="Drop Down 98">
              <controlPr defaultSize="0" autoLine="0" autoPict="0">
                <anchor moveWithCells="1">
                  <from>
                    <xdr:col>48</xdr:col>
                    <xdr:colOff>76200</xdr:colOff>
                    <xdr:row>12</xdr:row>
                    <xdr:rowOff>76200</xdr:rowOff>
                  </from>
                  <to>
                    <xdr:col>48</xdr:col>
                    <xdr:colOff>889000</xdr:colOff>
                    <xdr:row>12</xdr:row>
                    <xdr:rowOff>342900</xdr:rowOff>
                  </to>
                </anchor>
              </controlPr>
            </control>
          </mc:Choice>
        </mc:AlternateContent>
        <mc:AlternateContent xmlns:mc="http://schemas.openxmlformats.org/markup-compatibility/2006">
          <mc:Choice Requires="x14">
            <control shapeId="36963" r:id="rId104" name="Drop Down 99">
              <controlPr defaultSize="0" autoLine="0" autoPict="0">
                <anchor moveWithCells="1">
                  <from>
                    <xdr:col>48</xdr:col>
                    <xdr:colOff>76200</xdr:colOff>
                    <xdr:row>13</xdr:row>
                    <xdr:rowOff>76200</xdr:rowOff>
                  </from>
                  <to>
                    <xdr:col>48</xdr:col>
                    <xdr:colOff>889000</xdr:colOff>
                    <xdr:row>13</xdr:row>
                    <xdr:rowOff>342900</xdr:rowOff>
                  </to>
                </anchor>
              </controlPr>
            </control>
          </mc:Choice>
        </mc:AlternateContent>
        <mc:AlternateContent xmlns:mc="http://schemas.openxmlformats.org/markup-compatibility/2006">
          <mc:Choice Requires="x14">
            <control shapeId="36964" r:id="rId105" name="Drop Down 100">
              <controlPr defaultSize="0" autoLine="0" autoPict="0">
                <anchor moveWithCells="1">
                  <from>
                    <xdr:col>48</xdr:col>
                    <xdr:colOff>76200</xdr:colOff>
                    <xdr:row>14</xdr:row>
                    <xdr:rowOff>76200</xdr:rowOff>
                  </from>
                  <to>
                    <xdr:col>48</xdr:col>
                    <xdr:colOff>889000</xdr:colOff>
                    <xdr:row>14</xdr:row>
                    <xdr:rowOff>342900</xdr:rowOff>
                  </to>
                </anchor>
              </controlPr>
            </control>
          </mc:Choice>
        </mc:AlternateContent>
        <mc:AlternateContent xmlns:mc="http://schemas.openxmlformats.org/markup-compatibility/2006">
          <mc:Choice Requires="x14">
            <control shapeId="36965" r:id="rId106" name="Drop Down 101">
              <controlPr defaultSize="0" autoLine="0" autoPict="0">
                <anchor moveWithCells="1">
                  <from>
                    <xdr:col>48</xdr:col>
                    <xdr:colOff>76200</xdr:colOff>
                    <xdr:row>15</xdr:row>
                    <xdr:rowOff>88900</xdr:rowOff>
                  </from>
                  <to>
                    <xdr:col>48</xdr:col>
                    <xdr:colOff>889000</xdr:colOff>
                    <xdr:row>15</xdr:row>
                    <xdr:rowOff>342900</xdr:rowOff>
                  </to>
                </anchor>
              </controlPr>
            </control>
          </mc:Choice>
        </mc:AlternateContent>
        <mc:AlternateContent xmlns:mc="http://schemas.openxmlformats.org/markup-compatibility/2006">
          <mc:Choice Requires="x14">
            <control shapeId="36966" r:id="rId107" name="Drop Down 102">
              <controlPr defaultSize="0" autoLine="0" autoPict="0">
                <anchor moveWithCells="1">
                  <from>
                    <xdr:col>48</xdr:col>
                    <xdr:colOff>76200</xdr:colOff>
                    <xdr:row>16</xdr:row>
                    <xdr:rowOff>76200</xdr:rowOff>
                  </from>
                  <to>
                    <xdr:col>48</xdr:col>
                    <xdr:colOff>889000</xdr:colOff>
                    <xdr:row>16</xdr:row>
                    <xdr:rowOff>342900</xdr:rowOff>
                  </to>
                </anchor>
              </controlPr>
            </control>
          </mc:Choice>
        </mc:AlternateContent>
        <mc:AlternateContent xmlns:mc="http://schemas.openxmlformats.org/markup-compatibility/2006">
          <mc:Choice Requires="x14">
            <control shapeId="36967" r:id="rId108" name="Drop Down 103">
              <controlPr defaultSize="0" autoLine="0" autoPict="0">
                <anchor moveWithCells="1">
                  <from>
                    <xdr:col>48</xdr:col>
                    <xdr:colOff>76200</xdr:colOff>
                    <xdr:row>17</xdr:row>
                    <xdr:rowOff>76200</xdr:rowOff>
                  </from>
                  <to>
                    <xdr:col>48</xdr:col>
                    <xdr:colOff>889000</xdr:colOff>
                    <xdr:row>17</xdr:row>
                    <xdr:rowOff>342900</xdr:rowOff>
                  </to>
                </anchor>
              </controlPr>
            </control>
          </mc:Choice>
        </mc:AlternateContent>
        <mc:AlternateContent xmlns:mc="http://schemas.openxmlformats.org/markup-compatibility/2006">
          <mc:Choice Requires="x14">
            <control shapeId="36968" r:id="rId109" name="Drop Down 104">
              <controlPr defaultSize="0" autoLine="0" autoPict="0">
                <anchor moveWithCells="1">
                  <from>
                    <xdr:col>48</xdr:col>
                    <xdr:colOff>76200</xdr:colOff>
                    <xdr:row>18</xdr:row>
                    <xdr:rowOff>76200</xdr:rowOff>
                  </from>
                  <to>
                    <xdr:col>48</xdr:col>
                    <xdr:colOff>889000</xdr:colOff>
                    <xdr:row>18</xdr:row>
                    <xdr:rowOff>342900</xdr:rowOff>
                  </to>
                </anchor>
              </controlPr>
            </control>
          </mc:Choice>
        </mc:AlternateContent>
        <mc:AlternateContent xmlns:mc="http://schemas.openxmlformats.org/markup-compatibility/2006">
          <mc:Choice Requires="x14">
            <control shapeId="36969" r:id="rId110" name="Drop Down 105">
              <controlPr defaultSize="0" autoLine="0" autoPict="0">
                <anchor moveWithCells="1">
                  <from>
                    <xdr:col>51</xdr:col>
                    <xdr:colOff>38100</xdr:colOff>
                    <xdr:row>9</xdr:row>
                    <xdr:rowOff>76200</xdr:rowOff>
                  </from>
                  <to>
                    <xdr:col>51</xdr:col>
                    <xdr:colOff>2374900</xdr:colOff>
                    <xdr:row>9</xdr:row>
                    <xdr:rowOff>342900</xdr:rowOff>
                  </to>
                </anchor>
              </controlPr>
            </control>
          </mc:Choice>
        </mc:AlternateContent>
        <mc:AlternateContent xmlns:mc="http://schemas.openxmlformats.org/markup-compatibility/2006">
          <mc:Choice Requires="x14">
            <control shapeId="36970" r:id="rId111" name="Drop Down 106">
              <controlPr defaultSize="0" autoLine="0" autoPict="0">
                <anchor moveWithCells="1">
                  <from>
                    <xdr:col>51</xdr:col>
                    <xdr:colOff>38100</xdr:colOff>
                    <xdr:row>10</xdr:row>
                    <xdr:rowOff>76200</xdr:rowOff>
                  </from>
                  <to>
                    <xdr:col>51</xdr:col>
                    <xdr:colOff>2374900</xdr:colOff>
                    <xdr:row>10</xdr:row>
                    <xdr:rowOff>342900</xdr:rowOff>
                  </to>
                </anchor>
              </controlPr>
            </control>
          </mc:Choice>
        </mc:AlternateContent>
        <mc:AlternateContent xmlns:mc="http://schemas.openxmlformats.org/markup-compatibility/2006">
          <mc:Choice Requires="x14">
            <control shapeId="36971" r:id="rId112" name="Drop Down 107">
              <controlPr defaultSize="0" autoLine="0" autoPict="0">
                <anchor moveWithCells="1">
                  <from>
                    <xdr:col>51</xdr:col>
                    <xdr:colOff>38100</xdr:colOff>
                    <xdr:row>11</xdr:row>
                    <xdr:rowOff>76200</xdr:rowOff>
                  </from>
                  <to>
                    <xdr:col>51</xdr:col>
                    <xdr:colOff>2374900</xdr:colOff>
                    <xdr:row>11</xdr:row>
                    <xdr:rowOff>342900</xdr:rowOff>
                  </to>
                </anchor>
              </controlPr>
            </control>
          </mc:Choice>
        </mc:AlternateContent>
        <mc:AlternateContent xmlns:mc="http://schemas.openxmlformats.org/markup-compatibility/2006">
          <mc:Choice Requires="x14">
            <control shapeId="36972" r:id="rId113" name="Drop Down 108">
              <controlPr defaultSize="0" autoLine="0" autoPict="0">
                <anchor moveWithCells="1">
                  <from>
                    <xdr:col>51</xdr:col>
                    <xdr:colOff>38100</xdr:colOff>
                    <xdr:row>12</xdr:row>
                    <xdr:rowOff>76200</xdr:rowOff>
                  </from>
                  <to>
                    <xdr:col>51</xdr:col>
                    <xdr:colOff>2374900</xdr:colOff>
                    <xdr:row>12</xdr:row>
                    <xdr:rowOff>342900</xdr:rowOff>
                  </to>
                </anchor>
              </controlPr>
            </control>
          </mc:Choice>
        </mc:AlternateContent>
        <mc:AlternateContent xmlns:mc="http://schemas.openxmlformats.org/markup-compatibility/2006">
          <mc:Choice Requires="x14">
            <control shapeId="36973" r:id="rId114" name="Drop Down 109">
              <controlPr defaultSize="0" autoLine="0" autoPict="0">
                <anchor moveWithCells="1">
                  <from>
                    <xdr:col>51</xdr:col>
                    <xdr:colOff>38100</xdr:colOff>
                    <xdr:row>13</xdr:row>
                    <xdr:rowOff>76200</xdr:rowOff>
                  </from>
                  <to>
                    <xdr:col>51</xdr:col>
                    <xdr:colOff>2374900</xdr:colOff>
                    <xdr:row>13</xdr:row>
                    <xdr:rowOff>342900</xdr:rowOff>
                  </to>
                </anchor>
              </controlPr>
            </control>
          </mc:Choice>
        </mc:AlternateContent>
        <mc:AlternateContent xmlns:mc="http://schemas.openxmlformats.org/markup-compatibility/2006">
          <mc:Choice Requires="x14">
            <control shapeId="36974" r:id="rId115" name="Drop Down 110">
              <controlPr defaultSize="0" autoLine="0" autoPict="0">
                <anchor moveWithCells="1">
                  <from>
                    <xdr:col>51</xdr:col>
                    <xdr:colOff>38100</xdr:colOff>
                    <xdr:row>14</xdr:row>
                    <xdr:rowOff>76200</xdr:rowOff>
                  </from>
                  <to>
                    <xdr:col>51</xdr:col>
                    <xdr:colOff>2374900</xdr:colOff>
                    <xdr:row>14</xdr:row>
                    <xdr:rowOff>342900</xdr:rowOff>
                  </to>
                </anchor>
              </controlPr>
            </control>
          </mc:Choice>
        </mc:AlternateContent>
        <mc:AlternateContent xmlns:mc="http://schemas.openxmlformats.org/markup-compatibility/2006">
          <mc:Choice Requires="x14">
            <control shapeId="36975" r:id="rId116" name="Drop Down 111">
              <controlPr defaultSize="0" autoLine="0" autoPict="0">
                <anchor moveWithCells="1">
                  <from>
                    <xdr:col>51</xdr:col>
                    <xdr:colOff>38100</xdr:colOff>
                    <xdr:row>15</xdr:row>
                    <xdr:rowOff>76200</xdr:rowOff>
                  </from>
                  <to>
                    <xdr:col>51</xdr:col>
                    <xdr:colOff>2374900</xdr:colOff>
                    <xdr:row>15</xdr:row>
                    <xdr:rowOff>342900</xdr:rowOff>
                  </to>
                </anchor>
              </controlPr>
            </control>
          </mc:Choice>
        </mc:AlternateContent>
        <mc:AlternateContent xmlns:mc="http://schemas.openxmlformats.org/markup-compatibility/2006">
          <mc:Choice Requires="x14">
            <control shapeId="36976" r:id="rId117" name="Drop Down 112">
              <controlPr defaultSize="0" autoLine="0" autoPict="0">
                <anchor moveWithCells="1">
                  <from>
                    <xdr:col>51</xdr:col>
                    <xdr:colOff>38100</xdr:colOff>
                    <xdr:row>16</xdr:row>
                    <xdr:rowOff>76200</xdr:rowOff>
                  </from>
                  <to>
                    <xdr:col>51</xdr:col>
                    <xdr:colOff>2374900</xdr:colOff>
                    <xdr:row>16</xdr:row>
                    <xdr:rowOff>342900</xdr:rowOff>
                  </to>
                </anchor>
              </controlPr>
            </control>
          </mc:Choice>
        </mc:AlternateContent>
        <mc:AlternateContent xmlns:mc="http://schemas.openxmlformats.org/markup-compatibility/2006">
          <mc:Choice Requires="x14">
            <control shapeId="36977" r:id="rId118" name="Drop Down 113">
              <controlPr defaultSize="0" autoLine="0" autoPict="0">
                <anchor moveWithCells="1">
                  <from>
                    <xdr:col>51</xdr:col>
                    <xdr:colOff>38100</xdr:colOff>
                    <xdr:row>17</xdr:row>
                    <xdr:rowOff>76200</xdr:rowOff>
                  </from>
                  <to>
                    <xdr:col>51</xdr:col>
                    <xdr:colOff>2374900</xdr:colOff>
                    <xdr:row>17</xdr:row>
                    <xdr:rowOff>342900</xdr:rowOff>
                  </to>
                </anchor>
              </controlPr>
            </control>
          </mc:Choice>
        </mc:AlternateContent>
        <mc:AlternateContent xmlns:mc="http://schemas.openxmlformats.org/markup-compatibility/2006">
          <mc:Choice Requires="x14">
            <control shapeId="36978" r:id="rId119" name="Drop Down 114">
              <controlPr defaultSize="0" autoLine="0" autoPict="0">
                <anchor moveWithCells="1">
                  <from>
                    <xdr:col>51</xdr:col>
                    <xdr:colOff>38100</xdr:colOff>
                    <xdr:row>18</xdr:row>
                    <xdr:rowOff>76200</xdr:rowOff>
                  </from>
                  <to>
                    <xdr:col>51</xdr:col>
                    <xdr:colOff>2374900</xdr:colOff>
                    <xdr:row>18</xdr:row>
                    <xdr:rowOff>342900</xdr:rowOff>
                  </to>
                </anchor>
              </controlPr>
            </control>
          </mc:Choice>
        </mc:AlternateContent>
        <mc:AlternateContent xmlns:mc="http://schemas.openxmlformats.org/markup-compatibility/2006">
          <mc:Choice Requires="x14">
            <control shapeId="36979"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36980"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36981"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36982"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36983"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36984"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36985"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36986" r:id="rId127" name="Drop Down 122">
              <controlPr defaultSize="0" autoLine="0" autoPict="0">
                <anchor moveWithCells="1">
                  <from>
                    <xdr:col>54</xdr:col>
                    <xdr:colOff>57150</xdr:colOff>
                    <xdr:row>16</xdr:row>
                    <xdr:rowOff>88900</xdr:rowOff>
                  </from>
                  <to>
                    <xdr:col>54</xdr:col>
                    <xdr:colOff>876300</xdr:colOff>
                    <xdr:row>16</xdr:row>
                    <xdr:rowOff>342900</xdr:rowOff>
                  </to>
                </anchor>
              </controlPr>
            </control>
          </mc:Choice>
        </mc:AlternateContent>
        <mc:AlternateContent xmlns:mc="http://schemas.openxmlformats.org/markup-compatibility/2006">
          <mc:Choice Requires="x14">
            <control shapeId="36987"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36988"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36989" r:id="rId130" name="Drop Down 125">
              <controlPr defaultSize="0" autoLine="0" autoPict="0">
                <anchor moveWithCells="1">
                  <from>
                    <xdr:col>27</xdr:col>
                    <xdr:colOff>127000</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36990" r:id="rId131" name="Drop Down 126">
              <controlPr defaultSize="0" autoLine="0" autoPict="0">
                <anchor moveWithCells="1">
                  <from>
                    <xdr:col>24</xdr:col>
                    <xdr:colOff>171450</xdr:colOff>
                    <xdr:row>15</xdr:row>
                    <xdr:rowOff>88900</xdr:rowOff>
                  </from>
                  <to>
                    <xdr:col>25</xdr:col>
                    <xdr:colOff>374650</xdr:colOff>
                    <xdr:row>15</xdr:row>
                    <xdr:rowOff>374650</xdr:rowOff>
                  </to>
                </anchor>
              </controlPr>
            </control>
          </mc:Choice>
        </mc:AlternateContent>
        <mc:AlternateContent xmlns:mc="http://schemas.openxmlformats.org/markup-compatibility/2006">
          <mc:Choice Requires="x14">
            <control shapeId="36991" r:id="rId132" name="Drop Down 127">
              <controlPr defaultSize="0" autoLine="0" autoPict="0">
                <anchor moveWithCells="1">
                  <from>
                    <xdr:col>24</xdr:col>
                    <xdr:colOff>165100</xdr:colOff>
                    <xdr:row>14</xdr:row>
                    <xdr:rowOff>76200</xdr:rowOff>
                  </from>
                  <to>
                    <xdr:col>25</xdr:col>
                    <xdr:colOff>374650</xdr:colOff>
                    <xdr:row>14</xdr:row>
                    <xdr:rowOff>342900</xdr:rowOff>
                  </to>
                </anchor>
              </controlPr>
            </control>
          </mc:Choice>
        </mc:AlternateContent>
        <mc:AlternateContent xmlns:mc="http://schemas.openxmlformats.org/markup-compatibility/2006">
          <mc:Choice Requires="x14">
            <control shapeId="36992" r:id="rId133" name="Drop Down 128">
              <controlPr defaultSize="0" autoLine="0" autoPict="0">
                <anchor moveWithCells="1">
                  <from>
                    <xdr:col>24</xdr:col>
                    <xdr:colOff>171450</xdr:colOff>
                    <xdr:row>12</xdr:row>
                    <xdr:rowOff>88900</xdr:rowOff>
                  </from>
                  <to>
                    <xdr:col>25</xdr:col>
                    <xdr:colOff>374650</xdr:colOff>
                    <xdr:row>12</xdr:row>
                    <xdr:rowOff>342900</xdr:rowOff>
                  </to>
                </anchor>
              </controlPr>
            </control>
          </mc:Choice>
        </mc:AlternateContent>
        <mc:AlternateContent xmlns:mc="http://schemas.openxmlformats.org/markup-compatibility/2006">
          <mc:Choice Requires="x14">
            <control shapeId="36993" r:id="rId134" name="Drop Down 129">
              <controlPr defaultSize="0" autoLine="0" autoPict="0">
                <anchor moveWithCells="1">
                  <from>
                    <xdr:col>24</xdr:col>
                    <xdr:colOff>171450</xdr:colOff>
                    <xdr:row>13</xdr:row>
                    <xdr:rowOff>76200</xdr:rowOff>
                  </from>
                  <to>
                    <xdr:col>25</xdr:col>
                    <xdr:colOff>374650</xdr:colOff>
                    <xdr:row>13</xdr:row>
                    <xdr:rowOff>342900</xdr:rowOff>
                  </to>
                </anchor>
              </controlPr>
            </control>
          </mc:Choice>
        </mc:AlternateContent>
        <mc:AlternateContent xmlns:mc="http://schemas.openxmlformats.org/markup-compatibility/2006">
          <mc:Choice Requires="x14">
            <control shapeId="36994" r:id="rId135" name="Drop Down 130">
              <controlPr defaultSize="0" autoLine="0" autoPict="0">
                <anchor moveWithCells="1">
                  <from>
                    <xdr:col>24</xdr:col>
                    <xdr:colOff>171450</xdr:colOff>
                    <xdr:row>16</xdr:row>
                    <xdr:rowOff>107950</xdr:rowOff>
                  </from>
                  <to>
                    <xdr:col>25</xdr:col>
                    <xdr:colOff>374650</xdr:colOff>
                    <xdr:row>16</xdr:row>
                    <xdr:rowOff>374650</xdr:rowOff>
                  </to>
                </anchor>
              </controlPr>
            </control>
          </mc:Choice>
        </mc:AlternateContent>
        <mc:AlternateContent xmlns:mc="http://schemas.openxmlformats.org/markup-compatibility/2006">
          <mc:Choice Requires="x14">
            <control shapeId="36995" r:id="rId136" name="Drop Down 131">
              <controlPr defaultSize="0" autoLine="0" autoPict="0">
                <anchor moveWithCells="1">
                  <from>
                    <xdr:col>30</xdr:col>
                    <xdr:colOff>38100</xdr:colOff>
                    <xdr:row>6</xdr:row>
                    <xdr:rowOff>355600</xdr:rowOff>
                  </from>
                  <to>
                    <xdr:col>30</xdr:col>
                    <xdr:colOff>857250</xdr:colOff>
                    <xdr:row>7</xdr:row>
                    <xdr:rowOff>190500</xdr:rowOff>
                  </to>
                </anchor>
              </controlPr>
            </control>
          </mc:Choice>
        </mc:AlternateContent>
        <mc:AlternateContent xmlns:mc="http://schemas.openxmlformats.org/markup-compatibility/2006">
          <mc:Choice Requires="x14">
            <control shapeId="36996" r:id="rId137" name="Drop Down 132">
              <controlPr defaultSize="0" autoLine="0" autoPict="0">
                <anchor moveWithCells="1">
                  <from>
                    <xdr:col>36</xdr:col>
                    <xdr:colOff>76200</xdr:colOff>
                    <xdr:row>6</xdr:row>
                    <xdr:rowOff>381000</xdr:rowOff>
                  </from>
                  <to>
                    <xdr:col>36</xdr:col>
                    <xdr:colOff>889000</xdr:colOff>
                    <xdr:row>7</xdr:row>
                    <xdr:rowOff>222250</xdr:rowOff>
                  </to>
                </anchor>
              </controlPr>
            </control>
          </mc:Choice>
        </mc:AlternateContent>
        <mc:AlternateContent xmlns:mc="http://schemas.openxmlformats.org/markup-compatibility/2006">
          <mc:Choice Requires="x14">
            <control shapeId="36997" r:id="rId138" name="Drop Down 133">
              <controlPr defaultSize="0" autoLine="0" autoPict="0">
                <anchor moveWithCells="1">
                  <from>
                    <xdr:col>42</xdr:col>
                    <xdr:colOff>76200</xdr:colOff>
                    <xdr:row>6</xdr:row>
                    <xdr:rowOff>381000</xdr:rowOff>
                  </from>
                  <to>
                    <xdr:col>42</xdr:col>
                    <xdr:colOff>895350</xdr:colOff>
                    <xdr:row>7</xdr:row>
                    <xdr:rowOff>222250</xdr:rowOff>
                  </to>
                </anchor>
              </controlPr>
            </control>
          </mc:Choice>
        </mc:AlternateContent>
        <mc:AlternateContent xmlns:mc="http://schemas.openxmlformats.org/markup-compatibility/2006">
          <mc:Choice Requires="x14">
            <control shapeId="36998" r:id="rId139" name="Drop Down 134">
              <controlPr defaultSize="0" autoLine="0" autoPict="0">
                <anchor moveWithCells="1">
                  <from>
                    <xdr:col>48</xdr:col>
                    <xdr:colOff>107950</xdr:colOff>
                    <xdr:row>6</xdr:row>
                    <xdr:rowOff>381000</xdr:rowOff>
                  </from>
                  <to>
                    <xdr:col>48</xdr:col>
                    <xdr:colOff>914400</xdr:colOff>
                    <xdr:row>7</xdr:row>
                    <xdr:rowOff>222250</xdr:rowOff>
                  </to>
                </anchor>
              </controlPr>
            </control>
          </mc:Choice>
        </mc:AlternateContent>
        <mc:AlternateContent xmlns:mc="http://schemas.openxmlformats.org/markup-compatibility/2006">
          <mc:Choice Requires="x14">
            <control shapeId="36999" r:id="rId140" name="Drop Down 135">
              <controlPr defaultSize="0" autoLine="0" autoPict="0">
                <anchor moveWithCells="1">
                  <from>
                    <xdr:col>54</xdr:col>
                    <xdr:colOff>95250</xdr:colOff>
                    <xdr:row>6</xdr:row>
                    <xdr:rowOff>412750</xdr:rowOff>
                  </from>
                  <to>
                    <xdr:col>54</xdr:col>
                    <xdr:colOff>908050</xdr:colOff>
                    <xdr:row>7</xdr:row>
                    <xdr:rowOff>260350</xdr:rowOff>
                  </to>
                </anchor>
              </controlPr>
            </control>
          </mc:Choice>
        </mc:AlternateContent>
        <mc:AlternateContent xmlns:mc="http://schemas.openxmlformats.org/markup-compatibility/2006">
          <mc:Choice Requires="x14">
            <control shapeId="37000" r:id="rId141" name="Check Box 136">
              <controlPr defaultSize="0" autoFill="0" autoLine="0" autoPict="0">
                <anchor moveWithCells="1">
                  <from>
                    <xdr:col>42</xdr:col>
                    <xdr:colOff>107950</xdr:colOff>
                    <xdr:row>2</xdr:row>
                    <xdr:rowOff>31750</xdr:rowOff>
                  </from>
                  <to>
                    <xdr:col>42</xdr:col>
                    <xdr:colOff>412750</xdr:colOff>
                    <xdr:row>2</xdr:row>
                    <xdr:rowOff>285750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BE30"/>
  <sheetViews>
    <sheetView showGridLines="0" showRowColHeaders="0" topLeftCell="C1" zoomScaleNormal="100" workbookViewId="0">
      <pane ySplit="6" topLeftCell="A7" activePane="bottomLeft" state="frozen"/>
      <selection activeCell="C2" sqref="C2"/>
      <selection pane="bottomLeft" activeCell="C1" sqref="C1:R1"/>
    </sheetView>
  </sheetViews>
  <sheetFormatPr defaultRowHeight="14.5" x14ac:dyDescent="0.35"/>
  <cols>
    <col min="1" max="2" width="5.453125" style="66" hidden="1" customWidth="1"/>
    <col min="3" max="3" width="3.453125" style="66" customWidth="1"/>
    <col min="4" max="4" width="50.1796875" customWidth="1"/>
    <col min="5" max="10" width="16.54296875" customWidth="1"/>
    <col min="11" max="11" width="17.1796875" customWidth="1"/>
    <col min="12" max="14" width="15.54296875" customWidth="1"/>
    <col min="15" max="16" width="15.453125" customWidth="1"/>
    <col min="17" max="17" width="15.81640625" customWidth="1"/>
    <col min="18" max="18" width="16.453125" customWidth="1"/>
    <col min="19" max="19" width="1.1796875" customWidth="1"/>
    <col min="22" max="22" width="12.54296875" customWidth="1"/>
    <col min="23" max="24" width="9.1796875" hidden="1" customWidth="1"/>
    <col min="27" max="27" width="1.453125" customWidth="1"/>
    <col min="28" max="28" width="38.453125" customWidth="1"/>
    <col min="29" max="30" width="12.453125" hidden="1" customWidth="1"/>
    <col min="31" max="31" width="14.81640625" customWidth="1"/>
    <col min="32" max="33" width="14.81640625" hidden="1" customWidth="1"/>
    <col min="34" max="34" width="38.453125" customWidth="1"/>
    <col min="35" max="36" width="7.81640625" hidden="1" customWidth="1"/>
    <col min="37" max="37" width="15.1796875" customWidth="1"/>
    <col min="38" max="39" width="11.453125" hidden="1" customWidth="1"/>
    <col min="40" max="40" width="38.453125" customWidth="1"/>
    <col min="41" max="42" width="12.453125" hidden="1" customWidth="1"/>
    <col min="43" max="43" width="14.54296875" customWidth="1"/>
    <col min="44" max="44" width="14.54296875" hidden="1" customWidth="1"/>
    <col min="45" max="45" width="15.1796875" hidden="1" customWidth="1"/>
    <col min="46" max="46" width="38.453125" customWidth="1"/>
    <col min="47" max="48" width="11.1796875" hidden="1" customWidth="1"/>
    <col min="49" max="49" width="15.1796875" customWidth="1"/>
    <col min="50" max="51" width="13.54296875" hidden="1" customWidth="1"/>
    <col min="52" max="52" width="38.453125" customWidth="1"/>
    <col min="53" max="54" width="10.453125" hidden="1" customWidth="1"/>
    <col min="55" max="55" width="15.453125" customWidth="1"/>
    <col min="56" max="57" width="9.1796875" style="66" hidden="1" customWidth="1"/>
  </cols>
  <sheetData>
    <row r="1" spans="1:57" ht="40.5" customHeight="1" thickBot="1" x14ac:dyDescent="0.4">
      <c r="A1" s="598" t="s">
        <v>409</v>
      </c>
      <c r="C1" s="784" t="s">
        <v>410</v>
      </c>
      <c r="D1" s="785"/>
      <c r="E1" s="785"/>
      <c r="F1" s="785"/>
      <c r="G1" s="785"/>
      <c r="H1" s="785"/>
      <c r="I1" s="785"/>
      <c r="J1" s="785"/>
      <c r="K1" s="785"/>
      <c r="L1" s="785"/>
      <c r="M1" s="785"/>
      <c r="N1" s="785"/>
      <c r="O1" s="785"/>
      <c r="P1" s="785"/>
      <c r="Q1" s="785"/>
      <c r="R1" s="785"/>
      <c r="S1" s="277"/>
      <c r="T1" s="813" t="s">
        <v>281</v>
      </c>
      <c r="U1" s="813"/>
      <c r="V1" s="813"/>
      <c r="W1" s="813"/>
      <c r="X1" s="813"/>
      <c r="Y1" s="813"/>
      <c r="Z1" s="813"/>
      <c r="AA1" s="277"/>
      <c r="AB1" s="785" t="s">
        <v>282</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4">
      <c r="D2" s="830" t="s">
        <v>283</v>
      </c>
      <c r="E2" s="830"/>
      <c r="F2" s="830"/>
      <c r="G2" s="830"/>
      <c r="H2" s="830"/>
      <c r="I2" s="830"/>
      <c r="J2" s="830"/>
      <c r="K2" s="830"/>
      <c r="L2" s="830"/>
      <c r="M2" s="830"/>
      <c r="N2" s="830"/>
      <c r="O2" s="830"/>
      <c r="P2" s="830"/>
      <c r="Q2" s="830"/>
      <c r="R2" s="830"/>
      <c r="S2" s="416"/>
      <c r="T2" s="815" t="s">
        <v>248</v>
      </c>
      <c r="U2" s="815"/>
      <c r="V2" s="815"/>
      <c r="Y2" s="834" t="s">
        <v>284</v>
      </c>
      <c r="Z2" s="834"/>
      <c r="AB2" s="969" t="s">
        <v>411</v>
      </c>
      <c r="AC2" s="970"/>
      <c r="AD2" s="970"/>
      <c r="AE2" s="970"/>
      <c r="AF2" s="970"/>
      <c r="AG2" s="970"/>
      <c r="AH2" s="970"/>
      <c r="AI2" s="970"/>
      <c r="AJ2" s="970"/>
      <c r="AK2" s="970"/>
      <c r="AL2" s="970"/>
      <c r="AM2" s="970"/>
      <c r="AN2" s="970"/>
      <c r="AO2" s="970"/>
      <c r="AP2" s="970"/>
      <c r="AQ2" s="970"/>
      <c r="AR2" s="970"/>
      <c r="AS2" s="970"/>
      <c r="AT2" s="970"/>
      <c r="AU2" s="970"/>
      <c r="AV2" s="970"/>
      <c r="AW2" s="970"/>
      <c r="AX2" s="412"/>
      <c r="AY2" s="412"/>
      <c r="AZ2" s="971" t="s">
        <v>286</v>
      </c>
      <c r="BA2" s="972"/>
      <c r="BB2" s="972"/>
      <c r="BC2" s="972"/>
      <c r="BD2" s="972"/>
    </row>
    <row r="3" spans="1:57" ht="24" customHeight="1" thickBot="1" x14ac:dyDescent="0.5">
      <c r="C3" s="842" t="s">
        <v>409</v>
      </c>
      <c r="D3" s="843"/>
      <c r="E3" s="843"/>
      <c r="F3" s="843"/>
      <c r="G3" s="843"/>
      <c r="H3" s="843"/>
      <c r="I3" s="843"/>
      <c r="J3" s="843"/>
      <c r="K3" s="843"/>
      <c r="L3" s="843"/>
      <c r="M3" s="843"/>
      <c r="N3" s="843"/>
      <c r="O3" s="843"/>
      <c r="P3" s="843"/>
      <c r="Q3" s="843"/>
      <c r="R3" s="843"/>
      <c r="S3" s="843"/>
      <c r="T3" s="843"/>
      <c r="U3" s="843"/>
      <c r="V3" s="843"/>
      <c r="W3" s="843"/>
      <c r="X3" s="843"/>
      <c r="Y3" s="843"/>
      <c r="Z3" s="844"/>
      <c r="AB3" s="825" t="s">
        <v>412</v>
      </c>
      <c r="AC3" s="826"/>
      <c r="AD3" s="826"/>
      <c r="AE3" s="826"/>
      <c r="AF3" s="826"/>
      <c r="AG3" s="826"/>
      <c r="AH3" s="826"/>
      <c r="AI3" s="826"/>
      <c r="AJ3" s="826"/>
      <c r="AK3" s="826"/>
      <c r="AL3" s="826"/>
      <c r="AM3" s="826"/>
      <c r="AN3" s="826"/>
      <c r="AO3" s="392"/>
      <c r="AP3" s="392"/>
      <c r="AQ3" s="392"/>
      <c r="AR3" s="392" t="b">
        <v>0</v>
      </c>
      <c r="AS3" s="392"/>
      <c r="AT3" s="392"/>
      <c r="AU3" s="392"/>
      <c r="AV3" s="392"/>
      <c r="AW3" s="392"/>
      <c r="AX3" s="392"/>
      <c r="AY3" s="392"/>
      <c r="AZ3" s="392"/>
      <c r="BA3" s="392"/>
      <c r="BB3" s="392"/>
      <c r="BC3" s="393"/>
    </row>
    <row r="4" spans="1:57" ht="60.75" customHeight="1" thickBot="1" x14ac:dyDescent="0.4">
      <c r="C4" s="816" t="s">
        <v>289</v>
      </c>
      <c r="D4" s="973"/>
      <c r="E4" s="861" t="s">
        <v>290</v>
      </c>
      <c r="F4" s="862"/>
      <c r="G4" s="677" t="s">
        <v>291</v>
      </c>
      <c r="H4" s="897"/>
      <c r="I4" s="897"/>
      <c r="J4" s="898"/>
      <c r="K4" s="845" t="s">
        <v>292</v>
      </c>
      <c r="L4" s="846"/>
      <c r="M4" s="847"/>
      <c r="N4" s="879" t="s">
        <v>293</v>
      </c>
      <c r="O4" s="880"/>
      <c r="P4" s="881"/>
      <c r="Q4" s="831" t="s">
        <v>294</v>
      </c>
      <c r="R4" s="832"/>
      <c r="S4" s="822" t="s">
        <v>413</v>
      </c>
      <c r="T4" s="823"/>
      <c r="U4" s="823"/>
      <c r="V4" s="823"/>
      <c r="W4" s="823"/>
      <c r="X4" s="823"/>
      <c r="Y4" s="823"/>
      <c r="Z4" s="824"/>
      <c r="AB4" s="827" t="s">
        <v>414</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66" t="s">
        <v>268</v>
      </c>
      <c r="BE4" s="66" t="s">
        <v>269</v>
      </c>
    </row>
    <row r="5" spans="1:57" ht="34.5" customHeight="1" x14ac:dyDescent="0.35">
      <c r="C5" s="974"/>
      <c r="D5" s="975"/>
      <c r="E5" s="863" t="s">
        <v>297</v>
      </c>
      <c r="F5" s="865" t="s">
        <v>298</v>
      </c>
      <c r="G5" s="852" t="s">
        <v>299</v>
      </c>
      <c r="H5" s="867" t="s">
        <v>300</v>
      </c>
      <c r="I5" s="869" t="s">
        <v>366</v>
      </c>
      <c r="J5" s="877" t="s">
        <v>302</v>
      </c>
      <c r="K5" s="719" t="s">
        <v>303</v>
      </c>
      <c r="L5" s="810" t="s">
        <v>304</v>
      </c>
      <c r="M5" s="694" t="s">
        <v>305</v>
      </c>
      <c r="N5" s="731" t="s">
        <v>306</v>
      </c>
      <c r="O5" s="810" t="s">
        <v>307</v>
      </c>
      <c r="P5" s="895" t="s">
        <v>308</v>
      </c>
      <c r="Q5" s="836" t="s">
        <v>309</v>
      </c>
      <c r="R5" s="865" t="s">
        <v>310</v>
      </c>
      <c r="S5" s="838" t="s">
        <v>311</v>
      </c>
      <c r="T5" s="839"/>
      <c r="U5" s="839"/>
      <c r="V5" s="839"/>
      <c r="W5" s="66"/>
      <c r="X5" s="66" t="b">
        <v>0</v>
      </c>
      <c r="Y5" s="78"/>
      <c r="Z5" s="858" t="str">
        <f>IF(AND(X5=FALSE,X6=FALSE,X7=FALSE,X8=FALSE),"",IF(AND(X5=TRUE,X6=TRUE),"Yes",IF(AND(X5=TRUE,X7=TRUE),"Yes",IF(AND(X6=TRUE,X7=TRUE),"Yes",IF(AND(X5=TRUE,X8=TRUE),"Yes",IF(AND(X7=TRUE,X8=TRUE),"Yes","No"))))))</f>
        <v/>
      </c>
      <c r="AB5" s="814" t="s">
        <v>415</v>
      </c>
      <c r="AC5" s="389"/>
      <c r="AD5" s="389"/>
      <c r="AE5" s="835" t="s">
        <v>250</v>
      </c>
      <c r="AF5" s="390"/>
      <c r="AG5" s="390"/>
      <c r="AH5" s="841" t="s">
        <v>416</v>
      </c>
      <c r="AI5" s="620"/>
      <c r="AJ5" s="620"/>
      <c r="AK5" s="841" t="s">
        <v>250</v>
      </c>
      <c r="AL5" s="390"/>
      <c r="AM5" s="390"/>
      <c r="AN5" s="809" t="s">
        <v>417</v>
      </c>
      <c r="AO5" s="621"/>
      <c r="AP5" s="621"/>
      <c r="AQ5" s="809" t="s">
        <v>250</v>
      </c>
      <c r="AR5" s="390"/>
      <c r="AS5" s="390"/>
      <c r="AT5" s="854" t="s">
        <v>418</v>
      </c>
      <c r="AU5" s="618"/>
      <c r="AV5" s="618"/>
      <c r="AW5" s="854" t="s">
        <v>250</v>
      </c>
      <c r="AX5" s="390"/>
      <c r="AY5" s="390"/>
      <c r="AZ5" s="956" t="s">
        <v>419</v>
      </c>
      <c r="BA5" s="619"/>
      <c r="BB5" s="391"/>
      <c r="BC5" s="840" t="s">
        <v>250</v>
      </c>
      <c r="BD5" s="812">
        <v>1</v>
      </c>
      <c r="BE5" s="812">
        <f>INDEX(Cups,BD5)</f>
        <v>0</v>
      </c>
    </row>
    <row r="6" spans="1:57" ht="44.25" customHeight="1" thickBot="1" x14ac:dyDescent="0.4">
      <c r="C6" s="976"/>
      <c r="D6" s="977"/>
      <c r="E6" s="864"/>
      <c r="F6" s="866"/>
      <c r="G6" s="853"/>
      <c r="H6" s="868"/>
      <c r="I6" s="870"/>
      <c r="J6" s="878"/>
      <c r="K6" s="720"/>
      <c r="L6" s="811"/>
      <c r="M6" s="695"/>
      <c r="N6" s="833"/>
      <c r="O6" s="811"/>
      <c r="P6" s="896"/>
      <c r="Q6" s="837"/>
      <c r="R6" s="866"/>
      <c r="S6" s="838" t="s">
        <v>317</v>
      </c>
      <c r="T6" s="839"/>
      <c r="U6" s="839"/>
      <c r="V6" s="839"/>
      <c r="W6" s="66"/>
      <c r="X6" s="66" t="b">
        <v>0</v>
      </c>
      <c r="Y6" s="78"/>
      <c r="Z6" s="859"/>
      <c r="AB6" s="792"/>
      <c r="AC6" s="301" t="s">
        <v>255</v>
      </c>
      <c r="AD6" s="301"/>
      <c r="AE6" s="775"/>
      <c r="AF6" s="246" t="s">
        <v>256</v>
      </c>
      <c r="AG6" s="246" t="s">
        <v>257</v>
      </c>
      <c r="AH6" s="777"/>
      <c r="AI6" s="616" t="s">
        <v>258</v>
      </c>
      <c r="AJ6" s="616"/>
      <c r="AK6" s="777"/>
      <c r="AL6" s="246" t="s">
        <v>259</v>
      </c>
      <c r="AM6" s="246" t="s">
        <v>260</v>
      </c>
      <c r="AN6" s="764"/>
      <c r="AO6" s="610" t="s">
        <v>261</v>
      </c>
      <c r="AP6" s="610"/>
      <c r="AQ6" s="764"/>
      <c r="AR6" s="246" t="s">
        <v>262</v>
      </c>
      <c r="AS6" s="246" t="s">
        <v>263</v>
      </c>
      <c r="AT6" s="766"/>
      <c r="AU6" s="612" t="s">
        <v>264</v>
      </c>
      <c r="AV6" s="612"/>
      <c r="AW6" s="766"/>
      <c r="AX6" s="246" t="s">
        <v>265</v>
      </c>
      <c r="AY6" s="246" t="s">
        <v>266</v>
      </c>
      <c r="AZ6" s="768"/>
      <c r="BA6" s="614" t="s">
        <v>267</v>
      </c>
      <c r="BB6" s="247"/>
      <c r="BC6" s="770"/>
      <c r="BD6" s="812"/>
      <c r="BE6" s="812"/>
    </row>
    <row r="7" spans="1:57" ht="34.5" customHeight="1" x14ac:dyDescent="0.35">
      <c r="A7" s="417">
        <v>1</v>
      </c>
      <c r="B7" s="417">
        <f>INDEX(meals,A7)</f>
        <v>0</v>
      </c>
      <c r="C7" s="423">
        <v>1</v>
      </c>
      <c r="D7" s="77"/>
      <c r="E7" s="170" t="str">
        <f>IF(B7=0,"",FLOOR(VLOOKUP(A7,'All Meals'!$A$12:$V$61,4),0.25))</f>
        <v/>
      </c>
      <c r="F7" s="171" t="str">
        <f>IF(B7=0,"",IF(E7="","No",IF(E7&gt;=1,"Yes","No")))</f>
        <v/>
      </c>
      <c r="G7" s="170" t="str">
        <f>IF(B7=0,"",FLOOR(VLOOKUP(A7,'All Meals'!$A$12:$V$61,5),0.25))</f>
        <v/>
      </c>
      <c r="H7" s="172" t="str">
        <f>IF(B7=0,"",IF(G7="","No",IF(G7&gt;=1,"Yes","No")))</f>
        <v/>
      </c>
      <c r="I7" s="241" t="str">
        <f>IF(B7=0,"",FLOOR(VLOOKUP(A7,'All Meals'!$A$12:$V$61,6),0.25))</f>
        <v/>
      </c>
      <c r="J7" s="241" t="str">
        <f>IF(B7=0,"",FLOOR(VLOOKUP(A7,'All Meals'!$A$12:$V$61,7),0.25))</f>
        <v/>
      </c>
      <c r="K7" s="95" t="str">
        <f>IF(B7=0, "",VLOOKUP(A7,'All Meals'!$A$12:$V$61,10))</f>
        <v/>
      </c>
      <c r="L7" s="96" t="str">
        <f>IF(B7=0,"",IF(K7="","No",IF(K7&gt;=0.5,"Yes","No")))</f>
        <v/>
      </c>
      <c r="M7" s="324" t="str">
        <f>IF(B7=0, "",VLOOKUP(A7,'All Meals'!$A$12:$V$61,13))</f>
        <v/>
      </c>
      <c r="N7" s="95" t="str">
        <f>IF(B7=0, "",VLOOKUP(A7,'All Meals'!$A$12:$V$61,16))</f>
        <v/>
      </c>
      <c r="O7" s="407" t="str">
        <f>IF(B7=0,"",IF(N7="","No",IF(N7&gt;=0.75,"Yes","No")))</f>
        <v/>
      </c>
      <c r="P7" s="408" t="str">
        <f>IF(B7=0, "",VLOOKUP(A7,'All Meals'!$A$12:$V$61,19))</f>
        <v/>
      </c>
      <c r="Q7" s="95" t="str">
        <f>IF(B7=0, "",VLOOKUP(A7,'All Meals'!$A$12:$V$61,20))</f>
        <v/>
      </c>
      <c r="R7" s="171" t="str">
        <f t="shared" ref="R7:R26" si="0">IF(B7=0,"",IF(Q7="","No",IF(Q7&gt;=1,"Yes","No")))</f>
        <v/>
      </c>
      <c r="S7" s="838" t="s">
        <v>318</v>
      </c>
      <c r="T7" s="839"/>
      <c r="U7" s="839"/>
      <c r="V7" s="839"/>
      <c r="W7" s="66"/>
      <c r="X7" s="66" t="b">
        <v>0</v>
      </c>
      <c r="Y7" s="78"/>
      <c r="Z7" s="859"/>
      <c r="AB7" s="893" t="s">
        <v>420</v>
      </c>
      <c r="AC7" s="889"/>
      <c r="AD7" s="889"/>
      <c r="AE7" s="891"/>
      <c r="AF7" s="855">
        <v>1</v>
      </c>
      <c r="AG7" s="857">
        <f>INDEX(Cups,AF7)</f>
        <v>0</v>
      </c>
      <c r="AH7" s="885" t="s">
        <v>421</v>
      </c>
      <c r="AI7" s="887"/>
      <c r="AJ7" s="887"/>
      <c r="AK7" s="885"/>
      <c r="AL7" s="855">
        <v>1</v>
      </c>
      <c r="AM7" s="857">
        <f>INDEX(Cups,AL7)</f>
        <v>0</v>
      </c>
      <c r="AN7" s="871" t="s">
        <v>422</v>
      </c>
      <c r="AO7" s="875"/>
      <c r="AP7" s="875"/>
      <c r="AQ7" s="871"/>
      <c r="AR7" s="855">
        <v>1</v>
      </c>
      <c r="AS7" s="857">
        <f>INDEX(Cups,AR7)</f>
        <v>0</v>
      </c>
      <c r="AT7" s="873" t="s">
        <v>423</v>
      </c>
      <c r="AU7" s="954"/>
      <c r="AV7" s="954"/>
      <c r="AW7" s="954"/>
      <c r="AX7" s="855">
        <v>1</v>
      </c>
      <c r="AY7" s="857">
        <f>INDEX(Cups,AX7)</f>
        <v>0</v>
      </c>
      <c r="AZ7" s="964" t="s">
        <v>424</v>
      </c>
      <c r="BA7" s="960"/>
      <c r="BB7" s="960"/>
      <c r="BC7" s="962"/>
    </row>
    <row r="8" spans="1:57" ht="33.75" customHeight="1" thickBot="1" x14ac:dyDescent="0.4">
      <c r="A8" s="417">
        <v>1</v>
      </c>
      <c r="B8" s="417">
        <f>INDEX(meals,A8)</f>
        <v>0</v>
      </c>
      <c r="C8" s="424">
        <v>2</v>
      </c>
      <c r="D8" s="59"/>
      <c r="E8" s="170" t="str">
        <f>IF(B8=0,"",FLOOR(VLOOKUP(A8,'All Meals'!$A$12:$V$61,4),0.25))</f>
        <v/>
      </c>
      <c r="F8" s="171" t="str">
        <f t="shared" ref="F8:F26" si="1">IF(B8=0,"",IF(E8="","No",IF(E8&gt;=1,"Yes","No")))</f>
        <v/>
      </c>
      <c r="G8" s="170" t="str">
        <f>IF(B8=0,"",FLOOR(VLOOKUP(A8,'All Meals'!$A$12:$V$61,5),0.25))</f>
        <v/>
      </c>
      <c r="H8" s="172" t="str">
        <f t="shared" ref="H8:H26" si="2">IF(B8=0,"",IF(G8="","No",IF(G8&gt;=1,"Yes","No")))</f>
        <v/>
      </c>
      <c r="I8" s="241" t="str">
        <f>IF(B8=0,"",FLOOR(VLOOKUP(A8,'All Meals'!$A$12:$V$61,6),0.25))</f>
        <v/>
      </c>
      <c r="J8" s="241" t="str">
        <f>IF(B8=0,"",FLOOR(VLOOKUP(A8,'All Meals'!$A$12:$V$61,7),0.25))</f>
        <v/>
      </c>
      <c r="K8" s="95" t="str">
        <f>IF(B8=0, "",VLOOKUP(A8,'All Meals'!$A$12:$V$61,10))</f>
        <v/>
      </c>
      <c r="L8" s="96" t="str">
        <f t="shared" ref="L8:L26" si="3">IF(B8=0,"",IF(K8="","No",IF(K8&gt;=0.5,"Yes","No")))</f>
        <v/>
      </c>
      <c r="M8" s="324" t="str">
        <f>IF(B8=0, "",VLOOKUP(A8,'All Meals'!$A$12:$V$61,13))</f>
        <v/>
      </c>
      <c r="N8" s="95" t="str">
        <f>IF(B8=0, "",VLOOKUP(A8,'All Meals'!$A$12:$V$61,16))</f>
        <v/>
      </c>
      <c r="O8" s="407" t="str">
        <f t="shared" ref="O8:O17" si="4">IF(B8=0,"",IF(N8="","No",IF(N8&gt;=1,"Yes","No")))</f>
        <v/>
      </c>
      <c r="P8" s="408" t="str">
        <f>IF(B8=0, "",VLOOKUP(A8,'All Meals'!$A$12:$V$61,19))</f>
        <v/>
      </c>
      <c r="Q8" s="95" t="str">
        <f>IF(B8=0, "",VLOOKUP(A8,'All Meals'!$A$12:$V$61,20))</f>
        <v/>
      </c>
      <c r="R8" s="171" t="str">
        <f t="shared" si="0"/>
        <v/>
      </c>
      <c r="S8" s="838" t="s">
        <v>324</v>
      </c>
      <c r="T8" s="839"/>
      <c r="U8" s="839"/>
      <c r="V8" s="839"/>
      <c r="W8" s="66"/>
      <c r="X8" s="66" t="b">
        <v>0</v>
      </c>
      <c r="Y8" s="78"/>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4">
      <c r="A9" s="417">
        <v>1</v>
      </c>
      <c r="B9" s="417">
        <f>INDEX(meals,A9)</f>
        <v>0</v>
      </c>
      <c r="C9" s="424">
        <v>3</v>
      </c>
      <c r="D9" s="59"/>
      <c r="E9" s="170" t="str">
        <f>IF(B9=0,"",FLOOR(VLOOKUP(A9,'All Meals'!$A$12:$V$61,4),0.25))</f>
        <v/>
      </c>
      <c r="F9" s="171" t="str">
        <f t="shared" si="1"/>
        <v/>
      </c>
      <c r="G9" s="170" t="str">
        <f>IF(B9=0,"",FLOOR(VLOOKUP(A9,'All Meals'!$A$12:$V$61,5),0.25))</f>
        <v/>
      </c>
      <c r="H9" s="172" t="str">
        <f t="shared" si="2"/>
        <v/>
      </c>
      <c r="I9" s="241" t="str">
        <f>IF(B9=0,"",FLOOR(VLOOKUP(A9,'All Meals'!$A$12:$V$61,6),0.25))</f>
        <v/>
      </c>
      <c r="J9" s="241" t="str">
        <f>IF(B9=0,"",FLOOR(VLOOKUP(A9,'All Meals'!$A$12:$V$61,7),0.25))</f>
        <v/>
      </c>
      <c r="K9" s="95" t="str">
        <f>IF(B9=0, "",VLOOKUP(A9,'All Meals'!$A$12:$V$61,10))</f>
        <v/>
      </c>
      <c r="L9" s="96" t="str">
        <f t="shared" si="3"/>
        <v/>
      </c>
      <c r="M9" s="324" t="str">
        <f>IF(B9=0, "",VLOOKUP(A9,'All Meals'!$A$12:$V$61,13))</f>
        <v/>
      </c>
      <c r="N9" s="95" t="str">
        <f>IF(B9=0, "",VLOOKUP(A9,'All Meals'!$A$12:$V$61,16))</f>
        <v/>
      </c>
      <c r="O9" s="407" t="str">
        <f t="shared" si="4"/>
        <v/>
      </c>
      <c r="P9" s="408" t="str">
        <f>IF(B9=0, "",VLOOKUP(A9,'All Meals'!$A$12:$V$61,19))</f>
        <v/>
      </c>
      <c r="Q9" s="95" t="str">
        <f>IF(B9=0, "",VLOOKUP(A9,'All Meals'!$A$12:$V$61,20))</f>
        <v/>
      </c>
      <c r="R9" s="171" t="str">
        <f t="shared" si="0"/>
        <v/>
      </c>
      <c r="S9" s="936" t="s">
        <v>325</v>
      </c>
      <c r="T9" s="937"/>
      <c r="U9" s="937"/>
      <c r="V9" s="937"/>
      <c r="W9" s="93"/>
      <c r="X9" s="93" t="b">
        <v>0</v>
      </c>
      <c r="Y9" s="79"/>
      <c r="Z9" s="94" t="str">
        <f>IF(X9=TRUE,"No","")</f>
        <v/>
      </c>
      <c r="AB9" s="921" t="str">
        <f>IF(OR(COUNTIF(AC10:AC19, 12)&gt;0, COUNTIF(AC10:AC19,2)&gt;0, COUNTIF(AC10:AC19,4)&gt;0, COUNTIF(AC10:AC19,10)&gt;0, COUNTIF(AC10:AC19,15)&gt;0, COUNTIF(AC10:AC19,17)&gt;0,), "Remember to enter CREDITABLE amounts of leafy greens!", "")</f>
        <v/>
      </c>
      <c r="AC9" s="922"/>
      <c r="AD9" s="922"/>
      <c r="AE9" s="923"/>
      <c r="AF9" s="617"/>
      <c r="AG9" s="617"/>
      <c r="AH9" s="882" t="str">
        <f>IF(COUNTIF(AI10:AI19,10)&gt;0,"Remember to enter the CREDITABLE amount of tomato paste!","")</f>
        <v/>
      </c>
      <c r="AI9" s="883"/>
      <c r="AJ9" s="883"/>
      <c r="AK9" s="884"/>
      <c r="AL9" s="617"/>
      <c r="AM9" s="617"/>
      <c r="AN9" s="800" t="str">
        <f>IF(SUM(AO10:AO19)&gt;10, "If crediting as a vegetable do not also credit as a meat/meat alternate", "")</f>
        <v/>
      </c>
      <c r="AO9" s="801"/>
      <c r="AP9" s="801"/>
      <c r="AQ9" s="802"/>
      <c r="AR9" s="276"/>
      <c r="AS9" s="276"/>
      <c r="AT9" s="966"/>
      <c r="AU9" s="967"/>
      <c r="AV9" s="967"/>
      <c r="AW9" s="968"/>
      <c r="AX9" s="276"/>
      <c r="AY9" s="276"/>
      <c r="AZ9" s="957"/>
      <c r="BA9" s="958"/>
      <c r="BB9" s="958"/>
      <c r="BC9" s="959"/>
    </row>
    <row r="10" spans="1:57" ht="33.75" customHeight="1" thickBot="1" x14ac:dyDescent="0.4">
      <c r="A10" s="417">
        <v>1</v>
      </c>
      <c r="B10" s="417">
        <f t="shared" ref="B10:B26" si="5">INDEX(meals,A10)</f>
        <v>0</v>
      </c>
      <c r="C10" s="424">
        <v>4</v>
      </c>
      <c r="D10" s="59"/>
      <c r="E10" s="170" t="str">
        <f>IF(B10=0,"",FLOOR(VLOOKUP(A10,'All Meals'!$A$12:$V$61,4),0.25))</f>
        <v/>
      </c>
      <c r="F10" s="171" t="str">
        <f t="shared" si="1"/>
        <v/>
      </c>
      <c r="G10" s="170" t="str">
        <f>IF(B10=0,"",FLOOR(VLOOKUP(A10,'All Meals'!$A$12:$V$61,5),0.25))</f>
        <v/>
      </c>
      <c r="H10" s="172" t="str">
        <f t="shared" si="2"/>
        <v/>
      </c>
      <c r="I10" s="241" t="str">
        <f>IF(B10=0,"",FLOOR(VLOOKUP(A10,'All Meals'!$A$12:$V$61,6),0.25))</f>
        <v/>
      </c>
      <c r="J10" s="241" t="str">
        <f>IF(B10=0,"",FLOOR(VLOOKUP(A10,'All Meals'!$A$12:$V$61,7),0.25))</f>
        <v/>
      </c>
      <c r="K10" s="95" t="str">
        <f>IF(B10=0, "",VLOOKUP(A10,'All Meals'!$A$12:$V$61,10))</f>
        <v/>
      </c>
      <c r="L10" s="96" t="str">
        <f t="shared" si="3"/>
        <v/>
      </c>
      <c r="M10" s="324" t="str">
        <f>IF(B10=0, "",VLOOKUP(A10,'All Meals'!$A$12:$V$61,13))</f>
        <v/>
      </c>
      <c r="N10" s="95" t="str">
        <f>IF(B10=0, "",VLOOKUP(A10,'All Meals'!$A$12:$V$61,16))</f>
        <v/>
      </c>
      <c r="O10" s="407" t="str">
        <f t="shared" si="4"/>
        <v/>
      </c>
      <c r="P10" s="408" t="str">
        <f>IF(B10=0, "",VLOOKUP(A10,'All Meals'!$A$12:$V$61,19))</f>
        <v/>
      </c>
      <c r="Q10" s="95" t="str">
        <f>IF(B10=0, "",VLOOKUP(A10,'All Meals'!$A$12:$V$61,20))</f>
        <v/>
      </c>
      <c r="R10" s="171" t="str">
        <f t="shared" si="0"/>
        <v/>
      </c>
      <c r="S10" s="302"/>
      <c r="T10" s="153"/>
      <c r="U10" s="153"/>
      <c r="V10" s="153"/>
      <c r="W10" s="66"/>
      <c r="X10" s="66"/>
      <c r="AB10" s="202"/>
      <c r="AC10" s="203">
        <v>1</v>
      </c>
      <c r="AD10" s="203">
        <f t="shared" ref="AD10:AD19" si="6">INDEX(GREEN,AC10)</f>
        <v>0</v>
      </c>
      <c r="AE10" s="203"/>
      <c r="AF10" s="275">
        <v>1</v>
      </c>
      <c r="AG10" s="275" t="str">
        <f t="shared" ref="AG10:AG19" si="7">IF(AD10=0,"",INDEX(Cups,AF10))</f>
        <v/>
      </c>
      <c r="AH10" s="82"/>
      <c r="AI10" s="82">
        <v>1</v>
      </c>
      <c r="AJ10" s="82">
        <f t="shared" ref="AJ10:AJ19" si="8">INDEX(RED,AI10)</f>
        <v>0</v>
      </c>
      <c r="AK10" s="82"/>
      <c r="AL10" s="275">
        <v>1</v>
      </c>
      <c r="AM10" s="275" t="str">
        <f t="shared" ref="AM10:AM19" si="9">IF(AJ10=0, "", INDEX(Cups,AL10))</f>
        <v/>
      </c>
      <c r="AN10" s="204"/>
      <c r="AO10" s="204">
        <v>1</v>
      </c>
      <c r="AP10" s="204">
        <f t="shared" ref="AP10:AP19" si="10">INDEX(BEANS,AO10)</f>
        <v>0</v>
      </c>
      <c r="AQ10" s="204"/>
      <c r="AR10" s="275">
        <v>1</v>
      </c>
      <c r="AS10" s="275" t="str">
        <f t="shared" ref="AS10:AS19" si="11">IF(AP10=0,"",INDEX(Cups,AR10))</f>
        <v/>
      </c>
      <c r="AT10" s="205"/>
      <c r="AU10" s="205">
        <v>1</v>
      </c>
      <c r="AV10" s="205">
        <f t="shared" ref="AV10:AV19" si="12">INDEX(STARCHY,AU10)</f>
        <v>0</v>
      </c>
      <c r="AW10" s="205"/>
      <c r="AX10" s="275">
        <v>1</v>
      </c>
      <c r="AY10" s="275" t="str">
        <f>IF(AV10=0,"",INDEX(Cups,AX10))</f>
        <v/>
      </c>
      <c r="AZ10" s="206"/>
      <c r="BA10" s="206">
        <v>1</v>
      </c>
      <c r="BB10" s="207">
        <f t="shared" ref="BB10:BB19" si="13">INDEX(OTHER,BA10)</f>
        <v>0</v>
      </c>
      <c r="BC10" s="208"/>
      <c r="BD10" s="66">
        <v>1</v>
      </c>
      <c r="BE10" s="66" t="str">
        <f t="shared" ref="BE10:BE19" si="14">IF(BB10=0,"",INDEX(Cups,BD10))</f>
        <v/>
      </c>
    </row>
    <row r="11" spans="1:57" ht="33.75" customHeight="1" x14ac:dyDescent="0.35">
      <c r="A11" s="417">
        <v>1</v>
      </c>
      <c r="B11" s="417">
        <f t="shared" si="5"/>
        <v>0</v>
      </c>
      <c r="C11" s="424">
        <v>5</v>
      </c>
      <c r="D11" s="59"/>
      <c r="E11" s="170" t="str">
        <f>IF(B11=0,"",FLOOR(VLOOKUP(A11,'All Meals'!$A$12:$V$61,4),0.25))</f>
        <v/>
      </c>
      <c r="F11" s="171" t="str">
        <f t="shared" si="1"/>
        <v/>
      </c>
      <c r="G11" s="170" t="str">
        <f>IF(B11=0,"",FLOOR(VLOOKUP(A11,'All Meals'!$A$12:$V$61,5),0.25))</f>
        <v/>
      </c>
      <c r="H11" s="172" t="str">
        <f t="shared" si="2"/>
        <v/>
      </c>
      <c r="I11" s="241" t="str">
        <f>IF(B11=0,"",FLOOR(VLOOKUP(A11,'All Meals'!$A$12:$V$61,6),0.25))</f>
        <v/>
      </c>
      <c r="J11" s="241" t="str">
        <f>IF(B11=0,"",FLOOR(VLOOKUP(A11,'All Meals'!$A$12:$V$61,7),0.25))</f>
        <v/>
      </c>
      <c r="K11" s="95" t="str">
        <f>IF(B11=0, "",VLOOKUP(A11,'All Meals'!$A$12:$V$61,10))</f>
        <v/>
      </c>
      <c r="L11" s="96" t="str">
        <f t="shared" si="3"/>
        <v/>
      </c>
      <c r="M11" s="324" t="str">
        <f>IF(B11=0, "",VLOOKUP(A11,'All Meals'!$A$12:$V$61,13))</f>
        <v/>
      </c>
      <c r="N11" s="95" t="str">
        <f>IF(B11=0, "",VLOOKUP(A11,'All Meals'!$A$12:$V$61,16))</f>
        <v/>
      </c>
      <c r="O11" s="407" t="str">
        <f t="shared" si="4"/>
        <v/>
      </c>
      <c r="P11" s="408" t="str">
        <f>IF(B11=0, "",VLOOKUP(A11,'All Meals'!$A$12:$V$61,19))</f>
        <v/>
      </c>
      <c r="Q11" s="95" t="str">
        <f>IF(B11=0, "",VLOOKUP(A11,'All Meals'!$A$12:$V$61,20))</f>
        <v/>
      </c>
      <c r="R11" s="171" t="str">
        <f t="shared" si="0"/>
        <v/>
      </c>
      <c r="T11" s="713" t="s">
        <v>118</v>
      </c>
      <c r="U11" s="714"/>
      <c r="V11" s="714"/>
      <c r="W11" s="714"/>
      <c r="X11" s="714"/>
      <c r="Y11" s="714"/>
      <c r="Z11" s="715"/>
      <c r="AB11" s="80"/>
      <c r="AC11" s="81">
        <v>1</v>
      </c>
      <c r="AD11" s="81">
        <f t="shared" si="6"/>
        <v>0</v>
      </c>
      <c r="AE11" s="81"/>
      <c r="AF11" s="78">
        <v>1</v>
      </c>
      <c r="AG11" s="78" t="str">
        <f t="shared" si="7"/>
        <v/>
      </c>
      <c r="AH11" s="82"/>
      <c r="AI11" s="82">
        <v>1</v>
      </c>
      <c r="AJ11" s="82">
        <f t="shared" si="8"/>
        <v>0</v>
      </c>
      <c r="AK11" s="82"/>
      <c r="AL11" s="78">
        <v>1</v>
      </c>
      <c r="AM11" s="78" t="str">
        <f t="shared" si="9"/>
        <v/>
      </c>
      <c r="AN11" s="83"/>
      <c r="AO11" s="83">
        <v>1</v>
      </c>
      <c r="AP11" s="83">
        <f t="shared" si="10"/>
        <v>0</v>
      </c>
      <c r="AQ11" s="83"/>
      <c r="AR11" s="78">
        <v>1</v>
      </c>
      <c r="AS11" s="78" t="str">
        <f t="shared" si="11"/>
        <v/>
      </c>
      <c r="AT11" s="84"/>
      <c r="AU11" s="84">
        <v>1</v>
      </c>
      <c r="AV11" s="84">
        <f t="shared" si="12"/>
        <v>0</v>
      </c>
      <c r="AW11" s="84"/>
      <c r="AX11" s="78">
        <v>1</v>
      </c>
      <c r="AY11" s="78" t="str">
        <f t="shared" ref="AY11:AY19" si="15">IF(AV11=0,"",INDEX(Cups,AX11))</f>
        <v/>
      </c>
      <c r="AZ11" s="85"/>
      <c r="BA11" s="85">
        <v>1</v>
      </c>
      <c r="BB11" s="86">
        <f t="shared" si="13"/>
        <v>0</v>
      </c>
      <c r="BC11" s="87"/>
      <c r="BD11" s="66">
        <v>1</v>
      </c>
      <c r="BE11" s="66" t="str">
        <f t="shared" si="14"/>
        <v/>
      </c>
    </row>
    <row r="12" spans="1:57" ht="33.75" customHeight="1" thickBot="1" x14ac:dyDescent="0.4">
      <c r="A12" s="417">
        <v>1</v>
      </c>
      <c r="B12" s="417">
        <f t="shared" si="5"/>
        <v>0</v>
      </c>
      <c r="C12" s="424">
        <v>6</v>
      </c>
      <c r="D12" s="59"/>
      <c r="E12" s="170" t="str">
        <f>IF(B12=0,"",FLOOR(VLOOKUP(A12,'All Meals'!$A$12:$V$61,4),0.25))</f>
        <v/>
      </c>
      <c r="F12" s="171" t="str">
        <f t="shared" si="1"/>
        <v/>
      </c>
      <c r="G12" s="170" t="str">
        <f>IF(B12=0,"",FLOOR(VLOOKUP(A12,'All Meals'!$A$12:$V$61,5),0.25))</f>
        <v/>
      </c>
      <c r="H12" s="172" t="str">
        <f t="shared" si="2"/>
        <v/>
      </c>
      <c r="I12" s="241" t="str">
        <f>IF(B12=0,"",FLOOR(VLOOKUP(A12,'All Meals'!$A$12:$V$61,6),0.25))</f>
        <v/>
      </c>
      <c r="J12" s="241" t="str">
        <f>IF(B12=0,"",FLOOR(VLOOKUP(A12,'All Meals'!$A$12:$V$61,7),0.25))</f>
        <v/>
      </c>
      <c r="K12" s="95" t="str">
        <f>IF(B12=0, "",VLOOKUP(A12,'All Meals'!$A$12:$V$61,10))</f>
        <v/>
      </c>
      <c r="L12" s="96" t="str">
        <f t="shared" si="3"/>
        <v/>
      </c>
      <c r="M12" s="324" t="str">
        <f>IF(B12=0, "",VLOOKUP(A12,'All Meals'!$A$12:$V$61,13))</f>
        <v/>
      </c>
      <c r="N12" s="95" t="str">
        <f>IF(B12=0, "",VLOOKUP(A12,'All Meals'!$A$12:$V$61,16))</f>
        <v/>
      </c>
      <c r="O12" s="407" t="str">
        <f t="shared" si="4"/>
        <v/>
      </c>
      <c r="P12" s="408" t="str">
        <f>IF(B12=0, "",VLOOKUP(A12,'All Meals'!$A$12:$V$61,19))</f>
        <v/>
      </c>
      <c r="Q12" s="95" t="str">
        <f>IF(B12=0, "",VLOOKUP(A12,'All Meals'!$A$12:$V$61,20))</f>
        <v/>
      </c>
      <c r="R12" s="171" t="str">
        <f t="shared" si="0"/>
        <v/>
      </c>
      <c r="T12" s="907"/>
      <c r="U12" s="908"/>
      <c r="V12" s="908"/>
      <c r="W12" s="908"/>
      <c r="X12" s="908"/>
      <c r="Y12" s="908"/>
      <c r="Z12" s="909"/>
      <c r="AB12" s="80"/>
      <c r="AC12" s="81">
        <v>1</v>
      </c>
      <c r="AD12" s="81">
        <f t="shared" si="6"/>
        <v>0</v>
      </c>
      <c r="AE12" s="81"/>
      <c r="AF12" s="78">
        <v>1</v>
      </c>
      <c r="AG12" s="78" t="str">
        <f t="shared" si="7"/>
        <v/>
      </c>
      <c r="AH12" s="82"/>
      <c r="AI12" s="82">
        <v>1</v>
      </c>
      <c r="AJ12" s="82">
        <f t="shared" si="8"/>
        <v>0</v>
      </c>
      <c r="AK12" s="82"/>
      <c r="AL12" s="78">
        <v>1</v>
      </c>
      <c r="AM12" s="78" t="str">
        <f t="shared" si="9"/>
        <v/>
      </c>
      <c r="AN12" s="83"/>
      <c r="AO12" s="83">
        <v>1</v>
      </c>
      <c r="AP12" s="83">
        <f t="shared" si="10"/>
        <v>0</v>
      </c>
      <c r="AQ12" s="83"/>
      <c r="AR12" s="78">
        <v>1</v>
      </c>
      <c r="AS12" s="78" t="str">
        <f t="shared" si="11"/>
        <v/>
      </c>
      <c r="AT12" s="84"/>
      <c r="AU12" s="84">
        <v>1</v>
      </c>
      <c r="AV12" s="84">
        <f t="shared" si="12"/>
        <v>0</v>
      </c>
      <c r="AW12" s="84"/>
      <c r="AX12" s="78">
        <v>1</v>
      </c>
      <c r="AY12" s="78" t="str">
        <f t="shared" si="15"/>
        <v/>
      </c>
      <c r="AZ12" s="85"/>
      <c r="BA12" s="85">
        <v>1</v>
      </c>
      <c r="BB12" s="86">
        <f t="shared" si="13"/>
        <v>0</v>
      </c>
      <c r="BC12" s="87"/>
      <c r="BD12" s="66">
        <v>1</v>
      </c>
      <c r="BE12" s="66" t="str">
        <f t="shared" si="14"/>
        <v/>
      </c>
    </row>
    <row r="13" spans="1:57" ht="33.75" customHeight="1" x14ac:dyDescent="0.35">
      <c r="A13" s="417">
        <v>1</v>
      </c>
      <c r="B13" s="417">
        <f t="shared" si="5"/>
        <v>0</v>
      </c>
      <c r="C13" s="424">
        <v>7</v>
      </c>
      <c r="D13" s="59"/>
      <c r="E13" s="170" t="str">
        <f>IF(B13=0,"",FLOOR(VLOOKUP(A13,'All Meals'!$A$12:$V$61,4),0.25))</f>
        <v/>
      </c>
      <c r="F13" s="171" t="str">
        <f t="shared" si="1"/>
        <v/>
      </c>
      <c r="G13" s="170" t="str">
        <f>IF(B13=0,"",FLOOR(VLOOKUP(A13,'All Meals'!$A$12:$V$61,5),0.25))</f>
        <v/>
      </c>
      <c r="H13" s="172" t="str">
        <f t="shared" si="2"/>
        <v/>
      </c>
      <c r="I13" s="241" t="str">
        <f>IF(B13=0,"",FLOOR(VLOOKUP(A13,'All Meals'!$A$12:$V$61,6),0.25))</f>
        <v/>
      </c>
      <c r="J13" s="241" t="str">
        <f>IF(B13=0,"",FLOOR(VLOOKUP(A13,'All Meals'!$A$12:$V$61,7),0.25))</f>
        <v/>
      </c>
      <c r="K13" s="95" t="str">
        <f>IF(B13=0, "",VLOOKUP(A13,'All Meals'!$A$12:$V$61,10))</f>
        <v/>
      </c>
      <c r="L13" s="96" t="str">
        <f t="shared" si="3"/>
        <v/>
      </c>
      <c r="M13" s="324" t="str">
        <f>IF(B13=0, "",VLOOKUP(A13,'All Meals'!$A$12:$V$61,13))</f>
        <v/>
      </c>
      <c r="N13" s="95" t="str">
        <f>IF(B13=0, "",VLOOKUP(A13,'All Meals'!$A$12:$V$61,16))</f>
        <v/>
      </c>
      <c r="O13" s="407" t="str">
        <f t="shared" si="4"/>
        <v/>
      </c>
      <c r="P13" s="408" t="str">
        <f>IF(B13=0, "",VLOOKUP(A13,'All Meals'!$A$12:$V$61,19))</f>
        <v/>
      </c>
      <c r="Q13" s="95" t="str">
        <f>IF(B13=0, "",VLOOKUP(A13,'All Meals'!$A$12:$V$61,20))</f>
        <v/>
      </c>
      <c r="R13" s="171" t="str">
        <f t="shared" si="0"/>
        <v/>
      </c>
      <c r="T13" s="926" t="s">
        <v>326</v>
      </c>
      <c r="U13" s="927"/>
      <c r="V13" s="927"/>
      <c r="W13" s="78">
        <v>1</v>
      </c>
      <c r="X13" s="78">
        <f>INDEX(Cups,W13)</f>
        <v>0</v>
      </c>
      <c r="Y13" s="934"/>
      <c r="Z13" s="935"/>
      <c r="AB13" s="80"/>
      <c r="AC13" s="81">
        <v>1</v>
      </c>
      <c r="AD13" s="81">
        <f t="shared" si="6"/>
        <v>0</v>
      </c>
      <c r="AE13" s="81"/>
      <c r="AF13" s="78">
        <v>1</v>
      </c>
      <c r="AG13" s="78" t="str">
        <f t="shared" si="7"/>
        <v/>
      </c>
      <c r="AH13" s="82"/>
      <c r="AI13" s="82">
        <v>1</v>
      </c>
      <c r="AJ13" s="82">
        <f t="shared" si="8"/>
        <v>0</v>
      </c>
      <c r="AK13" s="82"/>
      <c r="AL13" s="78">
        <v>1</v>
      </c>
      <c r="AM13" s="78" t="str">
        <f t="shared" si="9"/>
        <v/>
      </c>
      <c r="AN13" s="83"/>
      <c r="AO13" s="83">
        <v>1</v>
      </c>
      <c r="AP13" s="83">
        <f t="shared" si="10"/>
        <v>0</v>
      </c>
      <c r="AQ13" s="83"/>
      <c r="AR13" s="78">
        <v>1</v>
      </c>
      <c r="AS13" s="78" t="str">
        <f t="shared" si="11"/>
        <v/>
      </c>
      <c r="AT13" s="84"/>
      <c r="AU13" s="84">
        <v>1</v>
      </c>
      <c r="AV13" s="84">
        <f t="shared" si="12"/>
        <v>0</v>
      </c>
      <c r="AW13" s="84"/>
      <c r="AX13" s="78">
        <v>1</v>
      </c>
      <c r="AY13" s="78" t="str">
        <f t="shared" si="15"/>
        <v/>
      </c>
      <c r="AZ13" s="85"/>
      <c r="BA13" s="85">
        <v>1</v>
      </c>
      <c r="BB13" s="86">
        <f t="shared" si="13"/>
        <v>0</v>
      </c>
      <c r="BC13" s="87"/>
      <c r="BD13" s="66">
        <v>1</v>
      </c>
      <c r="BE13" s="66" t="str">
        <f t="shared" si="14"/>
        <v/>
      </c>
    </row>
    <row r="14" spans="1:57" ht="33.75" customHeight="1" x14ac:dyDescent="0.35">
      <c r="A14" s="417">
        <v>1</v>
      </c>
      <c r="B14" s="417">
        <f t="shared" si="5"/>
        <v>0</v>
      </c>
      <c r="C14" s="424">
        <v>8</v>
      </c>
      <c r="D14" s="59"/>
      <c r="E14" s="170" t="str">
        <f>IF(B14=0,"",FLOOR(VLOOKUP(A14,'All Meals'!$A$12:$V$61,4),0.25))</f>
        <v/>
      </c>
      <c r="F14" s="171" t="str">
        <f t="shared" si="1"/>
        <v/>
      </c>
      <c r="G14" s="170" t="str">
        <f>IF(B14=0,"",FLOOR(VLOOKUP(A14,'All Meals'!$A$12:$V$61,5),0.25))</f>
        <v/>
      </c>
      <c r="H14" s="172" t="str">
        <f t="shared" si="2"/>
        <v/>
      </c>
      <c r="I14" s="241" t="str">
        <f>IF(B14=0,"",FLOOR(VLOOKUP(A14,'All Meals'!$A$12:$V$61,6),0.25))</f>
        <v/>
      </c>
      <c r="J14" s="241" t="str">
        <f>IF(B14=0,"",FLOOR(VLOOKUP(A14,'All Meals'!$A$12:$V$61,7),0.25))</f>
        <v/>
      </c>
      <c r="K14" s="95" t="str">
        <f>IF(B14=0, "",VLOOKUP(A14,'All Meals'!$A$12:$V$61,10))</f>
        <v/>
      </c>
      <c r="L14" s="96" t="str">
        <f t="shared" si="3"/>
        <v/>
      </c>
      <c r="M14" s="324" t="str">
        <f>IF(B14=0, "",VLOOKUP(A14,'All Meals'!$A$12:$V$61,13))</f>
        <v/>
      </c>
      <c r="N14" s="95" t="str">
        <f>IF(B14=0, "",VLOOKUP(A14,'All Meals'!$A$12:$V$61,16))</f>
        <v/>
      </c>
      <c r="O14" s="407" t="str">
        <f t="shared" si="4"/>
        <v/>
      </c>
      <c r="P14" s="408" t="str">
        <f>IF(B14=0, "",VLOOKUP(A14,'All Meals'!$A$12:$V$61,19))</f>
        <v/>
      </c>
      <c r="Q14" s="95" t="str">
        <f>IF(B14=0, "",VLOOKUP(A14,'All Meals'!$A$12:$V$61,20))</f>
        <v/>
      </c>
      <c r="R14" s="171" t="str">
        <f t="shared" si="0"/>
        <v/>
      </c>
      <c r="T14" s="926"/>
      <c r="U14" s="927"/>
      <c r="V14" s="927"/>
      <c r="W14" s="78">
        <v>1</v>
      </c>
      <c r="X14" s="78">
        <f>INDEX(Cups,W14)</f>
        <v>0</v>
      </c>
      <c r="Y14" s="924"/>
      <c r="Z14" s="925"/>
      <c r="AB14" s="80"/>
      <c r="AC14" s="81">
        <v>1</v>
      </c>
      <c r="AD14" s="81">
        <f t="shared" si="6"/>
        <v>0</v>
      </c>
      <c r="AE14" s="81"/>
      <c r="AF14" s="78">
        <v>1</v>
      </c>
      <c r="AG14" s="78" t="str">
        <f t="shared" si="7"/>
        <v/>
      </c>
      <c r="AH14" s="82"/>
      <c r="AI14" s="82">
        <v>1</v>
      </c>
      <c r="AJ14" s="82">
        <f t="shared" si="8"/>
        <v>0</v>
      </c>
      <c r="AK14" s="82"/>
      <c r="AL14" s="78">
        <v>1</v>
      </c>
      <c r="AM14" s="78" t="str">
        <f t="shared" si="9"/>
        <v/>
      </c>
      <c r="AN14" s="83"/>
      <c r="AO14" s="83">
        <v>1</v>
      </c>
      <c r="AP14" s="83">
        <f t="shared" si="10"/>
        <v>0</v>
      </c>
      <c r="AQ14" s="83"/>
      <c r="AR14" s="78">
        <v>1</v>
      </c>
      <c r="AS14" s="78" t="str">
        <f t="shared" si="11"/>
        <v/>
      </c>
      <c r="AT14" s="84"/>
      <c r="AU14" s="84">
        <v>1</v>
      </c>
      <c r="AV14" s="84">
        <f t="shared" si="12"/>
        <v>0</v>
      </c>
      <c r="AW14" s="84"/>
      <c r="AX14" s="78">
        <v>1</v>
      </c>
      <c r="AY14" s="78" t="str">
        <f t="shared" si="15"/>
        <v/>
      </c>
      <c r="AZ14" s="85"/>
      <c r="BA14" s="85">
        <v>1</v>
      </c>
      <c r="BB14" s="86">
        <f t="shared" si="13"/>
        <v>0</v>
      </c>
      <c r="BC14" s="87"/>
      <c r="BD14" s="66">
        <v>1</v>
      </c>
      <c r="BE14" s="66" t="str">
        <f t="shared" si="14"/>
        <v/>
      </c>
    </row>
    <row r="15" spans="1:57" ht="33.75" customHeight="1" x14ac:dyDescent="0.35">
      <c r="A15" s="417">
        <v>1</v>
      </c>
      <c r="B15" s="417">
        <f t="shared" si="5"/>
        <v>0</v>
      </c>
      <c r="C15" s="424">
        <v>9</v>
      </c>
      <c r="D15" s="59"/>
      <c r="E15" s="170" t="str">
        <f>IF(B15=0,"",FLOOR(VLOOKUP(A15,'All Meals'!$A$12:$V$61,4),0.25))</f>
        <v/>
      </c>
      <c r="F15" s="171" t="str">
        <f t="shared" si="1"/>
        <v/>
      </c>
      <c r="G15" s="170" t="str">
        <f>IF(B15=0,"",FLOOR(VLOOKUP(A15,'All Meals'!$A$12:$V$61,5),0.25))</f>
        <v/>
      </c>
      <c r="H15" s="172" t="str">
        <f t="shared" si="2"/>
        <v/>
      </c>
      <c r="I15" s="241" t="str">
        <f>IF(B15=0,"",FLOOR(VLOOKUP(A15,'All Meals'!$A$12:$V$61,6),0.25))</f>
        <v/>
      </c>
      <c r="J15" s="241" t="str">
        <f>IF(B15=0,"",FLOOR(VLOOKUP(A15,'All Meals'!$A$12:$V$61,7),0.25))</f>
        <v/>
      </c>
      <c r="K15" s="95" t="str">
        <f>IF(B15=0, "",VLOOKUP(A15,'All Meals'!$A$12:$V$61,10))</f>
        <v/>
      </c>
      <c r="L15" s="96" t="str">
        <f t="shared" si="3"/>
        <v/>
      </c>
      <c r="M15" s="324" t="str">
        <f>IF(B15=0, "",VLOOKUP(A15,'All Meals'!$A$12:$V$61,13))</f>
        <v/>
      </c>
      <c r="N15" s="95" t="str">
        <f>IF(B15=0, "",VLOOKUP(A15,'All Meals'!$A$12:$V$61,16))</f>
        <v/>
      </c>
      <c r="O15" s="407" t="str">
        <f t="shared" si="4"/>
        <v/>
      </c>
      <c r="P15" s="408" t="str">
        <f>IF(B15=0, "",VLOOKUP(A15,'All Meals'!$A$12:$V$61,19))</f>
        <v/>
      </c>
      <c r="Q15" s="95" t="str">
        <f>IF(B15=0, "",VLOOKUP(A15,'All Meals'!$A$12:$V$61,20))</f>
        <v/>
      </c>
      <c r="R15" s="171" t="str">
        <f t="shared" si="0"/>
        <v/>
      </c>
      <c r="T15" s="926"/>
      <c r="U15" s="927"/>
      <c r="V15" s="927"/>
      <c r="W15" s="78">
        <v>1</v>
      </c>
      <c r="X15" s="78">
        <f>INDEX(Cups,W15)</f>
        <v>0</v>
      </c>
      <c r="Y15" s="924"/>
      <c r="Z15" s="925"/>
      <c r="AB15" s="80"/>
      <c r="AC15" s="81">
        <v>1</v>
      </c>
      <c r="AD15" s="81">
        <f t="shared" si="6"/>
        <v>0</v>
      </c>
      <c r="AE15" s="81"/>
      <c r="AF15" s="78">
        <v>1</v>
      </c>
      <c r="AG15" s="78" t="str">
        <f t="shared" si="7"/>
        <v/>
      </c>
      <c r="AH15" s="82"/>
      <c r="AI15" s="82">
        <v>1</v>
      </c>
      <c r="AJ15" s="82">
        <f t="shared" si="8"/>
        <v>0</v>
      </c>
      <c r="AK15" s="82"/>
      <c r="AL15" s="78">
        <v>1</v>
      </c>
      <c r="AM15" s="78" t="str">
        <f t="shared" si="9"/>
        <v/>
      </c>
      <c r="AN15" s="83"/>
      <c r="AO15" s="83">
        <v>1</v>
      </c>
      <c r="AP15" s="83">
        <f t="shared" si="10"/>
        <v>0</v>
      </c>
      <c r="AQ15" s="83"/>
      <c r="AR15" s="78">
        <v>1</v>
      </c>
      <c r="AS15" s="78" t="str">
        <f t="shared" si="11"/>
        <v/>
      </c>
      <c r="AT15" s="84"/>
      <c r="AU15" s="84">
        <v>1</v>
      </c>
      <c r="AV15" s="84">
        <f t="shared" si="12"/>
        <v>0</v>
      </c>
      <c r="AW15" s="84"/>
      <c r="AX15" s="78">
        <v>1</v>
      </c>
      <c r="AY15" s="78" t="str">
        <f t="shared" si="15"/>
        <v/>
      </c>
      <c r="AZ15" s="85"/>
      <c r="BA15" s="85">
        <v>1</v>
      </c>
      <c r="BB15" s="86">
        <f t="shared" si="13"/>
        <v>0</v>
      </c>
      <c r="BC15" s="87"/>
      <c r="BD15" s="66">
        <v>1</v>
      </c>
      <c r="BE15" s="66" t="str">
        <f t="shared" si="14"/>
        <v/>
      </c>
    </row>
    <row r="16" spans="1:57" ht="38.25" customHeight="1" x14ac:dyDescent="0.35">
      <c r="A16" s="417">
        <v>1</v>
      </c>
      <c r="B16" s="417">
        <f t="shared" si="5"/>
        <v>0</v>
      </c>
      <c r="C16" s="424">
        <v>10</v>
      </c>
      <c r="D16" s="59"/>
      <c r="E16" s="170" t="str">
        <f>IF(B16=0,"",FLOOR(VLOOKUP(A16,'All Meals'!$A$12:$V$61,4),0.25))</f>
        <v/>
      </c>
      <c r="F16" s="171" t="str">
        <f t="shared" si="1"/>
        <v/>
      </c>
      <c r="G16" s="170" t="str">
        <f>IF(B16=0,"",FLOOR(VLOOKUP(A16,'All Meals'!$A$12:$V$61,5),0.25))</f>
        <v/>
      </c>
      <c r="H16" s="172" t="str">
        <f t="shared" si="2"/>
        <v/>
      </c>
      <c r="I16" s="241" t="str">
        <f>IF(B16=0,"",FLOOR(VLOOKUP(A16,'All Meals'!$A$12:$V$61,6),0.25))</f>
        <v/>
      </c>
      <c r="J16" s="241" t="str">
        <f>IF(B16=0,"",FLOOR(VLOOKUP(A16,'All Meals'!$A$12:$V$61,7),0.25))</f>
        <v/>
      </c>
      <c r="K16" s="95" t="str">
        <f>IF(B16=0, "",VLOOKUP(A16,'All Meals'!$A$12:$V$61,10))</f>
        <v/>
      </c>
      <c r="L16" s="96" t="str">
        <f t="shared" si="3"/>
        <v/>
      </c>
      <c r="M16" s="324" t="str">
        <f>IF(B16=0, "",VLOOKUP(A16,'All Meals'!$A$12:$V$61,13))</f>
        <v/>
      </c>
      <c r="N16" s="95" t="str">
        <f>IF(B16=0, "",VLOOKUP(A16,'All Meals'!$A$12:$V$61,16))</f>
        <v/>
      </c>
      <c r="O16" s="407" t="str">
        <f t="shared" si="4"/>
        <v/>
      </c>
      <c r="P16" s="408" t="str">
        <f>IF(B16=0, "",VLOOKUP(A16,'All Meals'!$A$12:$V$61,19))</f>
        <v/>
      </c>
      <c r="Q16" s="95" t="str">
        <f>IF(B16=0, "",VLOOKUP(A16,'All Meals'!$A$12:$V$61,20))</f>
        <v/>
      </c>
      <c r="R16" s="171" t="str">
        <f t="shared" si="0"/>
        <v/>
      </c>
      <c r="T16" s="926"/>
      <c r="U16" s="927"/>
      <c r="V16" s="927"/>
      <c r="W16" s="78">
        <v>1</v>
      </c>
      <c r="X16" s="78">
        <f>INDEX(Cups,W16)</f>
        <v>0</v>
      </c>
      <c r="Y16" s="924"/>
      <c r="Z16" s="925"/>
      <c r="AB16" s="80"/>
      <c r="AC16" s="81">
        <v>1</v>
      </c>
      <c r="AD16" s="81">
        <f t="shared" si="6"/>
        <v>0</v>
      </c>
      <c r="AE16" s="81"/>
      <c r="AF16" s="78">
        <v>1</v>
      </c>
      <c r="AG16" s="78" t="str">
        <f t="shared" si="7"/>
        <v/>
      </c>
      <c r="AH16" s="82"/>
      <c r="AI16" s="82">
        <v>1</v>
      </c>
      <c r="AJ16" s="82">
        <f t="shared" si="8"/>
        <v>0</v>
      </c>
      <c r="AK16" s="82"/>
      <c r="AL16" s="78">
        <v>1</v>
      </c>
      <c r="AM16" s="78" t="str">
        <f t="shared" si="9"/>
        <v/>
      </c>
      <c r="AN16" s="83"/>
      <c r="AO16" s="83">
        <v>1</v>
      </c>
      <c r="AP16" s="83">
        <f t="shared" si="10"/>
        <v>0</v>
      </c>
      <c r="AQ16" s="83"/>
      <c r="AR16" s="78">
        <v>1</v>
      </c>
      <c r="AS16" s="78" t="str">
        <f t="shared" si="11"/>
        <v/>
      </c>
      <c r="AT16" s="84"/>
      <c r="AU16" s="84">
        <v>1</v>
      </c>
      <c r="AV16" s="84">
        <f t="shared" si="12"/>
        <v>0</v>
      </c>
      <c r="AW16" s="84"/>
      <c r="AX16" s="78">
        <v>1</v>
      </c>
      <c r="AY16" s="78" t="str">
        <f t="shared" si="15"/>
        <v/>
      </c>
      <c r="AZ16" s="85"/>
      <c r="BA16" s="85">
        <v>1</v>
      </c>
      <c r="BB16" s="86">
        <f t="shared" si="13"/>
        <v>0</v>
      </c>
      <c r="BC16" s="87"/>
      <c r="BD16" s="66">
        <v>1</v>
      </c>
      <c r="BE16" s="66" t="str">
        <f t="shared" si="14"/>
        <v/>
      </c>
    </row>
    <row r="17" spans="1:57" ht="33.75" customHeight="1" x14ac:dyDescent="0.35">
      <c r="A17" s="417">
        <v>1</v>
      </c>
      <c r="B17" s="417">
        <f t="shared" si="5"/>
        <v>0</v>
      </c>
      <c r="C17" s="424">
        <v>11</v>
      </c>
      <c r="D17" s="59"/>
      <c r="E17" s="170" t="str">
        <f>IF(B17=0,"",FLOOR(VLOOKUP(A17,'All Meals'!$A$12:$V$61,4),0.25))</f>
        <v/>
      </c>
      <c r="F17" s="171" t="str">
        <f t="shared" si="1"/>
        <v/>
      </c>
      <c r="G17" s="170" t="str">
        <f>IF(B17=0,"",FLOOR(VLOOKUP(A17,'All Meals'!$A$12:$V$61,5),0.25))</f>
        <v/>
      </c>
      <c r="H17" s="172" t="str">
        <f t="shared" si="2"/>
        <v/>
      </c>
      <c r="I17" s="241" t="str">
        <f>IF(B17=0,"",FLOOR(VLOOKUP(A17,'All Meals'!$A$12:$V$61,6),0.25))</f>
        <v/>
      </c>
      <c r="J17" s="241" t="str">
        <f>IF(B17=0,"",FLOOR(VLOOKUP(A17,'All Meals'!$A$12:$V$61,7),0.25))</f>
        <v/>
      </c>
      <c r="K17" s="95" t="str">
        <f>IF(B17=0, "",VLOOKUP(A17,'All Meals'!$A$12:$V$61,10))</f>
        <v/>
      </c>
      <c r="L17" s="96" t="str">
        <f t="shared" si="3"/>
        <v/>
      </c>
      <c r="M17" s="324" t="str">
        <f>IF(B17=0, "",VLOOKUP(A17,'All Meals'!$A$12:$V$61,13))</f>
        <v/>
      </c>
      <c r="N17" s="95" t="str">
        <f>IF(B17=0, "",VLOOKUP(A17,'All Meals'!$A$12:$V$61,16))</f>
        <v/>
      </c>
      <c r="O17" s="407" t="str">
        <f t="shared" si="4"/>
        <v/>
      </c>
      <c r="P17" s="408" t="str">
        <f>IF(B17=0, "",VLOOKUP(A17,'All Meals'!$A$12:$V$61,19))</f>
        <v/>
      </c>
      <c r="Q17" s="95" t="str">
        <f>IF(B17=0, "",VLOOKUP(A17,'All Meals'!$A$12:$V$61,20))</f>
        <v/>
      </c>
      <c r="R17" s="171" t="str">
        <f t="shared" si="0"/>
        <v/>
      </c>
      <c r="T17" s="926"/>
      <c r="U17" s="927"/>
      <c r="V17" s="927"/>
      <c r="W17" s="78">
        <v>1</v>
      </c>
      <c r="X17" s="78">
        <f>INDEX(Cups,W17)</f>
        <v>0</v>
      </c>
      <c r="Y17" s="930"/>
      <c r="Z17" s="931"/>
      <c r="AB17" s="80"/>
      <c r="AC17" s="81">
        <v>1</v>
      </c>
      <c r="AD17" s="81">
        <f t="shared" si="6"/>
        <v>0</v>
      </c>
      <c r="AE17" s="81"/>
      <c r="AF17" s="78">
        <v>1</v>
      </c>
      <c r="AG17" s="78" t="str">
        <f t="shared" si="7"/>
        <v/>
      </c>
      <c r="AH17" s="82"/>
      <c r="AI17" s="82">
        <v>1</v>
      </c>
      <c r="AJ17" s="82">
        <f t="shared" si="8"/>
        <v>0</v>
      </c>
      <c r="AK17" s="82"/>
      <c r="AL17" s="78">
        <v>1</v>
      </c>
      <c r="AM17" s="78" t="str">
        <f t="shared" si="9"/>
        <v/>
      </c>
      <c r="AN17" s="83"/>
      <c r="AO17" s="83">
        <v>1</v>
      </c>
      <c r="AP17" s="83">
        <f t="shared" si="10"/>
        <v>0</v>
      </c>
      <c r="AQ17" s="83"/>
      <c r="AR17" s="78">
        <v>1</v>
      </c>
      <c r="AS17" s="78" t="str">
        <f t="shared" si="11"/>
        <v/>
      </c>
      <c r="AT17" s="84"/>
      <c r="AU17" s="84">
        <v>1</v>
      </c>
      <c r="AV17" s="84">
        <f t="shared" si="12"/>
        <v>0</v>
      </c>
      <c r="AW17" s="84"/>
      <c r="AX17" s="78">
        <v>1</v>
      </c>
      <c r="AY17" s="78" t="str">
        <f t="shared" si="15"/>
        <v/>
      </c>
      <c r="AZ17" s="85"/>
      <c r="BA17" s="85">
        <v>1</v>
      </c>
      <c r="BB17" s="86">
        <f t="shared" si="13"/>
        <v>0</v>
      </c>
      <c r="BC17" s="87"/>
      <c r="BD17" s="66">
        <v>1</v>
      </c>
      <c r="BE17" s="66" t="str">
        <f t="shared" si="14"/>
        <v/>
      </c>
    </row>
    <row r="18" spans="1:57" ht="33.75" customHeight="1" thickBot="1" x14ac:dyDescent="0.4">
      <c r="A18" s="417">
        <v>1</v>
      </c>
      <c r="B18" s="417">
        <f t="shared" si="5"/>
        <v>0</v>
      </c>
      <c r="C18" s="424">
        <v>12</v>
      </c>
      <c r="D18" s="59"/>
      <c r="E18" s="170" t="str">
        <f>IF(B18=0,"",FLOOR(VLOOKUP(A18,'All Meals'!$A$12:$V$61,4),0.25))</f>
        <v/>
      </c>
      <c r="F18" s="171" t="str">
        <f t="shared" si="1"/>
        <v/>
      </c>
      <c r="G18" s="170" t="str">
        <f>IF(B18=0,"",FLOOR(VLOOKUP(A18,'All Meals'!$A$12:$V$61,5),0.25))</f>
        <v/>
      </c>
      <c r="H18" s="172" t="str">
        <f t="shared" si="2"/>
        <v/>
      </c>
      <c r="I18" s="241" t="str">
        <f>IF(B18=0,"",FLOOR(VLOOKUP(A18,'All Meals'!$A$12:$V$61,6),0.25))</f>
        <v/>
      </c>
      <c r="J18" s="241" t="str">
        <f>IF(B18=0,"",FLOOR(VLOOKUP(A18,'All Meals'!$A$12:$V$61,7),0.25))</f>
        <v/>
      </c>
      <c r="K18" s="95" t="str">
        <f>IF(B18=0, "",VLOOKUP(A18,'All Meals'!$A$12:$V$61,10))</f>
        <v/>
      </c>
      <c r="L18" s="96" t="str">
        <f t="shared" si="3"/>
        <v/>
      </c>
      <c r="M18" s="324" t="str">
        <f>IF(B18=0, "",VLOOKUP(A18,'All Meals'!$A$12:$V$61,13))</f>
        <v/>
      </c>
      <c r="N18" s="95" t="str">
        <f>IF(B18=0, "",VLOOKUP(A18,'All Meals'!$A$12:$V$61,16))</f>
        <v/>
      </c>
      <c r="O18" s="407" t="str">
        <f>IF(B18=0,"",IF(N18="","No",IF(N18&gt;=0.75,"Yes","No")))</f>
        <v/>
      </c>
      <c r="P18" s="408" t="str">
        <f>IF(B18=0, "",VLOOKUP(A18,'All Meals'!$A$12:$V$61,19))</f>
        <v/>
      </c>
      <c r="Q18" s="95" t="str">
        <f>IF(B18=0, "",VLOOKUP(A18,'All Meals'!$A$12:$V$61,20))</f>
        <v/>
      </c>
      <c r="R18" s="171" t="str">
        <f t="shared" si="0"/>
        <v/>
      </c>
      <c r="T18" s="928"/>
      <c r="U18" s="929"/>
      <c r="V18" s="929"/>
      <c r="W18" s="212"/>
      <c r="X18" s="212"/>
      <c r="Y18" s="932">
        <f>SUM(X13:X17)</f>
        <v>0</v>
      </c>
      <c r="Z18" s="933"/>
      <c r="AB18" s="80"/>
      <c r="AC18" s="81">
        <v>1</v>
      </c>
      <c r="AD18" s="81">
        <f t="shared" si="6"/>
        <v>0</v>
      </c>
      <c r="AE18" s="81"/>
      <c r="AF18" s="78">
        <v>1</v>
      </c>
      <c r="AG18" s="78" t="str">
        <f t="shared" si="7"/>
        <v/>
      </c>
      <c r="AH18" s="82"/>
      <c r="AI18" s="82">
        <v>1</v>
      </c>
      <c r="AJ18" s="82">
        <f t="shared" si="8"/>
        <v>0</v>
      </c>
      <c r="AK18" s="82"/>
      <c r="AL18" s="78">
        <v>1</v>
      </c>
      <c r="AM18" s="78" t="str">
        <f t="shared" si="9"/>
        <v/>
      </c>
      <c r="AN18" s="83"/>
      <c r="AO18" s="83">
        <v>1</v>
      </c>
      <c r="AP18" s="83">
        <f t="shared" si="10"/>
        <v>0</v>
      </c>
      <c r="AQ18" s="83"/>
      <c r="AR18" s="78">
        <v>1</v>
      </c>
      <c r="AS18" s="78" t="str">
        <f t="shared" si="11"/>
        <v/>
      </c>
      <c r="AT18" s="84"/>
      <c r="AU18" s="84">
        <v>1</v>
      </c>
      <c r="AV18" s="84">
        <f t="shared" si="12"/>
        <v>0</v>
      </c>
      <c r="AW18" s="84"/>
      <c r="AX18" s="78">
        <v>1</v>
      </c>
      <c r="AY18" s="78" t="str">
        <f t="shared" si="15"/>
        <v/>
      </c>
      <c r="AZ18" s="85"/>
      <c r="BA18" s="85">
        <v>1</v>
      </c>
      <c r="BB18" s="86">
        <f t="shared" si="13"/>
        <v>0</v>
      </c>
      <c r="BC18" s="87"/>
      <c r="BD18" s="66">
        <v>1</v>
      </c>
      <c r="BE18" s="66" t="str">
        <f t="shared" si="14"/>
        <v/>
      </c>
    </row>
    <row r="19" spans="1:57" ht="33.75" customHeight="1" thickBot="1" x14ac:dyDescent="0.4">
      <c r="A19" s="417">
        <v>1</v>
      </c>
      <c r="B19" s="417">
        <f t="shared" si="5"/>
        <v>0</v>
      </c>
      <c r="C19" s="424">
        <v>13</v>
      </c>
      <c r="D19" s="59"/>
      <c r="E19" s="170" t="str">
        <f>IF(B19=0,"",FLOOR(VLOOKUP(A19,'All Meals'!$A$12:$V$61,4),0.25))</f>
        <v/>
      </c>
      <c r="F19" s="171" t="str">
        <f t="shared" si="1"/>
        <v/>
      </c>
      <c r="G19" s="170" t="str">
        <f>IF(B19=0,"",FLOOR(VLOOKUP(A19,'All Meals'!$A$12:$V$61,5),0.25))</f>
        <v/>
      </c>
      <c r="H19" s="172" t="str">
        <f t="shared" si="2"/>
        <v/>
      </c>
      <c r="I19" s="241" t="str">
        <f>IF(B19=0,"",FLOOR(VLOOKUP(A19,'All Meals'!$A$12:$V$61,6),0.25))</f>
        <v/>
      </c>
      <c r="J19" s="241" t="str">
        <f>IF(B19=0,"",FLOOR(VLOOKUP(A19,'All Meals'!$A$12:$V$61,7),0.25))</f>
        <v/>
      </c>
      <c r="K19" s="95" t="str">
        <f>IF(B19=0, "",VLOOKUP(A19,'All Meals'!$A$12:$V$61,10))</f>
        <v/>
      </c>
      <c r="L19" s="96" t="str">
        <f t="shared" si="3"/>
        <v/>
      </c>
      <c r="M19" s="324" t="str">
        <f>IF(B19=0, "",VLOOKUP(A19,'All Meals'!$A$12:$V$61,13))</f>
        <v/>
      </c>
      <c r="N19" s="95" t="str">
        <f>IF(B19=0, "",VLOOKUP(A19,'All Meals'!$A$12:$V$61,16))</f>
        <v/>
      </c>
      <c r="O19" s="407" t="str">
        <f t="shared" ref="O19:O26" si="16">IF(B19=0,"",IF(N19="","No",IF(N19&gt;=0.75,"Yes","No")))</f>
        <v/>
      </c>
      <c r="P19" s="408" t="str">
        <f>IF(B19=0, "",VLOOKUP(A19,'All Meals'!$A$12:$V$61,19))</f>
        <v/>
      </c>
      <c r="Q19" s="95" t="str">
        <f>IF(B19=0, "",VLOOKUP(A19,'All Meals'!$A$12:$V$61,20))</f>
        <v/>
      </c>
      <c r="R19" s="171" t="str">
        <f t="shared" si="0"/>
        <v/>
      </c>
      <c r="T19" s="910" t="s">
        <v>151</v>
      </c>
      <c r="U19" s="911"/>
      <c r="V19" s="911"/>
      <c r="W19" s="911"/>
      <c r="X19" s="911"/>
      <c r="Y19" s="911"/>
      <c r="Z19" s="912"/>
      <c r="AB19" s="231"/>
      <c r="AC19" s="232">
        <v>1</v>
      </c>
      <c r="AD19" s="232">
        <f t="shared" si="6"/>
        <v>0</v>
      </c>
      <c r="AE19" s="232"/>
      <c r="AF19" s="212">
        <v>1</v>
      </c>
      <c r="AG19" s="212" t="str">
        <f t="shared" si="7"/>
        <v/>
      </c>
      <c r="AH19" s="88"/>
      <c r="AI19" s="88">
        <v>1</v>
      </c>
      <c r="AJ19" s="88">
        <f t="shared" si="8"/>
        <v>0</v>
      </c>
      <c r="AK19" s="88"/>
      <c r="AL19" s="212">
        <v>1</v>
      </c>
      <c r="AM19" s="212" t="str">
        <f t="shared" si="9"/>
        <v/>
      </c>
      <c r="AN19" s="233"/>
      <c r="AO19" s="233">
        <v>1</v>
      </c>
      <c r="AP19" s="233">
        <f t="shared" si="10"/>
        <v>0</v>
      </c>
      <c r="AQ19" s="233"/>
      <c r="AR19" s="212">
        <v>1</v>
      </c>
      <c r="AS19" s="212" t="str">
        <f t="shared" si="11"/>
        <v/>
      </c>
      <c r="AT19" s="89"/>
      <c r="AU19" s="89">
        <v>1</v>
      </c>
      <c r="AV19" s="89">
        <f t="shared" si="12"/>
        <v>0</v>
      </c>
      <c r="AW19" s="89"/>
      <c r="AX19" s="212">
        <v>1</v>
      </c>
      <c r="AY19" s="212" t="str">
        <f t="shared" si="15"/>
        <v/>
      </c>
      <c r="AZ19" s="90"/>
      <c r="BA19" s="90">
        <v>1</v>
      </c>
      <c r="BB19" s="91">
        <f t="shared" si="13"/>
        <v>0</v>
      </c>
      <c r="BC19" s="92"/>
      <c r="BD19" s="66">
        <v>1</v>
      </c>
      <c r="BE19" s="66" t="str">
        <f t="shared" si="14"/>
        <v/>
      </c>
    </row>
    <row r="20" spans="1:57" ht="33.75" customHeight="1" x14ac:dyDescent="0.35">
      <c r="A20" s="417">
        <v>1</v>
      </c>
      <c r="B20" s="417">
        <f t="shared" si="5"/>
        <v>0</v>
      </c>
      <c r="C20" s="424">
        <v>14</v>
      </c>
      <c r="D20" s="59"/>
      <c r="E20" s="170" t="str">
        <f>IF(B20=0,"",FLOOR(VLOOKUP(A20,'All Meals'!$A$12:$V$61,4),0.25))</f>
        <v/>
      </c>
      <c r="F20" s="171" t="str">
        <f t="shared" si="1"/>
        <v/>
      </c>
      <c r="G20" s="170" t="str">
        <f>IF(B20=0,"",FLOOR(VLOOKUP(A20,'All Meals'!$A$12:$V$61,5),0.25))</f>
        <v/>
      </c>
      <c r="H20" s="172" t="str">
        <f t="shared" si="2"/>
        <v/>
      </c>
      <c r="I20" s="241" t="str">
        <f>IF(B20=0,"",FLOOR(VLOOKUP(A20,'All Meals'!$A$12:$V$61,6),0.25))</f>
        <v/>
      </c>
      <c r="J20" s="241" t="str">
        <f>IF(B20=0,"",FLOOR(VLOOKUP(A20,'All Meals'!$A$12:$V$61,7),0.25))</f>
        <v/>
      </c>
      <c r="K20" s="95" t="str">
        <f>IF(B20=0, "",VLOOKUP(A20,'All Meals'!$A$12:$V$61,10))</f>
        <v/>
      </c>
      <c r="L20" s="96" t="str">
        <f t="shared" si="3"/>
        <v/>
      </c>
      <c r="M20" s="324" t="str">
        <f>IF(B20=0, "",VLOOKUP(A20,'All Meals'!$A$12:$V$61,13))</f>
        <v/>
      </c>
      <c r="N20" s="95" t="str">
        <f>IF(B20=0, "",VLOOKUP(A20,'All Meals'!$A$12:$V$61,16))</f>
        <v/>
      </c>
      <c r="O20" s="407" t="str">
        <f t="shared" si="16"/>
        <v/>
      </c>
      <c r="P20" s="408" t="str">
        <f>IF(B20=0, "",VLOOKUP(A20,'All Meals'!$A$12:$V$61,19))</f>
        <v/>
      </c>
      <c r="Q20" s="95" t="str">
        <f>IF(B20=0, "",VLOOKUP(A20,'All Meals'!$A$12:$V$61,20))</f>
        <v/>
      </c>
      <c r="R20" s="171" t="str">
        <f t="shared" si="0"/>
        <v/>
      </c>
      <c r="T20" s="672" t="s">
        <v>152</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35">
      <c r="A21" s="417">
        <v>1</v>
      </c>
      <c r="B21" s="417">
        <f t="shared" si="5"/>
        <v>0</v>
      </c>
      <c r="C21" s="424">
        <v>15</v>
      </c>
      <c r="D21" s="59"/>
      <c r="E21" s="170" t="str">
        <f>IF(B21=0,"",FLOOR(VLOOKUP(A21,'All Meals'!$A$12:$V$61,4),0.25))</f>
        <v/>
      </c>
      <c r="F21" s="171" t="str">
        <f t="shared" si="1"/>
        <v/>
      </c>
      <c r="G21" s="170" t="str">
        <f>IF(B21=0,"",FLOOR(VLOOKUP(A21,'All Meals'!$A$12:$V$61,5),0.25))</f>
        <v/>
      </c>
      <c r="H21" s="172" t="str">
        <f t="shared" si="2"/>
        <v/>
      </c>
      <c r="I21" s="241" t="str">
        <f>IF(B21=0,"",FLOOR(VLOOKUP(A21,'All Meals'!$A$12:$V$61,6),0.25))</f>
        <v/>
      </c>
      <c r="J21" s="241" t="str">
        <f>IF(B21=0,"",FLOOR(VLOOKUP(A21,'All Meals'!$A$12:$V$61,7),0.25))</f>
        <v/>
      </c>
      <c r="K21" s="95" t="str">
        <f>IF(B21=0, "",VLOOKUP(A21,'All Meals'!$A$12:$V$61,10))</f>
        <v/>
      </c>
      <c r="L21" s="96" t="str">
        <f t="shared" si="3"/>
        <v/>
      </c>
      <c r="M21" s="324" t="str">
        <f>IF(B21=0, "",VLOOKUP(A21,'All Meals'!$A$12:$V$61,13))</f>
        <v/>
      </c>
      <c r="N21" s="95" t="str">
        <f>IF(B21=0, "",VLOOKUP(A21,'All Meals'!$A$12:$V$61,16))</f>
        <v/>
      </c>
      <c r="O21" s="407" t="str">
        <f t="shared" si="16"/>
        <v/>
      </c>
      <c r="P21" s="408" t="str">
        <f>IF(B21=0, "",VLOOKUP(A21,'All Meals'!$A$12:$V$61,19))</f>
        <v/>
      </c>
      <c r="Q21" s="95" t="str">
        <f>IF(B21=0, "",VLOOKUP(A21,'All Meals'!$A$12:$V$61,20))</f>
        <v/>
      </c>
      <c r="R21" s="171" t="str">
        <f t="shared" si="0"/>
        <v/>
      </c>
      <c r="T21" s="673"/>
      <c r="U21" s="915"/>
      <c r="V21" s="916"/>
      <c r="Y21" s="919"/>
      <c r="Z21" s="920"/>
      <c r="AB21" s="754" t="s">
        <v>275</v>
      </c>
      <c r="AC21" s="755"/>
      <c r="AD21" s="755"/>
      <c r="AE21" s="755"/>
      <c r="AF21" s="234"/>
      <c r="AG21" s="234"/>
      <c r="AH21" s="756" t="s">
        <v>276</v>
      </c>
      <c r="AI21" s="756"/>
      <c r="AJ21" s="756"/>
      <c r="AK21" s="756"/>
      <c r="AL21" s="234"/>
      <c r="AM21" s="234"/>
      <c r="AN21" s="757" t="s">
        <v>277</v>
      </c>
      <c r="AO21" s="757"/>
      <c r="AP21" s="757"/>
      <c r="AQ21" s="757"/>
      <c r="AR21" s="234"/>
      <c r="AS21" s="234"/>
      <c r="AT21" s="758" t="s">
        <v>278</v>
      </c>
      <c r="AU21" s="758"/>
      <c r="AV21" s="758"/>
      <c r="AW21" s="758"/>
      <c r="AX21" s="234"/>
      <c r="AY21" s="234"/>
      <c r="AZ21" s="945" t="s">
        <v>279</v>
      </c>
      <c r="BA21" s="946"/>
      <c r="BB21" s="946"/>
      <c r="BC21" s="947"/>
    </row>
    <row r="22" spans="1:57" ht="33.75" customHeight="1" x14ac:dyDescent="0.35">
      <c r="A22" s="417">
        <v>1</v>
      </c>
      <c r="B22" s="417">
        <f t="shared" si="5"/>
        <v>0</v>
      </c>
      <c r="C22" s="424">
        <v>16</v>
      </c>
      <c r="D22" s="59"/>
      <c r="E22" s="170" t="str">
        <f>IF(B22=0,"",FLOOR(VLOOKUP(A22,'All Meals'!$A$12:$V$61,4),0.25))</f>
        <v/>
      </c>
      <c r="F22" s="171" t="str">
        <f t="shared" si="1"/>
        <v/>
      </c>
      <c r="G22" s="170" t="str">
        <f>IF(B22=0,"",FLOOR(VLOOKUP(A22,'All Meals'!$A$12:$V$61,5),0.25))</f>
        <v/>
      </c>
      <c r="H22" s="172" t="str">
        <f t="shared" si="2"/>
        <v/>
      </c>
      <c r="I22" s="241" t="str">
        <f>IF(B22=0,"",FLOOR(VLOOKUP(A22,'All Meals'!$A$12:$V$61,6),0.25))</f>
        <v/>
      </c>
      <c r="J22" s="241" t="str">
        <f>IF(B22=0,"",FLOOR(VLOOKUP(A22,'All Meals'!$A$12:$V$61,7),0.25))</f>
        <v/>
      </c>
      <c r="K22" s="95" t="str">
        <f>IF(B22=0, "",VLOOKUP(A22,'All Meals'!$A$12:$V$61,10))</f>
        <v/>
      </c>
      <c r="L22" s="96" t="str">
        <f t="shared" si="3"/>
        <v/>
      </c>
      <c r="M22" s="324" t="str">
        <f>IF(B22=0, "",VLOOKUP(A22,'All Meals'!$A$12:$V$61,13))</f>
        <v/>
      </c>
      <c r="N22" s="95" t="str">
        <f>IF(B22=0, "",VLOOKUP(A22,'All Meals'!$A$12:$V$61,16))</f>
        <v/>
      </c>
      <c r="O22" s="407" t="str">
        <f t="shared" si="16"/>
        <v/>
      </c>
      <c r="P22" s="408" t="str">
        <f>IF(B22=0, "",VLOOKUP(A22,'All Meals'!$A$12:$V$61,19))</f>
        <v/>
      </c>
      <c r="Q22" s="95" t="str">
        <f>IF(B22=0, "",VLOOKUP(A22,'All Meals'!$A$12:$V$61,20))</f>
        <v/>
      </c>
      <c r="R22" s="171" t="str">
        <f t="shared" si="0"/>
        <v/>
      </c>
      <c r="T22" s="668" t="s">
        <v>153</v>
      </c>
      <c r="U22" s="899"/>
      <c r="V22" s="900"/>
      <c r="W22" s="213"/>
      <c r="X22" s="213"/>
      <c r="Y22" s="903">
        <f>FLOOR(Y20,0.125)</f>
        <v>0</v>
      </c>
      <c r="Z22" s="904"/>
      <c r="AB22" s="952"/>
      <c r="AC22" s="953"/>
      <c r="AD22" s="953"/>
      <c r="AE22" s="953"/>
      <c r="AF22" s="322"/>
      <c r="AG22" s="322"/>
      <c r="AH22" s="944"/>
      <c r="AI22" s="944"/>
      <c r="AJ22" s="944"/>
      <c r="AK22" s="944"/>
      <c r="AL22" s="322"/>
      <c r="AM22" s="322"/>
      <c r="AN22" s="752"/>
      <c r="AO22" s="752"/>
      <c r="AP22" s="752"/>
      <c r="AQ22" s="752"/>
      <c r="AR22" s="322"/>
      <c r="AS22" s="322"/>
      <c r="AT22" s="753"/>
      <c r="AU22" s="753"/>
      <c r="AV22" s="753"/>
      <c r="AW22" s="753"/>
      <c r="AX22" s="322"/>
      <c r="AY22" s="322"/>
      <c r="AZ22" s="948"/>
      <c r="BA22" s="949"/>
      <c r="BB22" s="949"/>
      <c r="BC22" s="950"/>
    </row>
    <row r="23" spans="1:57" ht="33.75" customHeight="1" thickBot="1" x14ac:dyDescent="0.4">
      <c r="A23" s="417">
        <v>1</v>
      </c>
      <c r="B23" s="417">
        <f t="shared" si="5"/>
        <v>0</v>
      </c>
      <c r="C23" s="424">
        <v>17</v>
      </c>
      <c r="D23" s="59"/>
      <c r="E23" s="170" t="str">
        <f>IF(B23=0,"",FLOOR(VLOOKUP(A23,'All Meals'!$A$12:$V$61,4),0.25))</f>
        <v/>
      </c>
      <c r="F23" s="171" t="str">
        <f t="shared" si="1"/>
        <v/>
      </c>
      <c r="G23" s="170" t="str">
        <f>IF(B23=0,"",FLOOR(VLOOKUP(A23,'All Meals'!$A$12:$V$61,5),0.25))</f>
        <v/>
      </c>
      <c r="H23" s="172" t="str">
        <f t="shared" si="2"/>
        <v/>
      </c>
      <c r="I23" s="241" t="str">
        <f>IF(B23=0,"",FLOOR(VLOOKUP(A23,'All Meals'!$A$12:$V$61,6),0.25))</f>
        <v/>
      </c>
      <c r="J23" s="241" t="str">
        <f>IF(B23=0,"",FLOOR(VLOOKUP(A23,'All Meals'!$A$12:$V$61,7),0.25))</f>
        <v/>
      </c>
      <c r="K23" s="95" t="str">
        <f>IF(B23=0, "",VLOOKUP(A23,'All Meals'!$A$12:$V$61,10))</f>
        <v/>
      </c>
      <c r="L23" s="96" t="str">
        <f t="shared" si="3"/>
        <v/>
      </c>
      <c r="M23" s="324" t="str">
        <f>IF(B23=0, "",VLOOKUP(A23,'All Meals'!$A$12:$V$61,13))</f>
        <v/>
      </c>
      <c r="N23" s="95" t="str">
        <f>IF(B23=0, "",VLOOKUP(A23,'All Meals'!$A$12:$V$61,16))</f>
        <v/>
      </c>
      <c r="O23" s="407" t="str">
        <f t="shared" si="16"/>
        <v/>
      </c>
      <c r="P23" s="408" t="str">
        <f>IF(B23=0, "",VLOOKUP(A23,'All Meals'!$A$12:$V$61,19))</f>
        <v/>
      </c>
      <c r="Q23" s="95" t="str">
        <f>IF(B23=0, "",VLOOKUP(A23,'All Meals'!$A$12:$V$61,20))</f>
        <v/>
      </c>
      <c r="R23" s="171" t="str">
        <f t="shared" si="0"/>
        <v/>
      </c>
      <c r="T23" s="669"/>
      <c r="U23" s="901"/>
      <c r="V23" s="902"/>
      <c r="W23" s="214"/>
      <c r="X23" s="214"/>
      <c r="Y23" s="905"/>
      <c r="Z23" s="906"/>
      <c r="AB23" s="952"/>
      <c r="AC23" s="953"/>
      <c r="AD23" s="953"/>
      <c r="AE23" s="953"/>
      <c r="AF23" s="322"/>
      <c r="AG23" s="322"/>
      <c r="AH23" s="944"/>
      <c r="AI23" s="944"/>
      <c r="AJ23" s="944"/>
      <c r="AK23" s="944"/>
      <c r="AL23" s="322"/>
      <c r="AM23" s="322"/>
      <c r="AN23" s="752"/>
      <c r="AO23" s="752"/>
      <c r="AP23" s="752"/>
      <c r="AQ23" s="752"/>
      <c r="AR23" s="322"/>
      <c r="AS23" s="322"/>
      <c r="AT23" s="753"/>
      <c r="AU23" s="753"/>
      <c r="AV23" s="753"/>
      <c r="AW23" s="753"/>
      <c r="AX23" s="322"/>
      <c r="AY23" s="322"/>
      <c r="AZ23" s="948"/>
      <c r="BA23" s="949"/>
      <c r="BB23" s="949"/>
      <c r="BC23" s="950"/>
    </row>
    <row r="24" spans="1:57" ht="33.75" customHeight="1" x14ac:dyDescent="0.35">
      <c r="A24" s="417">
        <v>1</v>
      </c>
      <c r="B24" s="417">
        <f t="shared" si="5"/>
        <v>0</v>
      </c>
      <c r="C24" s="424">
        <v>18</v>
      </c>
      <c r="D24" s="59"/>
      <c r="E24" s="170" t="str">
        <f>IF(B24=0,"",FLOOR(VLOOKUP(A24,'All Meals'!$A$12:$V$61,4),0.25))</f>
        <v/>
      </c>
      <c r="F24" s="171" t="str">
        <f t="shared" si="1"/>
        <v/>
      </c>
      <c r="G24" s="170" t="str">
        <f>IF(B24=0,"",FLOOR(VLOOKUP(A24,'All Meals'!$A$12:$V$61,5),0.25))</f>
        <v/>
      </c>
      <c r="H24" s="172" t="str">
        <f t="shared" si="2"/>
        <v/>
      </c>
      <c r="I24" s="241" t="str">
        <f>IF(B24=0,"",FLOOR(VLOOKUP(A24,'All Meals'!$A$12:$V$61,6),0.25))</f>
        <v/>
      </c>
      <c r="J24" s="241" t="str">
        <f>IF(B24=0,"",FLOOR(VLOOKUP(A24,'All Meals'!$A$12:$V$61,7),0.25))</f>
        <v/>
      </c>
      <c r="K24" s="95" t="str">
        <f>IF(B24=0, "",VLOOKUP(A24,'All Meals'!$A$12:$V$61,10))</f>
        <v/>
      </c>
      <c r="L24" s="96" t="str">
        <f t="shared" si="3"/>
        <v/>
      </c>
      <c r="M24" s="324" t="str">
        <f>IF(B24=0, "",VLOOKUP(A24,'All Meals'!$A$12:$V$61,13))</f>
        <v/>
      </c>
      <c r="N24" s="95" t="str">
        <f>IF(B24=0, "",VLOOKUP(A24,'All Meals'!$A$12:$V$61,16))</f>
        <v/>
      </c>
      <c r="O24" s="407" t="str">
        <f t="shared" si="16"/>
        <v/>
      </c>
      <c r="P24" s="408" t="str">
        <f>IF(B24=0, "",VLOOKUP(A24,'All Meals'!$A$12:$V$61,19))</f>
        <v/>
      </c>
      <c r="Q24" s="95" t="str">
        <f>IF(B24=0, "",VLOOKUP(A24,'All Meals'!$A$12:$V$61,20))</f>
        <v/>
      </c>
      <c r="R24" s="171" t="str">
        <f t="shared" si="0"/>
        <v/>
      </c>
      <c r="AB24" s="749"/>
      <c r="AC24" s="750"/>
      <c r="AD24" s="750"/>
      <c r="AE24" s="750"/>
      <c r="AF24" s="322"/>
      <c r="AG24" s="322"/>
      <c r="AH24" s="944"/>
      <c r="AI24" s="944"/>
      <c r="AJ24" s="944"/>
      <c r="AK24" s="944"/>
      <c r="AL24" s="322"/>
      <c r="AM24" s="322"/>
      <c r="AN24" s="752"/>
      <c r="AO24" s="752"/>
      <c r="AP24" s="752"/>
      <c r="AQ24" s="752"/>
      <c r="AR24" s="322"/>
      <c r="AS24" s="322"/>
      <c r="AT24" s="753"/>
      <c r="AU24" s="753"/>
      <c r="AV24" s="753"/>
      <c r="AW24" s="753"/>
      <c r="AX24" s="322"/>
      <c r="AY24" s="322"/>
      <c r="AZ24" s="948"/>
      <c r="BA24" s="949"/>
      <c r="BB24" s="949"/>
      <c r="BC24" s="950"/>
    </row>
    <row r="25" spans="1:57" ht="33.75" customHeight="1" x14ac:dyDescent="0.35">
      <c r="A25" s="417">
        <v>1</v>
      </c>
      <c r="B25" s="417">
        <f t="shared" si="5"/>
        <v>0</v>
      </c>
      <c r="C25" s="424">
        <v>19</v>
      </c>
      <c r="D25" s="59"/>
      <c r="E25" s="170" t="str">
        <f>IF(B25=0,"",FLOOR(VLOOKUP(A25,'All Meals'!$A$12:$V$61,4),0.25))</f>
        <v/>
      </c>
      <c r="F25" s="171" t="str">
        <f t="shared" si="1"/>
        <v/>
      </c>
      <c r="G25" s="170" t="str">
        <f>IF(B25=0,"",FLOOR(VLOOKUP(A25,'All Meals'!$A$12:$V$61,5),0.25))</f>
        <v/>
      </c>
      <c r="H25" s="172" t="str">
        <f t="shared" si="2"/>
        <v/>
      </c>
      <c r="I25" s="241" t="str">
        <f>IF(B25=0,"",FLOOR(VLOOKUP(A25,'All Meals'!$A$12:$V$61,6),0.25))</f>
        <v/>
      </c>
      <c r="J25" s="241" t="str">
        <f>IF(B25=0,"",FLOOR(VLOOKUP(A25,'All Meals'!$A$12:$V$61,7),0.25))</f>
        <v/>
      </c>
      <c r="K25" s="95" t="str">
        <f>IF(B25=0, "",VLOOKUP(A25,'All Meals'!$A$12:$V$61,10))</f>
        <v/>
      </c>
      <c r="L25" s="96" t="str">
        <f t="shared" si="3"/>
        <v/>
      </c>
      <c r="M25" s="324" t="str">
        <f>IF(B25=0, "",VLOOKUP(A25,'All Meals'!$A$12:$V$61,13))</f>
        <v/>
      </c>
      <c r="N25" s="95" t="str">
        <f>IF(B25=0, "",VLOOKUP(A25,'All Meals'!$A$12:$V$61,16))</f>
        <v/>
      </c>
      <c r="O25" s="407" t="str">
        <f t="shared" si="16"/>
        <v/>
      </c>
      <c r="P25" s="408" t="str">
        <f>IF(B25=0, "",VLOOKUP(A25,'All Meals'!$A$12:$V$61,19))</f>
        <v/>
      </c>
      <c r="Q25" s="95" t="str">
        <f>IF(B25=0, "",VLOOKUP(A25,'All Meals'!$A$12:$V$61,20))</f>
        <v/>
      </c>
      <c r="R25" s="171" t="str">
        <f t="shared" si="0"/>
        <v/>
      </c>
      <c r="AB25" s="749"/>
      <c r="AC25" s="750"/>
      <c r="AD25" s="750"/>
      <c r="AE25" s="750"/>
      <c r="AF25" s="322"/>
      <c r="AG25" s="322"/>
      <c r="AH25" s="944"/>
      <c r="AI25" s="944"/>
      <c r="AJ25" s="944"/>
      <c r="AK25" s="944"/>
      <c r="AL25" s="322"/>
      <c r="AM25" s="322"/>
      <c r="AN25" s="752"/>
      <c r="AO25" s="752"/>
      <c r="AP25" s="752"/>
      <c r="AQ25" s="752"/>
      <c r="AR25" s="322"/>
      <c r="AS25" s="322"/>
      <c r="AT25" s="753"/>
      <c r="AU25" s="753"/>
      <c r="AV25" s="753"/>
      <c r="AW25" s="753"/>
      <c r="AX25" s="322"/>
      <c r="AY25" s="322"/>
      <c r="AZ25" s="948"/>
      <c r="BA25" s="949"/>
      <c r="BB25" s="949"/>
      <c r="BC25" s="950"/>
    </row>
    <row r="26" spans="1:57" ht="33.75" customHeight="1" thickBot="1" x14ac:dyDescent="0.4">
      <c r="A26" s="417">
        <v>1</v>
      </c>
      <c r="B26" s="417">
        <f t="shared" si="5"/>
        <v>0</v>
      </c>
      <c r="C26" s="425">
        <v>20</v>
      </c>
      <c r="D26" s="60"/>
      <c r="E26" s="418" t="str">
        <f>IF(B26=0,"",FLOOR(VLOOKUP(A26,'All Meals'!$A$12:$V$61,4),0.25))</f>
        <v/>
      </c>
      <c r="F26" s="171" t="str">
        <f t="shared" si="1"/>
        <v/>
      </c>
      <c r="G26" s="418" t="str">
        <f>IF(B26=0,"",FLOOR(VLOOKUP(A26,'All Meals'!$A$12:$V$61,5),0.25))</f>
        <v/>
      </c>
      <c r="H26" s="172" t="str">
        <f t="shared" si="2"/>
        <v/>
      </c>
      <c r="I26" s="419" t="str">
        <f>IF(B26=0,"",FLOOR(VLOOKUP(A26,'All Meals'!$A$12:$V$61,6),0.25))</f>
        <v/>
      </c>
      <c r="J26" s="419" t="str">
        <f>IF(B26=0,"",FLOOR(VLOOKUP(A26,'All Meals'!$A$12:$V$61,7),0.25))</f>
        <v/>
      </c>
      <c r="K26" s="420" t="str">
        <f>IF(B26=0, "",VLOOKUP(A26,'All Meals'!$A$12:$V$61,10))</f>
        <v/>
      </c>
      <c r="L26" s="96" t="str">
        <f t="shared" si="3"/>
        <v/>
      </c>
      <c r="M26" s="421" t="str">
        <f>IF(B26=0, "",VLOOKUP(A26,'All Meals'!$A$12:$V$61,13))</f>
        <v/>
      </c>
      <c r="N26" s="420" t="str">
        <f>IF(B26=0, "",VLOOKUP(A26,'All Meals'!$A$12:$V$61,16))</f>
        <v/>
      </c>
      <c r="O26" s="407" t="str">
        <f t="shared" si="16"/>
        <v/>
      </c>
      <c r="P26" s="422" t="str">
        <f>IF(B26=0, "",VLOOKUP(A26,'All Meals'!$A$12:$V$61,19))</f>
        <v/>
      </c>
      <c r="Q26" s="420" t="str">
        <f>IF(B26=0, "",VLOOKUP(A26,'All Meals'!$A$12:$V$61,20))</f>
        <v/>
      </c>
      <c r="R26" s="173" t="str">
        <f t="shared" si="0"/>
        <v/>
      </c>
      <c r="AB26" s="742"/>
      <c r="AC26" s="743"/>
      <c r="AD26" s="743"/>
      <c r="AE26" s="743"/>
      <c r="AF26" s="323"/>
      <c r="AG26" s="323"/>
      <c r="AH26" s="951"/>
      <c r="AI26" s="951"/>
      <c r="AJ26" s="951"/>
      <c r="AK26" s="951"/>
      <c r="AL26" s="323"/>
      <c r="AM26" s="323"/>
      <c r="AN26" s="745"/>
      <c r="AO26" s="745"/>
      <c r="AP26" s="745"/>
      <c r="AQ26" s="745"/>
      <c r="AR26" s="323"/>
      <c r="AS26" s="323"/>
      <c r="AT26" s="746"/>
      <c r="AU26" s="746"/>
      <c r="AV26" s="746"/>
      <c r="AW26" s="746"/>
      <c r="AX26" s="323"/>
      <c r="AY26" s="323"/>
      <c r="AZ26" s="938"/>
      <c r="BA26" s="939"/>
      <c r="BB26" s="939"/>
      <c r="BC26" s="940"/>
    </row>
    <row r="27" spans="1:57" ht="33.75" customHeight="1" x14ac:dyDescent="0.35">
      <c r="AB27" s="153"/>
    </row>
    <row r="28" spans="1:57" ht="33.75" customHeight="1" x14ac:dyDescent="0.35">
      <c r="AB28" s="153"/>
      <c r="AE28" s="154"/>
    </row>
    <row r="29" spans="1:57" ht="33.75" customHeight="1" x14ac:dyDescent="0.35"/>
    <row r="30" spans="1:57" ht="33.75" customHeight="1" x14ac:dyDescent="0.35"/>
  </sheetData>
  <sheetProtection algorithmName="SHA-512" hashValue="97Ur8h4Gb433E85p3cKPkEmAEFXqkvhV+flyzF/qj0z/oM92ed6yiFJiRwqNpeX2tszlKqCpQLlSAjuH8kSqYg==" saltValue="nyf+Ebz6U7S3LqBZ7Z+FaQ==" spinCount="100000" sheet="1"/>
  <mergeCells count="127">
    <mergeCell ref="C1:R1"/>
    <mergeCell ref="T1:Z1"/>
    <mergeCell ref="AB1:BC1"/>
    <mergeCell ref="D2:R2"/>
    <mergeCell ref="T2:V2"/>
    <mergeCell ref="Y2:Z2"/>
    <mergeCell ref="AB2:AW2"/>
    <mergeCell ref="AZ2:BD2"/>
    <mergeCell ref="E5:E6"/>
    <mergeCell ref="F5:F6"/>
    <mergeCell ref="G5:G6"/>
    <mergeCell ref="H5:H6"/>
    <mergeCell ref="I5:I6"/>
    <mergeCell ref="J5:J6"/>
    <mergeCell ref="C3:Z3"/>
    <mergeCell ref="AB3:AN3"/>
    <mergeCell ref="C4:D6"/>
    <mergeCell ref="E4:F4"/>
    <mergeCell ref="G4:J4"/>
    <mergeCell ref="K4:M4"/>
    <mergeCell ref="N4:P4"/>
    <mergeCell ref="Q4:R4"/>
    <mergeCell ref="S4:Z4"/>
    <mergeCell ref="AB4:BC4"/>
    <mergeCell ref="Q5:Q6"/>
    <mergeCell ref="R5:R6"/>
    <mergeCell ref="S5:V5"/>
    <mergeCell ref="AB5:AB6"/>
    <mergeCell ref="AE5:AE6"/>
    <mergeCell ref="Z5:Z8"/>
    <mergeCell ref="S8:V8"/>
    <mergeCell ref="K5:K6"/>
    <mergeCell ref="L5:L6"/>
    <mergeCell ref="M5:M6"/>
    <mergeCell ref="N5:N6"/>
    <mergeCell ref="O5:O6"/>
    <mergeCell ref="P5:P6"/>
    <mergeCell ref="BE5:BE6"/>
    <mergeCell ref="S6:V6"/>
    <mergeCell ref="S7:V7"/>
    <mergeCell ref="AB7:AB8"/>
    <mergeCell ref="AC7:AC8"/>
    <mergeCell ref="AD7:AD8"/>
    <mergeCell ref="AE7:AE8"/>
    <mergeCell ref="AH5:AH6"/>
    <mergeCell ref="AK5:AK6"/>
    <mergeCell ref="AN5:AN6"/>
    <mergeCell ref="AQ5:AQ6"/>
    <mergeCell ref="AT5:AT6"/>
    <mergeCell ref="AW5:AW6"/>
    <mergeCell ref="AF7:AF8"/>
    <mergeCell ref="AG7:AG8"/>
    <mergeCell ref="AH7:AH8"/>
    <mergeCell ref="AI7:AI8"/>
    <mergeCell ref="AJ7:AJ8"/>
    <mergeCell ref="AK7:AK8"/>
    <mergeCell ref="AZ5:AZ6"/>
    <mergeCell ref="BC5:BC6"/>
    <mergeCell ref="BD5:BD6"/>
    <mergeCell ref="BA7:BA8"/>
    <mergeCell ref="BB7:BB8"/>
    <mergeCell ref="BC7:BC8"/>
    <mergeCell ref="AL7:AL8"/>
    <mergeCell ref="AM7:AM8"/>
    <mergeCell ref="AN7:AN8"/>
    <mergeCell ref="AO7:AO8"/>
    <mergeCell ref="AP7:AP8"/>
    <mergeCell ref="AQ7:AQ8"/>
    <mergeCell ref="AR7:AR8"/>
    <mergeCell ref="AS7:AS8"/>
    <mergeCell ref="AT7:AT8"/>
    <mergeCell ref="AU7:AU8"/>
    <mergeCell ref="AV7:AV8"/>
    <mergeCell ref="AW7:AW8"/>
    <mergeCell ref="AX7:AX8"/>
    <mergeCell ref="AY7:AY8"/>
    <mergeCell ref="AZ7:AZ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T19:Z19"/>
    <mergeCell ref="T20:V21"/>
    <mergeCell ref="Y20:Z21"/>
    <mergeCell ref="AB20:BC20"/>
    <mergeCell ref="AB21:AE21"/>
    <mergeCell ref="AH21:AK21"/>
    <mergeCell ref="AN21:AQ21"/>
    <mergeCell ref="AT21:AW21"/>
    <mergeCell ref="AZ21:BC21"/>
    <mergeCell ref="AZ22:BC22"/>
    <mergeCell ref="AB23:AE23"/>
    <mergeCell ref="AH23:AK23"/>
    <mergeCell ref="AN23:AQ23"/>
    <mergeCell ref="AT23:AW23"/>
    <mergeCell ref="AZ23:BC23"/>
    <mergeCell ref="T22:V23"/>
    <mergeCell ref="Y22:Z23"/>
    <mergeCell ref="AB22:AE22"/>
    <mergeCell ref="AH22:AK22"/>
    <mergeCell ref="AN22:AQ22"/>
    <mergeCell ref="AT22:AW22"/>
    <mergeCell ref="AB26:AE26"/>
    <mergeCell ref="AH26:AK26"/>
    <mergeCell ref="AN26:AQ26"/>
    <mergeCell ref="AT26:AW26"/>
    <mergeCell ref="AZ26:BC26"/>
    <mergeCell ref="AB24:AE24"/>
    <mergeCell ref="AH24:AK24"/>
    <mergeCell ref="AN24:AQ24"/>
    <mergeCell ref="AT24:AW24"/>
    <mergeCell ref="AZ24:BC24"/>
    <mergeCell ref="AB25:AE25"/>
    <mergeCell ref="AH25:AK25"/>
    <mergeCell ref="AN25:AQ25"/>
    <mergeCell ref="AT25:AW25"/>
    <mergeCell ref="AZ25:BC25"/>
  </mergeCells>
  <conditionalFormatting sqref="Z5 F7:J26 L7:L26 O7:O26 R7:R26 Z9">
    <cfRule type="containsText" dxfId="39" priority="5" stopIfTrue="1" operator="containsText" text="Yes">
      <formula>NOT(ISERROR(SEARCH("Yes",F5)))</formula>
    </cfRule>
    <cfRule type="containsText" dxfId="38" priority="6" stopIfTrue="1" operator="containsText" text="No">
      <formula>NOT(ISERROR(SEARCH("No",F5)))</formula>
    </cfRule>
  </conditionalFormatting>
  <conditionalFormatting sqref="AB20">
    <cfRule type="containsText" dxfId="37" priority="1" stopIfTrue="1" operator="containsText" text="You">
      <formula>NOT(ISERROR(SEARCH("You",AB20)))</formula>
    </cfRule>
  </conditionalFormatting>
  <conditionalFormatting sqref="AB9:AE9 AH9:AK9">
    <cfRule type="containsText" dxfId="36" priority="4" stopIfTrue="1" operator="containsText" text="Remember">
      <formula>NOT(ISERROR(SEARCH("Remember",AB9)))</formula>
    </cfRule>
  </conditionalFormatting>
  <conditionalFormatting sqref="AN9:AQ9">
    <cfRule type="containsText" dxfId="35" priority="2" stopIfTrue="1" operator="containsText" text="if">
      <formula>NOT(ISERROR(SEARCH("if",AN9)))</formula>
    </cfRule>
  </conditionalFormatting>
  <hyperlinks>
    <hyperlink ref="Y2:Z2" location="'Weekly Report'!A1" display="Go to Weekly Report" xr:uid="{00000000-0004-0000-0C00-000000000000}"/>
    <hyperlink ref="T2:V2" location="'Menu Worksheet Instructions'!A1" display="Go to Instructions" xr:uid="{00000000-0004-0000-0C00-000001000000}"/>
    <hyperlink ref="AZ2:BD2" r:id="rId1" display="https://foodbuyingguide.fns.usda.gov/files/Reports/USDA_FBG_Section2_Vegetables_YieldTable.pdf" xr:uid="{00000000-0004-0000-0C00-000002000000}"/>
    <hyperlink ref="A1" location="Day7!A1" display="Day7" xr:uid="{00000000-0004-0000-0C00-000003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7889" r:id="rId6" name="Drop Down 1">
              <controlPr defaultSize="0" autoLine="0" autoPict="0">
                <anchor moveWithCells="1">
                  <from>
                    <xdr:col>3</xdr:col>
                    <xdr:colOff>165100</xdr:colOff>
                    <xdr:row>6</xdr:row>
                    <xdr:rowOff>107950</xdr:rowOff>
                  </from>
                  <to>
                    <xdr:col>3</xdr:col>
                    <xdr:colOff>3060700</xdr:colOff>
                    <xdr:row>6</xdr:row>
                    <xdr:rowOff>381000</xdr:rowOff>
                  </to>
                </anchor>
              </controlPr>
            </control>
          </mc:Choice>
        </mc:AlternateContent>
        <mc:AlternateContent xmlns:mc="http://schemas.openxmlformats.org/markup-compatibility/2006">
          <mc:Choice Requires="x14">
            <control shapeId="37890" r:id="rId7" name="Drop Down 2">
              <controlPr defaultSize="0" autoLine="0" autoPict="0">
                <anchor moveWithCells="1">
                  <from>
                    <xdr:col>3</xdr:col>
                    <xdr:colOff>165100</xdr:colOff>
                    <xdr:row>7</xdr:row>
                    <xdr:rowOff>107950</xdr:rowOff>
                  </from>
                  <to>
                    <xdr:col>3</xdr:col>
                    <xdr:colOff>3060700</xdr:colOff>
                    <xdr:row>7</xdr:row>
                    <xdr:rowOff>381000</xdr:rowOff>
                  </to>
                </anchor>
              </controlPr>
            </control>
          </mc:Choice>
        </mc:AlternateContent>
        <mc:AlternateContent xmlns:mc="http://schemas.openxmlformats.org/markup-compatibility/2006">
          <mc:Choice Requires="x14">
            <control shapeId="37891" r:id="rId8" name="Drop Down 3">
              <controlPr defaultSize="0" autoLine="0" autoPict="0">
                <anchor moveWithCells="1">
                  <from>
                    <xdr:col>3</xdr:col>
                    <xdr:colOff>165100</xdr:colOff>
                    <xdr:row>8</xdr:row>
                    <xdr:rowOff>107950</xdr:rowOff>
                  </from>
                  <to>
                    <xdr:col>3</xdr:col>
                    <xdr:colOff>3060700</xdr:colOff>
                    <xdr:row>8</xdr:row>
                    <xdr:rowOff>381000</xdr:rowOff>
                  </to>
                </anchor>
              </controlPr>
            </control>
          </mc:Choice>
        </mc:AlternateContent>
        <mc:AlternateContent xmlns:mc="http://schemas.openxmlformats.org/markup-compatibility/2006">
          <mc:Choice Requires="x14">
            <control shapeId="37892" r:id="rId9" name="Drop Down 4">
              <controlPr defaultSize="0" autoLine="0" autoPict="0">
                <anchor moveWithCells="1">
                  <from>
                    <xdr:col>3</xdr:col>
                    <xdr:colOff>165100</xdr:colOff>
                    <xdr:row>9</xdr:row>
                    <xdr:rowOff>107950</xdr:rowOff>
                  </from>
                  <to>
                    <xdr:col>3</xdr:col>
                    <xdr:colOff>3060700</xdr:colOff>
                    <xdr:row>9</xdr:row>
                    <xdr:rowOff>381000</xdr:rowOff>
                  </to>
                </anchor>
              </controlPr>
            </control>
          </mc:Choice>
        </mc:AlternateContent>
        <mc:AlternateContent xmlns:mc="http://schemas.openxmlformats.org/markup-compatibility/2006">
          <mc:Choice Requires="x14">
            <control shapeId="37893" r:id="rId10" name="Drop Down 5">
              <controlPr defaultSize="0" autoLine="0" autoPict="0">
                <anchor moveWithCells="1">
                  <from>
                    <xdr:col>3</xdr:col>
                    <xdr:colOff>165100</xdr:colOff>
                    <xdr:row>10</xdr:row>
                    <xdr:rowOff>107950</xdr:rowOff>
                  </from>
                  <to>
                    <xdr:col>3</xdr:col>
                    <xdr:colOff>3060700</xdr:colOff>
                    <xdr:row>10</xdr:row>
                    <xdr:rowOff>381000</xdr:rowOff>
                  </to>
                </anchor>
              </controlPr>
            </control>
          </mc:Choice>
        </mc:AlternateContent>
        <mc:AlternateContent xmlns:mc="http://schemas.openxmlformats.org/markup-compatibility/2006">
          <mc:Choice Requires="x14">
            <control shapeId="37894" r:id="rId11" name="Drop Down 6">
              <controlPr defaultSize="0" autoLine="0" autoPict="0">
                <anchor moveWithCells="1">
                  <from>
                    <xdr:col>3</xdr:col>
                    <xdr:colOff>165100</xdr:colOff>
                    <xdr:row>11</xdr:row>
                    <xdr:rowOff>107950</xdr:rowOff>
                  </from>
                  <to>
                    <xdr:col>3</xdr:col>
                    <xdr:colOff>3060700</xdr:colOff>
                    <xdr:row>11</xdr:row>
                    <xdr:rowOff>381000</xdr:rowOff>
                  </to>
                </anchor>
              </controlPr>
            </control>
          </mc:Choice>
        </mc:AlternateContent>
        <mc:AlternateContent xmlns:mc="http://schemas.openxmlformats.org/markup-compatibility/2006">
          <mc:Choice Requires="x14">
            <control shapeId="37895" r:id="rId12" name="Drop Down 7">
              <controlPr defaultSize="0" autoLine="0" autoPict="0">
                <anchor moveWithCells="1">
                  <from>
                    <xdr:col>3</xdr:col>
                    <xdr:colOff>165100</xdr:colOff>
                    <xdr:row>12</xdr:row>
                    <xdr:rowOff>107950</xdr:rowOff>
                  </from>
                  <to>
                    <xdr:col>3</xdr:col>
                    <xdr:colOff>3060700</xdr:colOff>
                    <xdr:row>12</xdr:row>
                    <xdr:rowOff>381000</xdr:rowOff>
                  </to>
                </anchor>
              </controlPr>
            </control>
          </mc:Choice>
        </mc:AlternateContent>
        <mc:AlternateContent xmlns:mc="http://schemas.openxmlformats.org/markup-compatibility/2006">
          <mc:Choice Requires="x14">
            <control shapeId="37896" r:id="rId13" name="Drop Down 8">
              <controlPr defaultSize="0" autoLine="0" autoPict="0">
                <anchor moveWithCells="1">
                  <from>
                    <xdr:col>3</xdr:col>
                    <xdr:colOff>165100</xdr:colOff>
                    <xdr:row>13</xdr:row>
                    <xdr:rowOff>107950</xdr:rowOff>
                  </from>
                  <to>
                    <xdr:col>3</xdr:col>
                    <xdr:colOff>3060700</xdr:colOff>
                    <xdr:row>13</xdr:row>
                    <xdr:rowOff>381000</xdr:rowOff>
                  </to>
                </anchor>
              </controlPr>
            </control>
          </mc:Choice>
        </mc:AlternateContent>
        <mc:AlternateContent xmlns:mc="http://schemas.openxmlformats.org/markup-compatibility/2006">
          <mc:Choice Requires="x14">
            <control shapeId="37897" r:id="rId14" name="Drop Down 9">
              <controlPr defaultSize="0" autoLine="0" autoPict="0">
                <anchor moveWithCells="1">
                  <from>
                    <xdr:col>3</xdr:col>
                    <xdr:colOff>165100</xdr:colOff>
                    <xdr:row>14</xdr:row>
                    <xdr:rowOff>107950</xdr:rowOff>
                  </from>
                  <to>
                    <xdr:col>3</xdr:col>
                    <xdr:colOff>3060700</xdr:colOff>
                    <xdr:row>14</xdr:row>
                    <xdr:rowOff>381000</xdr:rowOff>
                  </to>
                </anchor>
              </controlPr>
            </control>
          </mc:Choice>
        </mc:AlternateContent>
        <mc:AlternateContent xmlns:mc="http://schemas.openxmlformats.org/markup-compatibility/2006">
          <mc:Choice Requires="x14">
            <control shapeId="37898" r:id="rId15" name="Drop Down 10">
              <controlPr defaultSize="0" autoLine="0" autoPict="0">
                <anchor moveWithCells="1">
                  <from>
                    <xdr:col>3</xdr:col>
                    <xdr:colOff>165100</xdr:colOff>
                    <xdr:row>15</xdr:row>
                    <xdr:rowOff>88900</xdr:rowOff>
                  </from>
                  <to>
                    <xdr:col>3</xdr:col>
                    <xdr:colOff>3060700</xdr:colOff>
                    <xdr:row>15</xdr:row>
                    <xdr:rowOff>361950</xdr:rowOff>
                  </to>
                </anchor>
              </controlPr>
            </control>
          </mc:Choice>
        </mc:AlternateContent>
        <mc:AlternateContent xmlns:mc="http://schemas.openxmlformats.org/markup-compatibility/2006">
          <mc:Choice Requires="x14">
            <control shapeId="37899" r:id="rId16" name="Drop Down 11">
              <controlPr defaultSize="0" autoLine="0" autoPict="0">
                <anchor moveWithCells="1">
                  <from>
                    <xdr:col>3</xdr:col>
                    <xdr:colOff>165100</xdr:colOff>
                    <xdr:row>16</xdr:row>
                    <xdr:rowOff>107950</xdr:rowOff>
                  </from>
                  <to>
                    <xdr:col>3</xdr:col>
                    <xdr:colOff>3060700</xdr:colOff>
                    <xdr:row>16</xdr:row>
                    <xdr:rowOff>381000</xdr:rowOff>
                  </to>
                </anchor>
              </controlPr>
            </control>
          </mc:Choice>
        </mc:AlternateContent>
        <mc:AlternateContent xmlns:mc="http://schemas.openxmlformats.org/markup-compatibility/2006">
          <mc:Choice Requires="x14">
            <control shapeId="37900" r:id="rId17" name="Drop Down 12">
              <controlPr defaultSize="0" autoLine="0" autoPict="0">
                <anchor moveWithCells="1">
                  <from>
                    <xdr:col>3</xdr:col>
                    <xdr:colOff>165100</xdr:colOff>
                    <xdr:row>17</xdr:row>
                    <xdr:rowOff>107950</xdr:rowOff>
                  </from>
                  <to>
                    <xdr:col>3</xdr:col>
                    <xdr:colOff>3060700</xdr:colOff>
                    <xdr:row>17</xdr:row>
                    <xdr:rowOff>381000</xdr:rowOff>
                  </to>
                </anchor>
              </controlPr>
            </control>
          </mc:Choice>
        </mc:AlternateContent>
        <mc:AlternateContent xmlns:mc="http://schemas.openxmlformats.org/markup-compatibility/2006">
          <mc:Choice Requires="x14">
            <control shapeId="37901" r:id="rId18" name="Drop Down 13">
              <controlPr defaultSize="0" autoLine="0" autoPict="0">
                <anchor moveWithCells="1">
                  <from>
                    <xdr:col>3</xdr:col>
                    <xdr:colOff>165100</xdr:colOff>
                    <xdr:row>18</xdr:row>
                    <xdr:rowOff>107950</xdr:rowOff>
                  </from>
                  <to>
                    <xdr:col>3</xdr:col>
                    <xdr:colOff>3060700</xdr:colOff>
                    <xdr:row>18</xdr:row>
                    <xdr:rowOff>381000</xdr:rowOff>
                  </to>
                </anchor>
              </controlPr>
            </control>
          </mc:Choice>
        </mc:AlternateContent>
        <mc:AlternateContent xmlns:mc="http://schemas.openxmlformats.org/markup-compatibility/2006">
          <mc:Choice Requires="x14">
            <control shapeId="37902" r:id="rId19" name="Drop Down 14">
              <controlPr defaultSize="0" autoLine="0" autoPict="0">
                <anchor moveWithCells="1">
                  <from>
                    <xdr:col>3</xdr:col>
                    <xdr:colOff>165100</xdr:colOff>
                    <xdr:row>19</xdr:row>
                    <xdr:rowOff>107950</xdr:rowOff>
                  </from>
                  <to>
                    <xdr:col>3</xdr:col>
                    <xdr:colOff>3060700</xdr:colOff>
                    <xdr:row>19</xdr:row>
                    <xdr:rowOff>381000</xdr:rowOff>
                  </to>
                </anchor>
              </controlPr>
            </control>
          </mc:Choice>
        </mc:AlternateContent>
        <mc:AlternateContent xmlns:mc="http://schemas.openxmlformats.org/markup-compatibility/2006">
          <mc:Choice Requires="x14">
            <control shapeId="37903" r:id="rId20" name="Drop Down 15">
              <controlPr defaultSize="0" autoLine="0" autoPict="0">
                <anchor moveWithCells="1">
                  <from>
                    <xdr:col>3</xdr:col>
                    <xdr:colOff>165100</xdr:colOff>
                    <xdr:row>20</xdr:row>
                    <xdr:rowOff>107950</xdr:rowOff>
                  </from>
                  <to>
                    <xdr:col>3</xdr:col>
                    <xdr:colOff>3060700</xdr:colOff>
                    <xdr:row>20</xdr:row>
                    <xdr:rowOff>381000</xdr:rowOff>
                  </to>
                </anchor>
              </controlPr>
            </control>
          </mc:Choice>
        </mc:AlternateContent>
        <mc:AlternateContent xmlns:mc="http://schemas.openxmlformats.org/markup-compatibility/2006">
          <mc:Choice Requires="x14">
            <control shapeId="37904" r:id="rId21" name="Drop Down 16">
              <controlPr defaultSize="0" autoLine="0" autoPict="0">
                <anchor moveWithCells="1">
                  <from>
                    <xdr:col>3</xdr:col>
                    <xdr:colOff>165100</xdr:colOff>
                    <xdr:row>21</xdr:row>
                    <xdr:rowOff>107950</xdr:rowOff>
                  </from>
                  <to>
                    <xdr:col>3</xdr:col>
                    <xdr:colOff>3060700</xdr:colOff>
                    <xdr:row>21</xdr:row>
                    <xdr:rowOff>381000</xdr:rowOff>
                  </to>
                </anchor>
              </controlPr>
            </control>
          </mc:Choice>
        </mc:AlternateContent>
        <mc:AlternateContent xmlns:mc="http://schemas.openxmlformats.org/markup-compatibility/2006">
          <mc:Choice Requires="x14">
            <control shapeId="37905" r:id="rId22" name="Drop Down 17">
              <controlPr defaultSize="0" autoLine="0" autoPict="0">
                <anchor moveWithCells="1">
                  <from>
                    <xdr:col>3</xdr:col>
                    <xdr:colOff>165100</xdr:colOff>
                    <xdr:row>22</xdr:row>
                    <xdr:rowOff>107950</xdr:rowOff>
                  </from>
                  <to>
                    <xdr:col>3</xdr:col>
                    <xdr:colOff>3060700</xdr:colOff>
                    <xdr:row>22</xdr:row>
                    <xdr:rowOff>381000</xdr:rowOff>
                  </to>
                </anchor>
              </controlPr>
            </control>
          </mc:Choice>
        </mc:AlternateContent>
        <mc:AlternateContent xmlns:mc="http://schemas.openxmlformats.org/markup-compatibility/2006">
          <mc:Choice Requires="x14">
            <control shapeId="37906" r:id="rId23" name="Drop Down 18">
              <controlPr defaultSize="0" autoLine="0" autoPict="0">
                <anchor moveWithCells="1">
                  <from>
                    <xdr:col>3</xdr:col>
                    <xdr:colOff>165100</xdr:colOff>
                    <xdr:row>23</xdr:row>
                    <xdr:rowOff>107950</xdr:rowOff>
                  </from>
                  <to>
                    <xdr:col>3</xdr:col>
                    <xdr:colOff>3060700</xdr:colOff>
                    <xdr:row>23</xdr:row>
                    <xdr:rowOff>381000</xdr:rowOff>
                  </to>
                </anchor>
              </controlPr>
            </control>
          </mc:Choice>
        </mc:AlternateContent>
        <mc:AlternateContent xmlns:mc="http://schemas.openxmlformats.org/markup-compatibility/2006">
          <mc:Choice Requires="x14">
            <control shapeId="37907" r:id="rId24" name="Drop Down 19">
              <controlPr defaultSize="0" autoLine="0" autoPict="0">
                <anchor moveWithCells="1">
                  <from>
                    <xdr:col>3</xdr:col>
                    <xdr:colOff>165100</xdr:colOff>
                    <xdr:row>24</xdr:row>
                    <xdr:rowOff>107950</xdr:rowOff>
                  </from>
                  <to>
                    <xdr:col>3</xdr:col>
                    <xdr:colOff>3060700</xdr:colOff>
                    <xdr:row>24</xdr:row>
                    <xdr:rowOff>381000</xdr:rowOff>
                  </to>
                </anchor>
              </controlPr>
            </control>
          </mc:Choice>
        </mc:AlternateContent>
        <mc:AlternateContent xmlns:mc="http://schemas.openxmlformats.org/markup-compatibility/2006">
          <mc:Choice Requires="x14">
            <control shapeId="37908" r:id="rId25" name="Drop Down 20">
              <controlPr defaultSize="0" autoLine="0" autoPict="0">
                <anchor moveWithCells="1">
                  <from>
                    <xdr:col>3</xdr:col>
                    <xdr:colOff>165100</xdr:colOff>
                    <xdr:row>25</xdr:row>
                    <xdr:rowOff>107950</xdr:rowOff>
                  </from>
                  <to>
                    <xdr:col>3</xdr:col>
                    <xdr:colOff>3060700</xdr:colOff>
                    <xdr:row>25</xdr:row>
                    <xdr:rowOff>381000</xdr:rowOff>
                  </to>
                </anchor>
              </controlPr>
            </control>
          </mc:Choice>
        </mc:AlternateContent>
        <mc:AlternateContent xmlns:mc="http://schemas.openxmlformats.org/markup-compatibility/2006">
          <mc:Choice Requires="x14">
            <control shapeId="37909" r:id="rId26" name="Check Box 21">
              <controlPr defaultSize="0" autoFill="0" autoLine="0" autoPict="0">
                <anchor moveWithCells="1">
                  <from>
                    <xdr:col>24</xdr:col>
                    <xdr:colOff>203200</xdr:colOff>
                    <xdr:row>4</xdr:row>
                    <xdr:rowOff>146050</xdr:rowOff>
                  </from>
                  <to>
                    <xdr:col>24</xdr:col>
                    <xdr:colOff>508000</xdr:colOff>
                    <xdr:row>4</xdr:row>
                    <xdr:rowOff>374650</xdr:rowOff>
                  </to>
                </anchor>
              </controlPr>
            </control>
          </mc:Choice>
        </mc:AlternateContent>
        <mc:AlternateContent xmlns:mc="http://schemas.openxmlformats.org/markup-compatibility/2006">
          <mc:Choice Requires="x14">
            <control shapeId="37910" r:id="rId27" name="Check Box 22">
              <controlPr defaultSize="0" autoFill="0" autoLine="0" autoPict="0">
                <anchor moveWithCells="1">
                  <from>
                    <xdr:col>24</xdr:col>
                    <xdr:colOff>203200</xdr:colOff>
                    <xdr:row>5</xdr:row>
                    <xdr:rowOff>152400</xdr:rowOff>
                  </from>
                  <to>
                    <xdr:col>24</xdr:col>
                    <xdr:colOff>514350</xdr:colOff>
                    <xdr:row>5</xdr:row>
                    <xdr:rowOff>374650</xdr:rowOff>
                  </to>
                </anchor>
              </controlPr>
            </control>
          </mc:Choice>
        </mc:AlternateContent>
        <mc:AlternateContent xmlns:mc="http://schemas.openxmlformats.org/markup-compatibility/2006">
          <mc:Choice Requires="x14">
            <control shapeId="37911" r:id="rId28" name="Check Box 23">
              <controlPr defaultSize="0" autoFill="0" autoLine="0" autoPict="0">
                <anchor moveWithCells="1">
                  <from>
                    <xdr:col>24</xdr:col>
                    <xdr:colOff>203200</xdr:colOff>
                    <xdr:row>6</xdr:row>
                    <xdr:rowOff>127000</xdr:rowOff>
                  </from>
                  <to>
                    <xdr:col>24</xdr:col>
                    <xdr:colOff>514350</xdr:colOff>
                    <xdr:row>6</xdr:row>
                    <xdr:rowOff>342900</xdr:rowOff>
                  </to>
                </anchor>
              </controlPr>
            </control>
          </mc:Choice>
        </mc:AlternateContent>
        <mc:AlternateContent xmlns:mc="http://schemas.openxmlformats.org/markup-compatibility/2006">
          <mc:Choice Requires="x14">
            <control shapeId="37912" r:id="rId29" name="Check Box 24">
              <controlPr defaultSize="0" autoFill="0" autoLine="0" autoPict="0">
                <anchor moveWithCells="1">
                  <from>
                    <xdr:col>24</xdr:col>
                    <xdr:colOff>184150</xdr:colOff>
                    <xdr:row>7</xdr:row>
                    <xdr:rowOff>127000</xdr:rowOff>
                  </from>
                  <to>
                    <xdr:col>24</xdr:col>
                    <xdr:colOff>488950</xdr:colOff>
                    <xdr:row>7</xdr:row>
                    <xdr:rowOff>342900</xdr:rowOff>
                  </to>
                </anchor>
              </controlPr>
            </control>
          </mc:Choice>
        </mc:AlternateContent>
        <mc:AlternateContent xmlns:mc="http://schemas.openxmlformats.org/markup-compatibility/2006">
          <mc:Choice Requires="x14">
            <control shapeId="37913" r:id="rId30" name="Check Box 25">
              <controlPr defaultSize="0" autoFill="0" autoLine="0" autoPict="0">
                <anchor moveWithCells="1">
                  <from>
                    <xdr:col>24</xdr:col>
                    <xdr:colOff>184150</xdr:colOff>
                    <xdr:row>8</xdr:row>
                    <xdr:rowOff>88900</xdr:rowOff>
                  </from>
                  <to>
                    <xdr:col>24</xdr:col>
                    <xdr:colOff>488950</xdr:colOff>
                    <xdr:row>8</xdr:row>
                    <xdr:rowOff>317500</xdr:rowOff>
                  </to>
                </anchor>
              </controlPr>
            </control>
          </mc:Choice>
        </mc:AlternateContent>
        <mc:AlternateContent xmlns:mc="http://schemas.openxmlformats.org/markup-compatibility/2006">
          <mc:Choice Requires="x14">
            <control shapeId="37914" r:id="rId31" name="Drop Down 26">
              <controlPr defaultSize="0" autoLine="0" autoPict="0">
                <anchor moveWithCells="1">
                  <from>
                    <xdr:col>27</xdr:col>
                    <xdr:colOff>127000</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37915" r:id="rId32" name="Drop Down 27">
              <controlPr defaultSize="0" autoLine="0" autoPict="0">
                <anchor moveWithCells="1">
                  <from>
                    <xdr:col>27</xdr:col>
                    <xdr:colOff>127000</xdr:colOff>
                    <xdr:row>10</xdr:row>
                    <xdr:rowOff>88900</xdr:rowOff>
                  </from>
                  <to>
                    <xdr:col>27</xdr:col>
                    <xdr:colOff>2476500</xdr:colOff>
                    <xdr:row>10</xdr:row>
                    <xdr:rowOff>381000</xdr:rowOff>
                  </to>
                </anchor>
              </controlPr>
            </control>
          </mc:Choice>
        </mc:AlternateContent>
        <mc:AlternateContent xmlns:mc="http://schemas.openxmlformats.org/markup-compatibility/2006">
          <mc:Choice Requires="x14">
            <control shapeId="37916" r:id="rId33" name="Drop Down 28">
              <controlPr defaultSize="0" autoLine="0" autoPict="0">
                <anchor moveWithCells="1">
                  <from>
                    <xdr:col>27</xdr:col>
                    <xdr:colOff>127000</xdr:colOff>
                    <xdr:row>11</xdr:row>
                    <xdr:rowOff>88900</xdr:rowOff>
                  </from>
                  <to>
                    <xdr:col>27</xdr:col>
                    <xdr:colOff>2476500</xdr:colOff>
                    <xdr:row>11</xdr:row>
                    <xdr:rowOff>381000</xdr:rowOff>
                  </to>
                </anchor>
              </controlPr>
            </control>
          </mc:Choice>
        </mc:AlternateContent>
        <mc:AlternateContent xmlns:mc="http://schemas.openxmlformats.org/markup-compatibility/2006">
          <mc:Choice Requires="x14">
            <control shapeId="37917" r:id="rId34" name="Drop Down 29">
              <controlPr defaultSize="0" autoLine="0" autoPict="0">
                <anchor moveWithCells="1">
                  <from>
                    <xdr:col>27</xdr:col>
                    <xdr:colOff>127000</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37918" r:id="rId35" name="Drop Down 30">
              <controlPr defaultSize="0" autoLine="0" autoPict="0">
                <anchor moveWithCells="1">
                  <from>
                    <xdr:col>27</xdr:col>
                    <xdr:colOff>127000</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37919" r:id="rId36" name="Drop Down 31">
              <controlPr defaultSize="0" autoLine="0" autoPict="0">
                <anchor moveWithCells="1">
                  <from>
                    <xdr:col>27</xdr:col>
                    <xdr:colOff>127000</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37920" r:id="rId37" name="Drop Down 32">
              <controlPr defaultSize="0" autoLine="0" autoPict="0">
                <anchor moveWithCells="1">
                  <from>
                    <xdr:col>27</xdr:col>
                    <xdr:colOff>127000</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37921" r:id="rId38" name="Drop Down 33">
              <controlPr defaultSize="0" autoLine="0" autoPict="0">
                <anchor moveWithCells="1">
                  <from>
                    <xdr:col>27</xdr:col>
                    <xdr:colOff>127000</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37922" r:id="rId39" name="Drop Down 34">
              <controlPr defaultSize="0" autoLine="0" autoPict="0">
                <anchor moveWithCells="1">
                  <from>
                    <xdr:col>27</xdr:col>
                    <xdr:colOff>127000</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37923" r:id="rId40" name="Drop Down 35">
              <controlPr defaultSize="0" autoLine="0" autoPict="0">
                <anchor moveWithCells="1">
                  <from>
                    <xdr:col>30</xdr:col>
                    <xdr:colOff>127000</xdr:colOff>
                    <xdr:row>9</xdr:row>
                    <xdr:rowOff>76200</xdr:rowOff>
                  </from>
                  <to>
                    <xdr:col>30</xdr:col>
                    <xdr:colOff>946150</xdr:colOff>
                    <xdr:row>9</xdr:row>
                    <xdr:rowOff>342900</xdr:rowOff>
                  </to>
                </anchor>
              </controlPr>
            </control>
          </mc:Choice>
        </mc:AlternateContent>
        <mc:AlternateContent xmlns:mc="http://schemas.openxmlformats.org/markup-compatibility/2006">
          <mc:Choice Requires="x14">
            <control shapeId="37924" r:id="rId41" name="Drop Down 36">
              <controlPr defaultSize="0" autoLine="0" autoPict="0">
                <anchor moveWithCells="1">
                  <from>
                    <xdr:col>30</xdr:col>
                    <xdr:colOff>127000</xdr:colOff>
                    <xdr:row>10</xdr:row>
                    <xdr:rowOff>76200</xdr:rowOff>
                  </from>
                  <to>
                    <xdr:col>30</xdr:col>
                    <xdr:colOff>946150</xdr:colOff>
                    <xdr:row>10</xdr:row>
                    <xdr:rowOff>342900</xdr:rowOff>
                  </to>
                </anchor>
              </controlPr>
            </control>
          </mc:Choice>
        </mc:AlternateContent>
        <mc:AlternateContent xmlns:mc="http://schemas.openxmlformats.org/markup-compatibility/2006">
          <mc:Choice Requires="x14">
            <control shapeId="37925" r:id="rId42" name="Drop Down 37">
              <controlPr defaultSize="0" autoLine="0" autoPict="0">
                <anchor moveWithCells="1">
                  <from>
                    <xdr:col>30</xdr:col>
                    <xdr:colOff>127000</xdr:colOff>
                    <xdr:row>11</xdr:row>
                    <xdr:rowOff>76200</xdr:rowOff>
                  </from>
                  <to>
                    <xdr:col>30</xdr:col>
                    <xdr:colOff>946150</xdr:colOff>
                    <xdr:row>11</xdr:row>
                    <xdr:rowOff>342900</xdr:rowOff>
                  </to>
                </anchor>
              </controlPr>
            </control>
          </mc:Choice>
        </mc:AlternateContent>
        <mc:AlternateContent xmlns:mc="http://schemas.openxmlformats.org/markup-compatibility/2006">
          <mc:Choice Requires="x14">
            <control shapeId="37926" r:id="rId43" name="Drop Down 38">
              <controlPr defaultSize="0" autoLine="0" autoPict="0">
                <anchor moveWithCells="1">
                  <from>
                    <xdr:col>30</xdr:col>
                    <xdr:colOff>127000</xdr:colOff>
                    <xdr:row>12</xdr:row>
                    <xdr:rowOff>76200</xdr:rowOff>
                  </from>
                  <to>
                    <xdr:col>30</xdr:col>
                    <xdr:colOff>946150</xdr:colOff>
                    <xdr:row>12</xdr:row>
                    <xdr:rowOff>342900</xdr:rowOff>
                  </to>
                </anchor>
              </controlPr>
            </control>
          </mc:Choice>
        </mc:AlternateContent>
        <mc:AlternateContent xmlns:mc="http://schemas.openxmlformats.org/markup-compatibility/2006">
          <mc:Choice Requires="x14">
            <control shapeId="37927" r:id="rId44" name="Drop Down 39">
              <controlPr defaultSize="0" autoLine="0" autoPict="0">
                <anchor moveWithCells="1">
                  <from>
                    <xdr:col>30</xdr:col>
                    <xdr:colOff>127000</xdr:colOff>
                    <xdr:row>13</xdr:row>
                    <xdr:rowOff>76200</xdr:rowOff>
                  </from>
                  <to>
                    <xdr:col>30</xdr:col>
                    <xdr:colOff>946150</xdr:colOff>
                    <xdr:row>13</xdr:row>
                    <xdr:rowOff>342900</xdr:rowOff>
                  </to>
                </anchor>
              </controlPr>
            </control>
          </mc:Choice>
        </mc:AlternateContent>
        <mc:AlternateContent xmlns:mc="http://schemas.openxmlformats.org/markup-compatibility/2006">
          <mc:Choice Requires="x14">
            <control shapeId="37928" r:id="rId45" name="Drop Down 40">
              <controlPr defaultSize="0" autoLine="0" autoPict="0">
                <anchor moveWithCells="1">
                  <from>
                    <xdr:col>30</xdr:col>
                    <xdr:colOff>127000</xdr:colOff>
                    <xdr:row>14</xdr:row>
                    <xdr:rowOff>76200</xdr:rowOff>
                  </from>
                  <to>
                    <xdr:col>30</xdr:col>
                    <xdr:colOff>946150</xdr:colOff>
                    <xdr:row>14</xdr:row>
                    <xdr:rowOff>342900</xdr:rowOff>
                  </to>
                </anchor>
              </controlPr>
            </control>
          </mc:Choice>
        </mc:AlternateContent>
        <mc:AlternateContent xmlns:mc="http://schemas.openxmlformats.org/markup-compatibility/2006">
          <mc:Choice Requires="x14">
            <control shapeId="37929" r:id="rId46" name="Drop Down 41">
              <controlPr defaultSize="0" autoLine="0" autoPict="0">
                <anchor moveWithCells="1">
                  <from>
                    <xdr:col>30</xdr:col>
                    <xdr:colOff>127000</xdr:colOff>
                    <xdr:row>15</xdr:row>
                    <xdr:rowOff>76200</xdr:rowOff>
                  </from>
                  <to>
                    <xdr:col>30</xdr:col>
                    <xdr:colOff>946150</xdr:colOff>
                    <xdr:row>15</xdr:row>
                    <xdr:rowOff>342900</xdr:rowOff>
                  </to>
                </anchor>
              </controlPr>
            </control>
          </mc:Choice>
        </mc:AlternateContent>
        <mc:AlternateContent xmlns:mc="http://schemas.openxmlformats.org/markup-compatibility/2006">
          <mc:Choice Requires="x14">
            <control shapeId="37930" r:id="rId47" name="Drop Down 42">
              <controlPr defaultSize="0" autoLine="0" autoPict="0">
                <anchor moveWithCells="1">
                  <from>
                    <xdr:col>30</xdr:col>
                    <xdr:colOff>127000</xdr:colOff>
                    <xdr:row>16</xdr:row>
                    <xdr:rowOff>76200</xdr:rowOff>
                  </from>
                  <to>
                    <xdr:col>30</xdr:col>
                    <xdr:colOff>946150</xdr:colOff>
                    <xdr:row>16</xdr:row>
                    <xdr:rowOff>342900</xdr:rowOff>
                  </to>
                </anchor>
              </controlPr>
            </control>
          </mc:Choice>
        </mc:AlternateContent>
        <mc:AlternateContent xmlns:mc="http://schemas.openxmlformats.org/markup-compatibility/2006">
          <mc:Choice Requires="x14">
            <control shapeId="37931" r:id="rId48" name="Drop Down 43">
              <controlPr defaultSize="0" autoLine="0" autoPict="0">
                <anchor moveWithCells="1">
                  <from>
                    <xdr:col>30</xdr:col>
                    <xdr:colOff>127000</xdr:colOff>
                    <xdr:row>17</xdr:row>
                    <xdr:rowOff>76200</xdr:rowOff>
                  </from>
                  <to>
                    <xdr:col>30</xdr:col>
                    <xdr:colOff>946150</xdr:colOff>
                    <xdr:row>17</xdr:row>
                    <xdr:rowOff>342900</xdr:rowOff>
                  </to>
                </anchor>
              </controlPr>
            </control>
          </mc:Choice>
        </mc:AlternateContent>
        <mc:AlternateContent xmlns:mc="http://schemas.openxmlformats.org/markup-compatibility/2006">
          <mc:Choice Requires="x14">
            <control shapeId="37932" r:id="rId49" name="Drop Down 44">
              <controlPr defaultSize="0" autoLine="0" autoPict="0">
                <anchor moveWithCells="1">
                  <from>
                    <xdr:col>30</xdr:col>
                    <xdr:colOff>127000</xdr:colOff>
                    <xdr:row>18</xdr:row>
                    <xdr:rowOff>76200</xdr:rowOff>
                  </from>
                  <to>
                    <xdr:col>30</xdr:col>
                    <xdr:colOff>946150</xdr:colOff>
                    <xdr:row>18</xdr:row>
                    <xdr:rowOff>342900</xdr:rowOff>
                  </to>
                </anchor>
              </controlPr>
            </control>
          </mc:Choice>
        </mc:AlternateContent>
        <mc:AlternateContent xmlns:mc="http://schemas.openxmlformats.org/markup-compatibility/2006">
          <mc:Choice Requires="x14">
            <control shapeId="37933" r:id="rId50" name="Drop Down 45">
              <controlPr defaultSize="0" autoLine="0" autoPict="0">
                <anchor moveWithCells="1">
                  <from>
                    <xdr:col>33</xdr:col>
                    <xdr:colOff>127000</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37934" r:id="rId51" name="Drop Down 46">
              <controlPr defaultSize="0" autoLine="0" autoPict="0">
                <anchor moveWithCells="1">
                  <from>
                    <xdr:col>33</xdr:col>
                    <xdr:colOff>127000</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37935" r:id="rId52" name="Drop Down 47">
              <controlPr defaultSize="0" autoLine="0" autoPict="0">
                <anchor moveWithCells="1">
                  <from>
                    <xdr:col>33</xdr:col>
                    <xdr:colOff>127000</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37936" r:id="rId53" name="Drop Down 48">
              <controlPr defaultSize="0" autoLine="0" autoPict="0">
                <anchor moveWithCells="1">
                  <from>
                    <xdr:col>33</xdr:col>
                    <xdr:colOff>127000</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37937" r:id="rId54" name="Drop Down 49">
              <controlPr defaultSize="0" autoLine="0" autoPict="0">
                <anchor moveWithCells="1">
                  <from>
                    <xdr:col>33</xdr:col>
                    <xdr:colOff>127000</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37938" r:id="rId55" name="Drop Down 50">
              <controlPr defaultSize="0" autoLine="0" autoPict="0">
                <anchor moveWithCells="1">
                  <from>
                    <xdr:col>33</xdr:col>
                    <xdr:colOff>127000</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37939" r:id="rId56" name="Drop Down 51">
              <controlPr defaultSize="0" autoLine="0" autoPict="0">
                <anchor moveWithCells="1">
                  <from>
                    <xdr:col>33</xdr:col>
                    <xdr:colOff>127000</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37940" r:id="rId57" name="Drop Down 52">
              <controlPr defaultSize="0" autoLine="0" autoPict="0">
                <anchor moveWithCells="1">
                  <from>
                    <xdr:col>33</xdr:col>
                    <xdr:colOff>127000</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37941" r:id="rId58" name="Drop Down 53">
              <controlPr defaultSize="0" autoLine="0" autoPict="0">
                <anchor moveWithCells="1">
                  <from>
                    <xdr:col>33</xdr:col>
                    <xdr:colOff>127000</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37942" r:id="rId59" name="Drop Down 54">
              <controlPr defaultSize="0" autoLine="0" autoPict="0">
                <anchor moveWithCells="1">
                  <from>
                    <xdr:col>33</xdr:col>
                    <xdr:colOff>127000</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37943" r:id="rId60" name="Drop Down 55">
              <controlPr defaultSize="0" autoLine="0" autoPict="0">
                <anchor moveWithCells="1">
                  <from>
                    <xdr:col>36</xdr:col>
                    <xdr:colOff>127000</xdr:colOff>
                    <xdr:row>9</xdr:row>
                    <xdr:rowOff>76200</xdr:rowOff>
                  </from>
                  <to>
                    <xdr:col>36</xdr:col>
                    <xdr:colOff>946150</xdr:colOff>
                    <xdr:row>9</xdr:row>
                    <xdr:rowOff>342900</xdr:rowOff>
                  </to>
                </anchor>
              </controlPr>
            </control>
          </mc:Choice>
        </mc:AlternateContent>
        <mc:AlternateContent xmlns:mc="http://schemas.openxmlformats.org/markup-compatibility/2006">
          <mc:Choice Requires="x14">
            <control shapeId="37944" r:id="rId61" name="Drop Down 56">
              <controlPr defaultSize="0" autoLine="0" autoPict="0">
                <anchor moveWithCells="1">
                  <from>
                    <xdr:col>36</xdr:col>
                    <xdr:colOff>127000</xdr:colOff>
                    <xdr:row>10</xdr:row>
                    <xdr:rowOff>76200</xdr:rowOff>
                  </from>
                  <to>
                    <xdr:col>36</xdr:col>
                    <xdr:colOff>946150</xdr:colOff>
                    <xdr:row>10</xdr:row>
                    <xdr:rowOff>342900</xdr:rowOff>
                  </to>
                </anchor>
              </controlPr>
            </control>
          </mc:Choice>
        </mc:AlternateContent>
        <mc:AlternateContent xmlns:mc="http://schemas.openxmlformats.org/markup-compatibility/2006">
          <mc:Choice Requires="x14">
            <control shapeId="37945" r:id="rId62" name="Drop Down 57">
              <controlPr defaultSize="0" autoLine="0" autoPict="0">
                <anchor moveWithCells="1">
                  <from>
                    <xdr:col>36</xdr:col>
                    <xdr:colOff>127000</xdr:colOff>
                    <xdr:row>11</xdr:row>
                    <xdr:rowOff>76200</xdr:rowOff>
                  </from>
                  <to>
                    <xdr:col>36</xdr:col>
                    <xdr:colOff>946150</xdr:colOff>
                    <xdr:row>11</xdr:row>
                    <xdr:rowOff>342900</xdr:rowOff>
                  </to>
                </anchor>
              </controlPr>
            </control>
          </mc:Choice>
        </mc:AlternateContent>
        <mc:AlternateContent xmlns:mc="http://schemas.openxmlformats.org/markup-compatibility/2006">
          <mc:Choice Requires="x14">
            <control shapeId="37946" r:id="rId63" name="Drop Down 58">
              <controlPr defaultSize="0" autoLine="0" autoPict="0">
                <anchor moveWithCells="1">
                  <from>
                    <xdr:col>36</xdr:col>
                    <xdr:colOff>127000</xdr:colOff>
                    <xdr:row>12</xdr:row>
                    <xdr:rowOff>76200</xdr:rowOff>
                  </from>
                  <to>
                    <xdr:col>36</xdr:col>
                    <xdr:colOff>946150</xdr:colOff>
                    <xdr:row>12</xdr:row>
                    <xdr:rowOff>342900</xdr:rowOff>
                  </to>
                </anchor>
              </controlPr>
            </control>
          </mc:Choice>
        </mc:AlternateContent>
        <mc:AlternateContent xmlns:mc="http://schemas.openxmlformats.org/markup-compatibility/2006">
          <mc:Choice Requires="x14">
            <control shapeId="37947" r:id="rId64" name="Drop Down 59">
              <controlPr defaultSize="0" autoLine="0" autoPict="0">
                <anchor moveWithCells="1">
                  <from>
                    <xdr:col>36</xdr:col>
                    <xdr:colOff>127000</xdr:colOff>
                    <xdr:row>13</xdr:row>
                    <xdr:rowOff>76200</xdr:rowOff>
                  </from>
                  <to>
                    <xdr:col>36</xdr:col>
                    <xdr:colOff>946150</xdr:colOff>
                    <xdr:row>13</xdr:row>
                    <xdr:rowOff>342900</xdr:rowOff>
                  </to>
                </anchor>
              </controlPr>
            </control>
          </mc:Choice>
        </mc:AlternateContent>
        <mc:AlternateContent xmlns:mc="http://schemas.openxmlformats.org/markup-compatibility/2006">
          <mc:Choice Requires="x14">
            <control shapeId="37948" r:id="rId65" name="Drop Down 60">
              <controlPr defaultSize="0" autoLine="0" autoPict="0">
                <anchor moveWithCells="1">
                  <from>
                    <xdr:col>36</xdr:col>
                    <xdr:colOff>127000</xdr:colOff>
                    <xdr:row>14</xdr:row>
                    <xdr:rowOff>76200</xdr:rowOff>
                  </from>
                  <to>
                    <xdr:col>36</xdr:col>
                    <xdr:colOff>946150</xdr:colOff>
                    <xdr:row>14</xdr:row>
                    <xdr:rowOff>342900</xdr:rowOff>
                  </to>
                </anchor>
              </controlPr>
            </control>
          </mc:Choice>
        </mc:AlternateContent>
        <mc:AlternateContent xmlns:mc="http://schemas.openxmlformats.org/markup-compatibility/2006">
          <mc:Choice Requires="x14">
            <control shapeId="37949" r:id="rId66" name="Drop Down 61">
              <controlPr defaultSize="0" autoLine="0" autoPict="0">
                <anchor moveWithCells="1">
                  <from>
                    <xdr:col>36</xdr:col>
                    <xdr:colOff>127000</xdr:colOff>
                    <xdr:row>15</xdr:row>
                    <xdr:rowOff>76200</xdr:rowOff>
                  </from>
                  <to>
                    <xdr:col>36</xdr:col>
                    <xdr:colOff>946150</xdr:colOff>
                    <xdr:row>15</xdr:row>
                    <xdr:rowOff>342900</xdr:rowOff>
                  </to>
                </anchor>
              </controlPr>
            </control>
          </mc:Choice>
        </mc:AlternateContent>
        <mc:AlternateContent xmlns:mc="http://schemas.openxmlformats.org/markup-compatibility/2006">
          <mc:Choice Requires="x14">
            <control shapeId="37950" r:id="rId67" name="Drop Down 62">
              <controlPr defaultSize="0" autoLine="0" autoPict="0">
                <anchor moveWithCells="1">
                  <from>
                    <xdr:col>36</xdr:col>
                    <xdr:colOff>127000</xdr:colOff>
                    <xdr:row>16</xdr:row>
                    <xdr:rowOff>76200</xdr:rowOff>
                  </from>
                  <to>
                    <xdr:col>36</xdr:col>
                    <xdr:colOff>946150</xdr:colOff>
                    <xdr:row>16</xdr:row>
                    <xdr:rowOff>342900</xdr:rowOff>
                  </to>
                </anchor>
              </controlPr>
            </control>
          </mc:Choice>
        </mc:AlternateContent>
        <mc:AlternateContent xmlns:mc="http://schemas.openxmlformats.org/markup-compatibility/2006">
          <mc:Choice Requires="x14">
            <control shapeId="37951" r:id="rId68" name="Drop Down 63">
              <controlPr defaultSize="0" autoLine="0" autoPict="0">
                <anchor moveWithCells="1">
                  <from>
                    <xdr:col>36</xdr:col>
                    <xdr:colOff>127000</xdr:colOff>
                    <xdr:row>17</xdr:row>
                    <xdr:rowOff>76200</xdr:rowOff>
                  </from>
                  <to>
                    <xdr:col>36</xdr:col>
                    <xdr:colOff>946150</xdr:colOff>
                    <xdr:row>17</xdr:row>
                    <xdr:rowOff>342900</xdr:rowOff>
                  </to>
                </anchor>
              </controlPr>
            </control>
          </mc:Choice>
        </mc:AlternateContent>
        <mc:AlternateContent xmlns:mc="http://schemas.openxmlformats.org/markup-compatibility/2006">
          <mc:Choice Requires="x14">
            <control shapeId="37952" r:id="rId69" name="Drop Down 64">
              <controlPr defaultSize="0" autoLine="0" autoPict="0">
                <anchor moveWithCells="1">
                  <from>
                    <xdr:col>36</xdr:col>
                    <xdr:colOff>127000</xdr:colOff>
                    <xdr:row>18</xdr:row>
                    <xdr:rowOff>76200</xdr:rowOff>
                  </from>
                  <to>
                    <xdr:col>36</xdr:col>
                    <xdr:colOff>946150</xdr:colOff>
                    <xdr:row>18</xdr:row>
                    <xdr:rowOff>342900</xdr:rowOff>
                  </to>
                </anchor>
              </controlPr>
            </control>
          </mc:Choice>
        </mc:AlternateContent>
        <mc:AlternateContent xmlns:mc="http://schemas.openxmlformats.org/markup-compatibility/2006">
          <mc:Choice Requires="x14">
            <control shapeId="37953" r:id="rId70" name="Drop Down 65">
              <controlPr defaultSize="0" autoLine="0" autoPict="0">
                <anchor moveWithCells="1">
                  <from>
                    <xdr:col>39</xdr:col>
                    <xdr:colOff>76200</xdr:colOff>
                    <xdr:row>9</xdr:row>
                    <xdr:rowOff>88900</xdr:rowOff>
                  </from>
                  <to>
                    <xdr:col>39</xdr:col>
                    <xdr:colOff>2413000</xdr:colOff>
                    <xdr:row>9</xdr:row>
                    <xdr:rowOff>342900</xdr:rowOff>
                  </to>
                </anchor>
              </controlPr>
            </control>
          </mc:Choice>
        </mc:AlternateContent>
        <mc:AlternateContent xmlns:mc="http://schemas.openxmlformats.org/markup-compatibility/2006">
          <mc:Choice Requires="x14">
            <control shapeId="37954" r:id="rId71" name="Drop Down 66">
              <controlPr defaultSize="0" autoLine="0" autoPict="0">
                <anchor moveWithCells="1">
                  <from>
                    <xdr:col>39</xdr:col>
                    <xdr:colOff>76200</xdr:colOff>
                    <xdr:row>10</xdr:row>
                    <xdr:rowOff>88900</xdr:rowOff>
                  </from>
                  <to>
                    <xdr:col>39</xdr:col>
                    <xdr:colOff>2413000</xdr:colOff>
                    <xdr:row>10</xdr:row>
                    <xdr:rowOff>342900</xdr:rowOff>
                  </to>
                </anchor>
              </controlPr>
            </control>
          </mc:Choice>
        </mc:AlternateContent>
        <mc:AlternateContent xmlns:mc="http://schemas.openxmlformats.org/markup-compatibility/2006">
          <mc:Choice Requires="x14">
            <control shapeId="37955" r:id="rId72" name="Drop Down 67">
              <controlPr defaultSize="0" autoLine="0" autoPict="0">
                <anchor moveWithCells="1">
                  <from>
                    <xdr:col>39</xdr:col>
                    <xdr:colOff>76200</xdr:colOff>
                    <xdr:row>11</xdr:row>
                    <xdr:rowOff>88900</xdr:rowOff>
                  </from>
                  <to>
                    <xdr:col>39</xdr:col>
                    <xdr:colOff>2413000</xdr:colOff>
                    <xdr:row>11</xdr:row>
                    <xdr:rowOff>342900</xdr:rowOff>
                  </to>
                </anchor>
              </controlPr>
            </control>
          </mc:Choice>
        </mc:AlternateContent>
        <mc:AlternateContent xmlns:mc="http://schemas.openxmlformats.org/markup-compatibility/2006">
          <mc:Choice Requires="x14">
            <control shapeId="37956" r:id="rId73" name="Drop Down 68">
              <controlPr defaultSize="0" autoLine="0" autoPict="0">
                <anchor moveWithCells="1">
                  <from>
                    <xdr:col>39</xdr:col>
                    <xdr:colOff>76200</xdr:colOff>
                    <xdr:row>12</xdr:row>
                    <xdr:rowOff>88900</xdr:rowOff>
                  </from>
                  <to>
                    <xdr:col>39</xdr:col>
                    <xdr:colOff>2413000</xdr:colOff>
                    <xdr:row>12</xdr:row>
                    <xdr:rowOff>342900</xdr:rowOff>
                  </to>
                </anchor>
              </controlPr>
            </control>
          </mc:Choice>
        </mc:AlternateContent>
        <mc:AlternateContent xmlns:mc="http://schemas.openxmlformats.org/markup-compatibility/2006">
          <mc:Choice Requires="x14">
            <control shapeId="37957" r:id="rId74" name="Drop Down 69">
              <controlPr defaultSize="0" autoLine="0" autoPict="0">
                <anchor moveWithCells="1">
                  <from>
                    <xdr:col>39</xdr:col>
                    <xdr:colOff>76200</xdr:colOff>
                    <xdr:row>13</xdr:row>
                    <xdr:rowOff>88900</xdr:rowOff>
                  </from>
                  <to>
                    <xdr:col>39</xdr:col>
                    <xdr:colOff>2413000</xdr:colOff>
                    <xdr:row>13</xdr:row>
                    <xdr:rowOff>342900</xdr:rowOff>
                  </to>
                </anchor>
              </controlPr>
            </control>
          </mc:Choice>
        </mc:AlternateContent>
        <mc:AlternateContent xmlns:mc="http://schemas.openxmlformats.org/markup-compatibility/2006">
          <mc:Choice Requires="x14">
            <control shapeId="37958" r:id="rId75" name="Drop Down 70">
              <controlPr defaultSize="0" autoLine="0" autoPict="0">
                <anchor moveWithCells="1">
                  <from>
                    <xdr:col>39</xdr:col>
                    <xdr:colOff>76200</xdr:colOff>
                    <xdr:row>14</xdr:row>
                    <xdr:rowOff>88900</xdr:rowOff>
                  </from>
                  <to>
                    <xdr:col>39</xdr:col>
                    <xdr:colOff>2413000</xdr:colOff>
                    <xdr:row>14</xdr:row>
                    <xdr:rowOff>342900</xdr:rowOff>
                  </to>
                </anchor>
              </controlPr>
            </control>
          </mc:Choice>
        </mc:AlternateContent>
        <mc:AlternateContent xmlns:mc="http://schemas.openxmlformats.org/markup-compatibility/2006">
          <mc:Choice Requires="x14">
            <control shapeId="37959" r:id="rId76" name="Drop Down 71">
              <controlPr defaultSize="0" autoLine="0" autoPict="0">
                <anchor moveWithCells="1">
                  <from>
                    <xdr:col>39</xdr:col>
                    <xdr:colOff>76200</xdr:colOff>
                    <xdr:row>15</xdr:row>
                    <xdr:rowOff>88900</xdr:rowOff>
                  </from>
                  <to>
                    <xdr:col>39</xdr:col>
                    <xdr:colOff>2413000</xdr:colOff>
                    <xdr:row>15</xdr:row>
                    <xdr:rowOff>342900</xdr:rowOff>
                  </to>
                </anchor>
              </controlPr>
            </control>
          </mc:Choice>
        </mc:AlternateContent>
        <mc:AlternateContent xmlns:mc="http://schemas.openxmlformats.org/markup-compatibility/2006">
          <mc:Choice Requires="x14">
            <control shapeId="37960" r:id="rId77" name="Drop Down 72">
              <controlPr defaultSize="0" autoLine="0" autoPict="0">
                <anchor moveWithCells="1">
                  <from>
                    <xdr:col>39</xdr:col>
                    <xdr:colOff>76200</xdr:colOff>
                    <xdr:row>16</xdr:row>
                    <xdr:rowOff>88900</xdr:rowOff>
                  </from>
                  <to>
                    <xdr:col>39</xdr:col>
                    <xdr:colOff>2413000</xdr:colOff>
                    <xdr:row>16</xdr:row>
                    <xdr:rowOff>342900</xdr:rowOff>
                  </to>
                </anchor>
              </controlPr>
            </control>
          </mc:Choice>
        </mc:AlternateContent>
        <mc:AlternateContent xmlns:mc="http://schemas.openxmlformats.org/markup-compatibility/2006">
          <mc:Choice Requires="x14">
            <control shapeId="37961" r:id="rId78" name="Drop Down 73">
              <controlPr defaultSize="0" autoLine="0" autoPict="0">
                <anchor moveWithCells="1">
                  <from>
                    <xdr:col>39</xdr:col>
                    <xdr:colOff>76200</xdr:colOff>
                    <xdr:row>17</xdr:row>
                    <xdr:rowOff>88900</xdr:rowOff>
                  </from>
                  <to>
                    <xdr:col>39</xdr:col>
                    <xdr:colOff>2413000</xdr:colOff>
                    <xdr:row>17</xdr:row>
                    <xdr:rowOff>342900</xdr:rowOff>
                  </to>
                </anchor>
              </controlPr>
            </control>
          </mc:Choice>
        </mc:AlternateContent>
        <mc:AlternateContent xmlns:mc="http://schemas.openxmlformats.org/markup-compatibility/2006">
          <mc:Choice Requires="x14">
            <control shapeId="37962" r:id="rId79" name="Drop Down 74">
              <controlPr defaultSize="0" autoLine="0" autoPict="0">
                <anchor moveWithCells="1">
                  <from>
                    <xdr:col>39</xdr:col>
                    <xdr:colOff>76200</xdr:colOff>
                    <xdr:row>18</xdr:row>
                    <xdr:rowOff>88900</xdr:rowOff>
                  </from>
                  <to>
                    <xdr:col>39</xdr:col>
                    <xdr:colOff>2413000</xdr:colOff>
                    <xdr:row>18</xdr:row>
                    <xdr:rowOff>342900</xdr:rowOff>
                  </to>
                </anchor>
              </controlPr>
            </control>
          </mc:Choice>
        </mc:AlternateContent>
        <mc:AlternateContent xmlns:mc="http://schemas.openxmlformats.org/markup-compatibility/2006">
          <mc:Choice Requires="x14">
            <control shapeId="37963" r:id="rId80" name="Drop Down 75">
              <controlPr defaultSize="0" autoLine="0" autoPict="0">
                <anchor moveWithCells="1">
                  <from>
                    <xdr:col>42</xdr:col>
                    <xdr:colOff>127000</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37964" r:id="rId81" name="Drop Down 76">
              <controlPr defaultSize="0" autoLine="0" autoPict="0">
                <anchor moveWithCells="1">
                  <from>
                    <xdr:col>42</xdr:col>
                    <xdr:colOff>127000</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37965" r:id="rId82" name="Drop Down 77">
              <controlPr defaultSize="0" autoLine="0" autoPict="0">
                <anchor moveWithCells="1">
                  <from>
                    <xdr:col>42</xdr:col>
                    <xdr:colOff>127000</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37966" r:id="rId83" name="Drop Down 78">
              <controlPr defaultSize="0" autoLine="0" autoPict="0">
                <anchor moveWithCells="1">
                  <from>
                    <xdr:col>42</xdr:col>
                    <xdr:colOff>127000</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37967" r:id="rId84" name="Drop Down 79">
              <controlPr defaultSize="0" autoLine="0" autoPict="0">
                <anchor moveWithCells="1">
                  <from>
                    <xdr:col>42</xdr:col>
                    <xdr:colOff>127000</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37968" r:id="rId85" name="Drop Down 80">
              <controlPr defaultSize="0" autoLine="0" autoPict="0">
                <anchor moveWithCells="1">
                  <from>
                    <xdr:col>42</xdr:col>
                    <xdr:colOff>127000</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37969" r:id="rId86" name="Drop Down 81">
              <controlPr defaultSize="0" autoLine="0" autoPict="0">
                <anchor moveWithCells="1">
                  <from>
                    <xdr:col>42</xdr:col>
                    <xdr:colOff>127000</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37970" r:id="rId87" name="Drop Down 82">
              <controlPr defaultSize="0" autoLine="0" autoPict="0">
                <anchor moveWithCells="1">
                  <from>
                    <xdr:col>42</xdr:col>
                    <xdr:colOff>127000</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37971" r:id="rId88" name="Drop Down 83">
              <controlPr defaultSize="0" autoLine="0" autoPict="0">
                <anchor moveWithCells="1">
                  <from>
                    <xdr:col>42</xdr:col>
                    <xdr:colOff>127000</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37972" r:id="rId89" name="Drop Down 84">
              <controlPr defaultSize="0" autoLine="0" autoPict="0">
                <anchor moveWithCells="1">
                  <from>
                    <xdr:col>42</xdr:col>
                    <xdr:colOff>127000</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37973" r:id="rId90" name="Drop Down 85">
              <controlPr defaultSize="0" autoLine="0" autoPict="0">
                <anchor moveWithCells="1">
                  <from>
                    <xdr:col>45</xdr:col>
                    <xdr:colOff>76200</xdr:colOff>
                    <xdr:row>9</xdr:row>
                    <xdr:rowOff>88900</xdr:rowOff>
                  </from>
                  <to>
                    <xdr:col>45</xdr:col>
                    <xdr:colOff>2413000</xdr:colOff>
                    <xdr:row>9</xdr:row>
                    <xdr:rowOff>342900</xdr:rowOff>
                  </to>
                </anchor>
              </controlPr>
            </control>
          </mc:Choice>
        </mc:AlternateContent>
        <mc:AlternateContent xmlns:mc="http://schemas.openxmlformats.org/markup-compatibility/2006">
          <mc:Choice Requires="x14">
            <control shapeId="37974" r:id="rId91" name="Drop Down 86">
              <controlPr defaultSize="0" autoLine="0" autoPict="0">
                <anchor moveWithCells="1">
                  <from>
                    <xdr:col>45</xdr:col>
                    <xdr:colOff>76200</xdr:colOff>
                    <xdr:row>10</xdr:row>
                    <xdr:rowOff>88900</xdr:rowOff>
                  </from>
                  <to>
                    <xdr:col>45</xdr:col>
                    <xdr:colOff>2413000</xdr:colOff>
                    <xdr:row>10</xdr:row>
                    <xdr:rowOff>342900</xdr:rowOff>
                  </to>
                </anchor>
              </controlPr>
            </control>
          </mc:Choice>
        </mc:AlternateContent>
        <mc:AlternateContent xmlns:mc="http://schemas.openxmlformats.org/markup-compatibility/2006">
          <mc:Choice Requires="x14">
            <control shapeId="37975" r:id="rId92" name="Drop Down 87">
              <controlPr defaultSize="0" autoLine="0" autoPict="0">
                <anchor moveWithCells="1">
                  <from>
                    <xdr:col>45</xdr:col>
                    <xdr:colOff>76200</xdr:colOff>
                    <xdr:row>11</xdr:row>
                    <xdr:rowOff>88900</xdr:rowOff>
                  </from>
                  <to>
                    <xdr:col>45</xdr:col>
                    <xdr:colOff>2413000</xdr:colOff>
                    <xdr:row>11</xdr:row>
                    <xdr:rowOff>342900</xdr:rowOff>
                  </to>
                </anchor>
              </controlPr>
            </control>
          </mc:Choice>
        </mc:AlternateContent>
        <mc:AlternateContent xmlns:mc="http://schemas.openxmlformats.org/markup-compatibility/2006">
          <mc:Choice Requires="x14">
            <control shapeId="37976" r:id="rId93" name="Drop Down 88">
              <controlPr defaultSize="0" autoLine="0" autoPict="0">
                <anchor moveWithCells="1">
                  <from>
                    <xdr:col>45</xdr:col>
                    <xdr:colOff>76200</xdr:colOff>
                    <xdr:row>12</xdr:row>
                    <xdr:rowOff>88900</xdr:rowOff>
                  </from>
                  <to>
                    <xdr:col>45</xdr:col>
                    <xdr:colOff>2413000</xdr:colOff>
                    <xdr:row>12</xdr:row>
                    <xdr:rowOff>342900</xdr:rowOff>
                  </to>
                </anchor>
              </controlPr>
            </control>
          </mc:Choice>
        </mc:AlternateContent>
        <mc:AlternateContent xmlns:mc="http://schemas.openxmlformats.org/markup-compatibility/2006">
          <mc:Choice Requires="x14">
            <control shapeId="37977" r:id="rId94" name="Drop Down 89">
              <controlPr defaultSize="0" autoLine="0" autoPict="0">
                <anchor moveWithCells="1">
                  <from>
                    <xdr:col>45</xdr:col>
                    <xdr:colOff>76200</xdr:colOff>
                    <xdr:row>13</xdr:row>
                    <xdr:rowOff>88900</xdr:rowOff>
                  </from>
                  <to>
                    <xdr:col>45</xdr:col>
                    <xdr:colOff>2413000</xdr:colOff>
                    <xdr:row>13</xdr:row>
                    <xdr:rowOff>342900</xdr:rowOff>
                  </to>
                </anchor>
              </controlPr>
            </control>
          </mc:Choice>
        </mc:AlternateContent>
        <mc:AlternateContent xmlns:mc="http://schemas.openxmlformats.org/markup-compatibility/2006">
          <mc:Choice Requires="x14">
            <control shapeId="37978" r:id="rId95" name="Drop Down 90">
              <controlPr defaultSize="0" autoLine="0" autoPict="0">
                <anchor moveWithCells="1">
                  <from>
                    <xdr:col>45</xdr:col>
                    <xdr:colOff>76200</xdr:colOff>
                    <xdr:row>14</xdr:row>
                    <xdr:rowOff>88900</xdr:rowOff>
                  </from>
                  <to>
                    <xdr:col>45</xdr:col>
                    <xdr:colOff>2413000</xdr:colOff>
                    <xdr:row>14</xdr:row>
                    <xdr:rowOff>342900</xdr:rowOff>
                  </to>
                </anchor>
              </controlPr>
            </control>
          </mc:Choice>
        </mc:AlternateContent>
        <mc:AlternateContent xmlns:mc="http://schemas.openxmlformats.org/markup-compatibility/2006">
          <mc:Choice Requires="x14">
            <control shapeId="37979" r:id="rId96" name="Drop Down 91">
              <controlPr defaultSize="0" autoLine="0" autoPict="0">
                <anchor moveWithCells="1">
                  <from>
                    <xdr:col>45</xdr:col>
                    <xdr:colOff>76200</xdr:colOff>
                    <xdr:row>15</xdr:row>
                    <xdr:rowOff>88900</xdr:rowOff>
                  </from>
                  <to>
                    <xdr:col>45</xdr:col>
                    <xdr:colOff>2413000</xdr:colOff>
                    <xdr:row>15</xdr:row>
                    <xdr:rowOff>342900</xdr:rowOff>
                  </to>
                </anchor>
              </controlPr>
            </control>
          </mc:Choice>
        </mc:AlternateContent>
        <mc:AlternateContent xmlns:mc="http://schemas.openxmlformats.org/markup-compatibility/2006">
          <mc:Choice Requires="x14">
            <control shapeId="37980" r:id="rId97" name="Drop Down 92">
              <controlPr defaultSize="0" autoLine="0" autoPict="0">
                <anchor moveWithCells="1">
                  <from>
                    <xdr:col>45</xdr:col>
                    <xdr:colOff>76200</xdr:colOff>
                    <xdr:row>16</xdr:row>
                    <xdr:rowOff>88900</xdr:rowOff>
                  </from>
                  <to>
                    <xdr:col>45</xdr:col>
                    <xdr:colOff>2413000</xdr:colOff>
                    <xdr:row>16</xdr:row>
                    <xdr:rowOff>342900</xdr:rowOff>
                  </to>
                </anchor>
              </controlPr>
            </control>
          </mc:Choice>
        </mc:AlternateContent>
        <mc:AlternateContent xmlns:mc="http://schemas.openxmlformats.org/markup-compatibility/2006">
          <mc:Choice Requires="x14">
            <control shapeId="37981" r:id="rId98" name="Drop Down 93">
              <controlPr defaultSize="0" autoLine="0" autoPict="0">
                <anchor moveWithCells="1">
                  <from>
                    <xdr:col>45</xdr:col>
                    <xdr:colOff>76200</xdr:colOff>
                    <xdr:row>17</xdr:row>
                    <xdr:rowOff>88900</xdr:rowOff>
                  </from>
                  <to>
                    <xdr:col>45</xdr:col>
                    <xdr:colOff>2413000</xdr:colOff>
                    <xdr:row>17</xdr:row>
                    <xdr:rowOff>342900</xdr:rowOff>
                  </to>
                </anchor>
              </controlPr>
            </control>
          </mc:Choice>
        </mc:AlternateContent>
        <mc:AlternateContent xmlns:mc="http://schemas.openxmlformats.org/markup-compatibility/2006">
          <mc:Choice Requires="x14">
            <control shapeId="37982" r:id="rId99" name="Drop Down 94">
              <controlPr defaultSize="0" autoLine="0" autoPict="0">
                <anchor moveWithCells="1">
                  <from>
                    <xdr:col>45</xdr:col>
                    <xdr:colOff>76200</xdr:colOff>
                    <xdr:row>18</xdr:row>
                    <xdr:rowOff>88900</xdr:rowOff>
                  </from>
                  <to>
                    <xdr:col>45</xdr:col>
                    <xdr:colOff>2413000</xdr:colOff>
                    <xdr:row>18</xdr:row>
                    <xdr:rowOff>342900</xdr:rowOff>
                  </to>
                </anchor>
              </controlPr>
            </control>
          </mc:Choice>
        </mc:AlternateContent>
        <mc:AlternateContent xmlns:mc="http://schemas.openxmlformats.org/markup-compatibility/2006">
          <mc:Choice Requires="x14">
            <control shapeId="37983" r:id="rId100" name="Drop Down 95">
              <controlPr defaultSize="0" autoLine="0" autoPict="0">
                <anchor moveWithCells="1">
                  <from>
                    <xdr:col>48</xdr:col>
                    <xdr:colOff>57150</xdr:colOff>
                    <xdr:row>9</xdr:row>
                    <xdr:rowOff>76200</xdr:rowOff>
                  </from>
                  <to>
                    <xdr:col>48</xdr:col>
                    <xdr:colOff>869950</xdr:colOff>
                    <xdr:row>9</xdr:row>
                    <xdr:rowOff>342900</xdr:rowOff>
                  </to>
                </anchor>
              </controlPr>
            </control>
          </mc:Choice>
        </mc:AlternateContent>
        <mc:AlternateContent xmlns:mc="http://schemas.openxmlformats.org/markup-compatibility/2006">
          <mc:Choice Requires="x14">
            <control shapeId="37984" r:id="rId101" name="Drop Down 96">
              <controlPr defaultSize="0" autoLine="0" autoPict="0">
                <anchor moveWithCells="1">
                  <from>
                    <xdr:col>48</xdr:col>
                    <xdr:colOff>57150</xdr:colOff>
                    <xdr:row>10</xdr:row>
                    <xdr:rowOff>76200</xdr:rowOff>
                  </from>
                  <to>
                    <xdr:col>48</xdr:col>
                    <xdr:colOff>869950</xdr:colOff>
                    <xdr:row>10</xdr:row>
                    <xdr:rowOff>342900</xdr:rowOff>
                  </to>
                </anchor>
              </controlPr>
            </control>
          </mc:Choice>
        </mc:AlternateContent>
        <mc:AlternateContent xmlns:mc="http://schemas.openxmlformats.org/markup-compatibility/2006">
          <mc:Choice Requires="x14">
            <control shapeId="37985" r:id="rId102" name="Drop Down 97">
              <controlPr defaultSize="0" autoLine="0" autoPict="0">
                <anchor moveWithCells="1">
                  <from>
                    <xdr:col>48</xdr:col>
                    <xdr:colOff>38100</xdr:colOff>
                    <xdr:row>11</xdr:row>
                    <xdr:rowOff>76200</xdr:rowOff>
                  </from>
                  <to>
                    <xdr:col>48</xdr:col>
                    <xdr:colOff>850900</xdr:colOff>
                    <xdr:row>11</xdr:row>
                    <xdr:rowOff>342900</xdr:rowOff>
                  </to>
                </anchor>
              </controlPr>
            </control>
          </mc:Choice>
        </mc:AlternateContent>
        <mc:AlternateContent xmlns:mc="http://schemas.openxmlformats.org/markup-compatibility/2006">
          <mc:Choice Requires="x14">
            <control shapeId="37986" r:id="rId103" name="Drop Down 98">
              <controlPr defaultSize="0" autoLine="0" autoPict="0">
                <anchor moveWithCells="1">
                  <from>
                    <xdr:col>48</xdr:col>
                    <xdr:colOff>76200</xdr:colOff>
                    <xdr:row>12</xdr:row>
                    <xdr:rowOff>76200</xdr:rowOff>
                  </from>
                  <to>
                    <xdr:col>48</xdr:col>
                    <xdr:colOff>889000</xdr:colOff>
                    <xdr:row>12</xdr:row>
                    <xdr:rowOff>342900</xdr:rowOff>
                  </to>
                </anchor>
              </controlPr>
            </control>
          </mc:Choice>
        </mc:AlternateContent>
        <mc:AlternateContent xmlns:mc="http://schemas.openxmlformats.org/markup-compatibility/2006">
          <mc:Choice Requires="x14">
            <control shapeId="37987" r:id="rId104" name="Drop Down 99">
              <controlPr defaultSize="0" autoLine="0" autoPict="0">
                <anchor moveWithCells="1">
                  <from>
                    <xdr:col>48</xdr:col>
                    <xdr:colOff>76200</xdr:colOff>
                    <xdr:row>13</xdr:row>
                    <xdr:rowOff>76200</xdr:rowOff>
                  </from>
                  <to>
                    <xdr:col>48</xdr:col>
                    <xdr:colOff>889000</xdr:colOff>
                    <xdr:row>13</xdr:row>
                    <xdr:rowOff>342900</xdr:rowOff>
                  </to>
                </anchor>
              </controlPr>
            </control>
          </mc:Choice>
        </mc:AlternateContent>
        <mc:AlternateContent xmlns:mc="http://schemas.openxmlformats.org/markup-compatibility/2006">
          <mc:Choice Requires="x14">
            <control shapeId="37988" r:id="rId105" name="Drop Down 100">
              <controlPr defaultSize="0" autoLine="0" autoPict="0">
                <anchor moveWithCells="1">
                  <from>
                    <xdr:col>48</xdr:col>
                    <xdr:colOff>76200</xdr:colOff>
                    <xdr:row>14</xdr:row>
                    <xdr:rowOff>76200</xdr:rowOff>
                  </from>
                  <to>
                    <xdr:col>48</xdr:col>
                    <xdr:colOff>889000</xdr:colOff>
                    <xdr:row>14</xdr:row>
                    <xdr:rowOff>342900</xdr:rowOff>
                  </to>
                </anchor>
              </controlPr>
            </control>
          </mc:Choice>
        </mc:AlternateContent>
        <mc:AlternateContent xmlns:mc="http://schemas.openxmlformats.org/markup-compatibility/2006">
          <mc:Choice Requires="x14">
            <control shapeId="37989" r:id="rId106" name="Drop Down 101">
              <controlPr defaultSize="0" autoLine="0" autoPict="0">
                <anchor moveWithCells="1">
                  <from>
                    <xdr:col>48</xdr:col>
                    <xdr:colOff>76200</xdr:colOff>
                    <xdr:row>15</xdr:row>
                    <xdr:rowOff>88900</xdr:rowOff>
                  </from>
                  <to>
                    <xdr:col>48</xdr:col>
                    <xdr:colOff>889000</xdr:colOff>
                    <xdr:row>15</xdr:row>
                    <xdr:rowOff>342900</xdr:rowOff>
                  </to>
                </anchor>
              </controlPr>
            </control>
          </mc:Choice>
        </mc:AlternateContent>
        <mc:AlternateContent xmlns:mc="http://schemas.openxmlformats.org/markup-compatibility/2006">
          <mc:Choice Requires="x14">
            <control shapeId="37990" r:id="rId107" name="Drop Down 102">
              <controlPr defaultSize="0" autoLine="0" autoPict="0">
                <anchor moveWithCells="1">
                  <from>
                    <xdr:col>48</xdr:col>
                    <xdr:colOff>76200</xdr:colOff>
                    <xdr:row>16</xdr:row>
                    <xdr:rowOff>76200</xdr:rowOff>
                  </from>
                  <to>
                    <xdr:col>48</xdr:col>
                    <xdr:colOff>889000</xdr:colOff>
                    <xdr:row>16</xdr:row>
                    <xdr:rowOff>342900</xdr:rowOff>
                  </to>
                </anchor>
              </controlPr>
            </control>
          </mc:Choice>
        </mc:AlternateContent>
        <mc:AlternateContent xmlns:mc="http://schemas.openxmlformats.org/markup-compatibility/2006">
          <mc:Choice Requires="x14">
            <control shapeId="37991" r:id="rId108" name="Drop Down 103">
              <controlPr defaultSize="0" autoLine="0" autoPict="0">
                <anchor moveWithCells="1">
                  <from>
                    <xdr:col>48</xdr:col>
                    <xdr:colOff>76200</xdr:colOff>
                    <xdr:row>17</xdr:row>
                    <xdr:rowOff>76200</xdr:rowOff>
                  </from>
                  <to>
                    <xdr:col>48</xdr:col>
                    <xdr:colOff>889000</xdr:colOff>
                    <xdr:row>17</xdr:row>
                    <xdr:rowOff>342900</xdr:rowOff>
                  </to>
                </anchor>
              </controlPr>
            </control>
          </mc:Choice>
        </mc:AlternateContent>
        <mc:AlternateContent xmlns:mc="http://schemas.openxmlformats.org/markup-compatibility/2006">
          <mc:Choice Requires="x14">
            <control shapeId="37992" r:id="rId109" name="Drop Down 104">
              <controlPr defaultSize="0" autoLine="0" autoPict="0">
                <anchor moveWithCells="1">
                  <from>
                    <xdr:col>48</xdr:col>
                    <xdr:colOff>76200</xdr:colOff>
                    <xdr:row>18</xdr:row>
                    <xdr:rowOff>76200</xdr:rowOff>
                  </from>
                  <to>
                    <xdr:col>48</xdr:col>
                    <xdr:colOff>889000</xdr:colOff>
                    <xdr:row>18</xdr:row>
                    <xdr:rowOff>342900</xdr:rowOff>
                  </to>
                </anchor>
              </controlPr>
            </control>
          </mc:Choice>
        </mc:AlternateContent>
        <mc:AlternateContent xmlns:mc="http://schemas.openxmlformats.org/markup-compatibility/2006">
          <mc:Choice Requires="x14">
            <control shapeId="37993" r:id="rId110" name="Drop Down 105">
              <controlPr defaultSize="0" autoLine="0" autoPict="0">
                <anchor moveWithCells="1">
                  <from>
                    <xdr:col>51</xdr:col>
                    <xdr:colOff>38100</xdr:colOff>
                    <xdr:row>9</xdr:row>
                    <xdr:rowOff>76200</xdr:rowOff>
                  </from>
                  <to>
                    <xdr:col>51</xdr:col>
                    <xdr:colOff>2374900</xdr:colOff>
                    <xdr:row>9</xdr:row>
                    <xdr:rowOff>342900</xdr:rowOff>
                  </to>
                </anchor>
              </controlPr>
            </control>
          </mc:Choice>
        </mc:AlternateContent>
        <mc:AlternateContent xmlns:mc="http://schemas.openxmlformats.org/markup-compatibility/2006">
          <mc:Choice Requires="x14">
            <control shapeId="37994" r:id="rId111" name="Drop Down 106">
              <controlPr defaultSize="0" autoLine="0" autoPict="0">
                <anchor moveWithCells="1">
                  <from>
                    <xdr:col>51</xdr:col>
                    <xdr:colOff>38100</xdr:colOff>
                    <xdr:row>10</xdr:row>
                    <xdr:rowOff>76200</xdr:rowOff>
                  </from>
                  <to>
                    <xdr:col>51</xdr:col>
                    <xdr:colOff>2374900</xdr:colOff>
                    <xdr:row>10</xdr:row>
                    <xdr:rowOff>342900</xdr:rowOff>
                  </to>
                </anchor>
              </controlPr>
            </control>
          </mc:Choice>
        </mc:AlternateContent>
        <mc:AlternateContent xmlns:mc="http://schemas.openxmlformats.org/markup-compatibility/2006">
          <mc:Choice Requires="x14">
            <control shapeId="37995" r:id="rId112" name="Drop Down 107">
              <controlPr defaultSize="0" autoLine="0" autoPict="0">
                <anchor moveWithCells="1">
                  <from>
                    <xdr:col>51</xdr:col>
                    <xdr:colOff>38100</xdr:colOff>
                    <xdr:row>11</xdr:row>
                    <xdr:rowOff>76200</xdr:rowOff>
                  </from>
                  <to>
                    <xdr:col>51</xdr:col>
                    <xdr:colOff>2374900</xdr:colOff>
                    <xdr:row>11</xdr:row>
                    <xdr:rowOff>342900</xdr:rowOff>
                  </to>
                </anchor>
              </controlPr>
            </control>
          </mc:Choice>
        </mc:AlternateContent>
        <mc:AlternateContent xmlns:mc="http://schemas.openxmlformats.org/markup-compatibility/2006">
          <mc:Choice Requires="x14">
            <control shapeId="37996" r:id="rId113" name="Drop Down 108">
              <controlPr defaultSize="0" autoLine="0" autoPict="0">
                <anchor moveWithCells="1">
                  <from>
                    <xdr:col>51</xdr:col>
                    <xdr:colOff>38100</xdr:colOff>
                    <xdr:row>12</xdr:row>
                    <xdr:rowOff>76200</xdr:rowOff>
                  </from>
                  <to>
                    <xdr:col>51</xdr:col>
                    <xdr:colOff>2374900</xdr:colOff>
                    <xdr:row>12</xdr:row>
                    <xdr:rowOff>342900</xdr:rowOff>
                  </to>
                </anchor>
              </controlPr>
            </control>
          </mc:Choice>
        </mc:AlternateContent>
        <mc:AlternateContent xmlns:mc="http://schemas.openxmlformats.org/markup-compatibility/2006">
          <mc:Choice Requires="x14">
            <control shapeId="37997" r:id="rId114" name="Drop Down 109">
              <controlPr defaultSize="0" autoLine="0" autoPict="0">
                <anchor moveWithCells="1">
                  <from>
                    <xdr:col>51</xdr:col>
                    <xdr:colOff>38100</xdr:colOff>
                    <xdr:row>13</xdr:row>
                    <xdr:rowOff>76200</xdr:rowOff>
                  </from>
                  <to>
                    <xdr:col>51</xdr:col>
                    <xdr:colOff>2374900</xdr:colOff>
                    <xdr:row>13</xdr:row>
                    <xdr:rowOff>342900</xdr:rowOff>
                  </to>
                </anchor>
              </controlPr>
            </control>
          </mc:Choice>
        </mc:AlternateContent>
        <mc:AlternateContent xmlns:mc="http://schemas.openxmlformats.org/markup-compatibility/2006">
          <mc:Choice Requires="x14">
            <control shapeId="37998" r:id="rId115" name="Drop Down 110">
              <controlPr defaultSize="0" autoLine="0" autoPict="0">
                <anchor moveWithCells="1">
                  <from>
                    <xdr:col>51</xdr:col>
                    <xdr:colOff>38100</xdr:colOff>
                    <xdr:row>14</xdr:row>
                    <xdr:rowOff>76200</xdr:rowOff>
                  </from>
                  <to>
                    <xdr:col>51</xdr:col>
                    <xdr:colOff>2374900</xdr:colOff>
                    <xdr:row>14</xdr:row>
                    <xdr:rowOff>342900</xdr:rowOff>
                  </to>
                </anchor>
              </controlPr>
            </control>
          </mc:Choice>
        </mc:AlternateContent>
        <mc:AlternateContent xmlns:mc="http://schemas.openxmlformats.org/markup-compatibility/2006">
          <mc:Choice Requires="x14">
            <control shapeId="37999" r:id="rId116" name="Drop Down 111">
              <controlPr defaultSize="0" autoLine="0" autoPict="0">
                <anchor moveWithCells="1">
                  <from>
                    <xdr:col>51</xdr:col>
                    <xdr:colOff>38100</xdr:colOff>
                    <xdr:row>15</xdr:row>
                    <xdr:rowOff>76200</xdr:rowOff>
                  </from>
                  <to>
                    <xdr:col>51</xdr:col>
                    <xdr:colOff>2374900</xdr:colOff>
                    <xdr:row>15</xdr:row>
                    <xdr:rowOff>342900</xdr:rowOff>
                  </to>
                </anchor>
              </controlPr>
            </control>
          </mc:Choice>
        </mc:AlternateContent>
        <mc:AlternateContent xmlns:mc="http://schemas.openxmlformats.org/markup-compatibility/2006">
          <mc:Choice Requires="x14">
            <control shapeId="38000" r:id="rId117" name="Drop Down 112">
              <controlPr defaultSize="0" autoLine="0" autoPict="0">
                <anchor moveWithCells="1">
                  <from>
                    <xdr:col>51</xdr:col>
                    <xdr:colOff>38100</xdr:colOff>
                    <xdr:row>16</xdr:row>
                    <xdr:rowOff>76200</xdr:rowOff>
                  </from>
                  <to>
                    <xdr:col>51</xdr:col>
                    <xdr:colOff>2374900</xdr:colOff>
                    <xdr:row>16</xdr:row>
                    <xdr:rowOff>342900</xdr:rowOff>
                  </to>
                </anchor>
              </controlPr>
            </control>
          </mc:Choice>
        </mc:AlternateContent>
        <mc:AlternateContent xmlns:mc="http://schemas.openxmlformats.org/markup-compatibility/2006">
          <mc:Choice Requires="x14">
            <control shapeId="38001" r:id="rId118" name="Drop Down 113">
              <controlPr defaultSize="0" autoLine="0" autoPict="0">
                <anchor moveWithCells="1">
                  <from>
                    <xdr:col>51</xdr:col>
                    <xdr:colOff>38100</xdr:colOff>
                    <xdr:row>17</xdr:row>
                    <xdr:rowOff>76200</xdr:rowOff>
                  </from>
                  <to>
                    <xdr:col>51</xdr:col>
                    <xdr:colOff>2374900</xdr:colOff>
                    <xdr:row>17</xdr:row>
                    <xdr:rowOff>342900</xdr:rowOff>
                  </to>
                </anchor>
              </controlPr>
            </control>
          </mc:Choice>
        </mc:AlternateContent>
        <mc:AlternateContent xmlns:mc="http://schemas.openxmlformats.org/markup-compatibility/2006">
          <mc:Choice Requires="x14">
            <control shapeId="38002" r:id="rId119" name="Drop Down 114">
              <controlPr defaultSize="0" autoLine="0" autoPict="0">
                <anchor moveWithCells="1">
                  <from>
                    <xdr:col>51</xdr:col>
                    <xdr:colOff>38100</xdr:colOff>
                    <xdr:row>18</xdr:row>
                    <xdr:rowOff>76200</xdr:rowOff>
                  </from>
                  <to>
                    <xdr:col>51</xdr:col>
                    <xdr:colOff>2374900</xdr:colOff>
                    <xdr:row>18</xdr:row>
                    <xdr:rowOff>342900</xdr:rowOff>
                  </to>
                </anchor>
              </controlPr>
            </control>
          </mc:Choice>
        </mc:AlternateContent>
        <mc:AlternateContent xmlns:mc="http://schemas.openxmlformats.org/markup-compatibility/2006">
          <mc:Choice Requires="x14">
            <control shapeId="38003"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38004"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38005"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38006"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38007"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38008"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38009"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38010" r:id="rId127" name="Drop Down 122">
              <controlPr defaultSize="0" autoLine="0" autoPict="0">
                <anchor moveWithCells="1">
                  <from>
                    <xdr:col>54</xdr:col>
                    <xdr:colOff>57150</xdr:colOff>
                    <xdr:row>16</xdr:row>
                    <xdr:rowOff>88900</xdr:rowOff>
                  </from>
                  <to>
                    <xdr:col>54</xdr:col>
                    <xdr:colOff>876300</xdr:colOff>
                    <xdr:row>16</xdr:row>
                    <xdr:rowOff>342900</xdr:rowOff>
                  </to>
                </anchor>
              </controlPr>
            </control>
          </mc:Choice>
        </mc:AlternateContent>
        <mc:AlternateContent xmlns:mc="http://schemas.openxmlformats.org/markup-compatibility/2006">
          <mc:Choice Requires="x14">
            <control shapeId="38011"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38012"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38013" r:id="rId130" name="Drop Down 125">
              <controlPr defaultSize="0" autoLine="0" autoPict="0">
                <anchor moveWithCells="1">
                  <from>
                    <xdr:col>27</xdr:col>
                    <xdr:colOff>127000</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38014" r:id="rId131" name="Drop Down 126">
              <controlPr defaultSize="0" autoLine="0" autoPict="0">
                <anchor moveWithCells="1">
                  <from>
                    <xdr:col>24</xdr:col>
                    <xdr:colOff>171450</xdr:colOff>
                    <xdr:row>15</xdr:row>
                    <xdr:rowOff>88900</xdr:rowOff>
                  </from>
                  <to>
                    <xdr:col>25</xdr:col>
                    <xdr:colOff>374650</xdr:colOff>
                    <xdr:row>15</xdr:row>
                    <xdr:rowOff>374650</xdr:rowOff>
                  </to>
                </anchor>
              </controlPr>
            </control>
          </mc:Choice>
        </mc:AlternateContent>
        <mc:AlternateContent xmlns:mc="http://schemas.openxmlformats.org/markup-compatibility/2006">
          <mc:Choice Requires="x14">
            <control shapeId="38015" r:id="rId132" name="Drop Down 127">
              <controlPr defaultSize="0" autoLine="0" autoPict="0">
                <anchor moveWithCells="1">
                  <from>
                    <xdr:col>24</xdr:col>
                    <xdr:colOff>165100</xdr:colOff>
                    <xdr:row>14</xdr:row>
                    <xdr:rowOff>76200</xdr:rowOff>
                  </from>
                  <to>
                    <xdr:col>25</xdr:col>
                    <xdr:colOff>374650</xdr:colOff>
                    <xdr:row>14</xdr:row>
                    <xdr:rowOff>342900</xdr:rowOff>
                  </to>
                </anchor>
              </controlPr>
            </control>
          </mc:Choice>
        </mc:AlternateContent>
        <mc:AlternateContent xmlns:mc="http://schemas.openxmlformats.org/markup-compatibility/2006">
          <mc:Choice Requires="x14">
            <control shapeId="38016" r:id="rId133" name="Drop Down 128">
              <controlPr defaultSize="0" autoLine="0" autoPict="0">
                <anchor moveWithCells="1">
                  <from>
                    <xdr:col>24</xdr:col>
                    <xdr:colOff>171450</xdr:colOff>
                    <xdr:row>12</xdr:row>
                    <xdr:rowOff>88900</xdr:rowOff>
                  </from>
                  <to>
                    <xdr:col>25</xdr:col>
                    <xdr:colOff>374650</xdr:colOff>
                    <xdr:row>12</xdr:row>
                    <xdr:rowOff>342900</xdr:rowOff>
                  </to>
                </anchor>
              </controlPr>
            </control>
          </mc:Choice>
        </mc:AlternateContent>
        <mc:AlternateContent xmlns:mc="http://schemas.openxmlformats.org/markup-compatibility/2006">
          <mc:Choice Requires="x14">
            <control shapeId="38017" r:id="rId134" name="Drop Down 129">
              <controlPr defaultSize="0" autoLine="0" autoPict="0">
                <anchor moveWithCells="1">
                  <from>
                    <xdr:col>24</xdr:col>
                    <xdr:colOff>171450</xdr:colOff>
                    <xdr:row>13</xdr:row>
                    <xdr:rowOff>76200</xdr:rowOff>
                  </from>
                  <to>
                    <xdr:col>25</xdr:col>
                    <xdr:colOff>374650</xdr:colOff>
                    <xdr:row>13</xdr:row>
                    <xdr:rowOff>342900</xdr:rowOff>
                  </to>
                </anchor>
              </controlPr>
            </control>
          </mc:Choice>
        </mc:AlternateContent>
        <mc:AlternateContent xmlns:mc="http://schemas.openxmlformats.org/markup-compatibility/2006">
          <mc:Choice Requires="x14">
            <control shapeId="38018" r:id="rId135" name="Drop Down 130">
              <controlPr defaultSize="0" autoLine="0" autoPict="0">
                <anchor moveWithCells="1">
                  <from>
                    <xdr:col>24</xdr:col>
                    <xdr:colOff>171450</xdr:colOff>
                    <xdr:row>16</xdr:row>
                    <xdr:rowOff>107950</xdr:rowOff>
                  </from>
                  <to>
                    <xdr:col>25</xdr:col>
                    <xdr:colOff>374650</xdr:colOff>
                    <xdr:row>16</xdr:row>
                    <xdr:rowOff>374650</xdr:rowOff>
                  </to>
                </anchor>
              </controlPr>
            </control>
          </mc:Choice>
        </mc:AlternateContent>
        <mc:AlternateContent xmlns:mc="http://schemas.openxmlformats.org/markup-compatibility/2006">
          <mc:Choice Requires="x14">
            <control shapeId="38019" r:id="rId136" name="Drop Down 131">
              <controlPr defaultSize="0" autoLine="0" autoPict="0">
                <anchor moveWithCells="1">
                  <from>
                    <xdr:col>30</xdr:col>
                    <xdr:colOff>38100</xdr:colOff>
                    <xdr:row>6</xdr:row>
                    <xdr:rowOff>355600</xdr:rowOff>
                  </from>
                  <to>
                    <xdr:col>30</xdr:col>
                    <xdr:colOff>857250</xdr:colOff>
                    <xdr:row>7</xdr:row>
                    <xdr:rowOff>190500</xdr:rowOff>
                  </to>
                </anchor>
              </controlPr>
            </control>
          </mc:Choice>
        </mc:AlternateContent>
        <mc:AlternateContent xmlns:mc="http://schemas.openxmlformats.org/markup-compatibility/2006">
          <mc:Choice Requires="x14">
            <control shapeId="38020" r:id="rId137" name="Drop Down 132">
              <controlPr defaultSize="0" autoLine="0" autoPict="0">
                <anchor moveWithCells="1">
                  <from>
                    <xdr:col>36</xdr:col>
                    <xdr:colOff>76200</xdr:colOff>
                    <xdr:row>6</xdr:row>
                    <xdr:rowOff>381000</xdr:rowOff>
                  </from>
                  <to>
                    <xdr:col>36</xdr:col>
                    <xdr:colOff>889000</xdr:colOff>
                    <xdr:row>7</xdr:row>
                    <xdr:rowOff>222250</xdr:rowOff>
                  </to>
                </anchor>
              </controlPr>
            </control>
          </mc:Choice>
        </mc:AlternateContent>
        <mc:AlternateContent xmlns:mc="http://schemas.openxmlformats.org/markup-compatibility/2006">
          <mc:Choice Requires="x14">
            <control shapeId="38021" r:id="rId138" name="Drop Down 133">
              <controlPr defaultSize="0" autoLine="0" autoPict="0">
                <anchor moveWithCells="1">
                  <from>
                    <xdr:col>42</xdr:col>
                    <xdr:colOff>76200</xdr:colOff>
                    <xdr:row>6</xdr:row>
                    <xdr:rowOff>381000</xdr:rowOff>
                  </from>
                  <to>
                    <xdr:col>42</xdr:col>
                    <xdr:colOff>895350</xdr:colOff>
                    <xdr:row>7</xdr:row>
                    <xdr:rowOff>222250</xdr:rowOff>
                  </to>
                </anchor>
              </controlPr>
            </control>
          </mc:Choice>
        </mc:AlternateContent>
        <mc:AlternateContent xmlns:mc="http://schemas.openxmlformats.org/markup-compatibility/2006">
          <mc:Choice Requires="x14">
            <control shapeId="38022" r:id="rId139" name="Drop Down 134">
              <controlPr defaultSize="0" autoLine="0" autoPict="0">
                <anchor moveWithCells="1">
                  <from>
                    <xdr:col>48</xdr:col>
                    <xdr:colOff>107950</xdr:colOff>
                    <xdr:row>6</xdr:row>
                    <xdr:rowOff>381000</xdr:rowOff>
                  </from>
                  <to>
                    <xdr:col>48</xdr:col>
                    <xdr:colOff>914400</xdr:colOff>
                    <xdr:row>7</xdr:row>
                    <xdr:rowOff>222250</xdr:rowOff>
                  </to>
                </anchor>
              </controlPr>
            </control>
          </mc:Choice>
        </mc:AlternateContent>
        <mc:AlternateContent xmlns:mc="http://schemas.openxmlformats.org/markup-compatibility/2006">
          <mc:Choice Requires="x14">
            <control shapeId="38023" r:id="rId140" name="Drop Down 135">
              <controlPr defaultSize="0" autoLine="0" autoPict="0">
                <anchor moveWithCells="1">
                  <from>
                    <xdr:col>54</xdr:col>
                    <xdr:colOff>95250</xdr:colOff>
                    <xdr:row>6</xdr:row>
                    <xdr:rowOff>412750</xdr:rowOff>
                  </from>
                  <to>
                    <xdr:col>54</xdr:col>
                    <xdr:colOff>908050</xdr:colOff>
                    <xdr:row>7</xdr:row>
                    <xdr:rowOff>260350</xdr:rowOff>
                  </to>
                </anchor>
              </controlPr>
            </control>
          </mc:Choice>
        </mc:AlternateContent>
        <mc:AlternateContent xmlns:mc="http://schemas.openxmlformats.org/markup-compatibility/2006">
          <mc:Choice Requires="x14">
            <control shapeId="38024" r:id="rId141" name="Check Box 136">
              <controlPr defaultSize="0" autoFill="0" autoLine="0" autoPict="0">
                <anchor moveWithCells="1">
                  <from>
                    <xdr:col>42</xdr:col>
                    <xdr:colOff>107950</xdr:colOff>
                    <xdr:row>2</xdr:row>
                    <xdr:rowOff>31750</xdr:rowOff>
                  </from>
                  <to>
                    <xdr:col>42</xdr:col>
                    <xdr:colOff>412750</xdr:colOff>
                    <xdr:row>2</xdr:row>
                    <xdr:rowOff>285750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AE34"/>
  <sheetViews>
    <sheetView showGridLines="0" zoomScaleNormal="100" workbookViewId="0">
      <selection activeCell="O28" sqref="O28"/>
    </sheetView>
  </sheetViews>
  <sheetFormatPr defaultColWidth="9.1796875" defaultRowHeight="14.5" x14ac:dyDescent="0.35"/>
  <cols>
    <col min="1" max="1" width="29.81640625" style="100" customWidth="1"/>
    <col min="2" max="2" width="11.54296875" style="100" customWidth="1"/>
    <col min="3" max="3" width="12.54296875" style="100" customWidth="1"/>
    <col min="4" max="4" width="13.453125" style="100" customWidth="1"/>
    <col min="5" max="9" width="13.54296875" style="100" customWidth="1"/>
    <col min="10" max="10" width="17.1796875" style="100" customWidth="1"/>
    <col min="11" max="11" width="17.453125" style="100" customWidth="1"/>
    <col min="12" max="12" width="9.1796875" style="100" hidden="1" customWidth="1"/>
    <col min="13" max="13" width="2.453125" style="100" customWidth="1"/>
    <col min="14" max="14" width="10" style="100" bestFit="1" customWidth="1"/>
    <col min="15" max="15" width="11" style="100" customWidth="1"/>
    <col min="16" max="16" width="9.1796875" style="100"/>
    <col min="17" max="17" width="7" style="100" customWidth="1"/>
    <col min="18" max="18" width="9.1796875" style="100"/>
    <col min="19" max="19" width="9.54296875" style="100" customWidth="1"/>
    <col min="20" max="16384" width="9.1796875" style="100"/>
  </cols>
  <sheetData>
    <row r="1" spans="1:31" ht="7.5" customHeight="1" thickBot="1" x14ac:dyDescent="0.4">
      <c r="A1" s="998" t="s">
        <v>425</v>
      </c>
      <c r="B1" s="999"/>
      <c r="C1" s="999"/>
      <c r="D1" s="999"/>
      <c r="E1" s="999"/>
      <c r="F1" s="999"/>
      <c r="G1" s="999"/>
      <c r="H1" s="999"/>
      <c r="I1" s="999"/>
      <c r="J1" s="999"/>
      <c r="K1" s="1000"/>
      <c r="AE1" s="596" t="s">
        <v>426</v>
      </c>
    </row>
    <row r="2" spans="1:31" ht="44.25" customHeight="1" thickBot="1" x14ac:dyDescent="0.4">
      <c r="A2" s="1001"/>
      <c r="B2" s="1002"/>
      <c r="C2" s="1002"/>
      <c r="D2" s="1002"/>
      <c r="E2" s="1002"/>
      <c r="F2" s="1002"/>
      <c r="G2" s="1002"/>
      <c r="H2" s="1002"/>
      <c r="I2" s="1002"/>
      <c r="J2" s="1002"/>
      <c r="K2" s="1003"/>
      <c r="O2" s="599"/>
      <c r="P2" s="1004" t="s">
        <v>427</v>
      </c>
      <c r="Q2" s="1005"/>
      <c r="R2" s="1005"/>
      <c r="S2" s="1006"/>
    </row>
    <row r="3" spans="1:31" ht="15" thickBot="1" x14ac:dyDescent="0.4"/>
    <row r="4" spans="1:31" ht="52.5" customHeight="1" thickBot="1" x14ac:dyDescent="0.4">
      <c r="A4" s="235" t="s">
        <v>428</v>
      </c>
      <c r="B4" s="242" t="s">
        <v>287</v>
      </c>
      <c r="C4" s="410" t="s">
        <v>329</v>
      </c>
      <c r="D4" s="409" t="s">
        <v>346</v>
      </c>
      <c r="E4" s="409" t="s">
        <v>362</v>
      </c>
      <c r="F4" s="409" t="s">
        <v>379</v>
      </c>
      <c r="G4" s="409" t="s">
        <v>395</v>
      </c>
      <c r="H4" s="409" t="s">
        <v>409</v>
      </c>
      <c r="I4" s="243" t="s">
        <v>429</v>
      </c>
      <c r="J4" s="623" t="s">
        <v>430</v>
      </c>
      <c r="K4" s="624" t="s">
        <v>431</v>
      </c>
      <c r="N4" s="984" t="s">
        <v>432</v>
      </c>
      <c r="O4" s="985"/>
      <c r="P4" s="1018" t="s">
        <v>433</v>
      </c>
      <c r="Q4" s="1018"/>
      <c r="R4" s="1018" t="s">
        <v>434</v>
      </c>
      <c r="S4" s="1018"/>
      <c r="T4" s="1016" t="s">
        <v>435</v>
      </c>
      <c r="U4" s="1017"/>
      <c r="V4" s="1014" t="s">
        <v>436</v>
      </c>
      <c r="W4" s="1015"/>
    </row>
    <row r="5" spans="1:31" ht="30" customHeight="1" thickBot="1" x14ac:dyDescent="0.4">
      <c r="A5" s="244" t="s">
        <v>437</v>
      </c>
      <c r="B5" s="245">
        <f>MIN('Day1'!K7:K26)</f>
        <v>0</v>
      </c>
      <c r="C5" s="245">
        <f>MIN('Day2'!K7:K26)</f>
        <v>0</v>
      </c>
      <c r="D5" s="245">
        <f>MIN('Day3'!K7:K26)</f>
        <v>0</v>
      </c>
      <c r="E5" s="245">
        <f>MIN('Day4'!K7:K26)</f>
        <v>0</v>
      </c>
      <c r="F5" s="245">
        <f>MIN('Day5'!K7:K26)</f>
        <v>0</v>
      </c>
      <c r="G5" s="245">
        <f>MIN('Day6'!K7:K26)</f>
        <v>0</v>
      </c>
      <c r="H5" s="245">
        <f>MIN('Day7'!K7:K26)</f>
        <v>0</v>
      </c>
      <c r="I5" s="622">
        <f>SUM(B5:H5)</f>
        <v>0</v>
      </c>
      <c r="J5" s="98">
        <v>3.5</v>
      </c>
      <c r="K5" s="99" t="str">
        <f>IF(I5&gt;=J5, "Yes", "No")</f>
        <v>No</v>
      </c>
      <c r="N5" s="986"/>
      <c r="O5" s="987"/>
      <c r="P5" s="978">
        <f>W6</f>
        <v>0</v>
      </c>
      <c r="Q5" s="978"/>
      <c r="R5" s="978">
        <f>W7</f>
        <v>0</v>
      </c>
      <c r="S5" s="978"/>
      <c r="T5" s="982">
        <f>IF(ISERROR(R5/P5),0, R5/P5)</f>
        <v>0</v>
      </c>
      <c r="U5" s="982"/>
      <c r="V5" s="1012" t="str">
        <f>IF(T5&lt;=0.5, "Yes", "No")</f>
        <v>Yes</v>
      </c>
      <c r="W5" s="1013"/>
    </row>
    <row r="6" spans="1:31" ht="30" hidden="1" customHeight="1" x14ac:dyDescent="0.35">
      <c r="A6" s="296"/>
      <c r="B6" s="297"/>
      <c r="C6" s="297"/>
      <c r="D6" s="297"/>
      <c r="E6" s="297"/>
      <c r="F6" s="297"/>
      <c r="G6" s="297"/>
      <c r="H6" s="297"/>
      <c r="I6" s="298"/>
      <c r="J6" s="299"/>
      <c r="K6" s="299"/>
      <c r="N6" s="300"/>
      <c r="O6" s="300" t="s">
        <v>438</v>
      </c>
      <c r="P6" s="115">
        <f>MAX('Day1'!K7:K26)</f>
        <v>0</v>
      </c>
      <c r="Q6" s="115">
        <f>MAX('Day2'!K7:K26)</f>
        <v>0</v>
      </c>
      <c r="R6" s="115">
        <f>MAX('Day3'!K7:K26)</f>
        <v>0</v>
      </c>
      <c r="S6" s="115">
        <f>MAX('Day4'!K7:K26)</f>
        <v>0</v>
      </c>
      <c r="T6" s="115">
        <f>MAX('Day5'!K7:K26)</f>
        <v>0</v>
      </c>
      <c r="U6" s="115">
        <f>MAX('Day6'!K7:K26)</f>
        <v>0</v>
      </c>
      <c r="V6" s="115">
        <f>MAX('Day7'!K7:K26)</f>
        <v>0</v>
      </c>
      <c r="W6" s="597">
        <f>SUM(P6:V6)</f>
        <v>0</v>
      </c>
    </row>
    <row r="7" spans="1:31" ht="30" hidden="1" customHeight="1" x14ac:dyDescent="0.35">
      <c r="A7" s="296"/>
      <c r="B7" s="297"/>
      <c r="C7" s="297"/>
      <c r="D7" s="297"/>
      <c r="E7" s="297"/>
      <c r="F7" s="297"/>
      <c r="G7" s="297"/>
      <c r="H7" s="297"/>
      <c r="I7" s="298"/>
      <c r="J7" s="299"/>
      <c r="K7" s="299"/>
      <c r="N7" s="300"/>
      <c r="O7" s="300" t="s">
        <v>439</v>
      </c>
      <c r="P7" s="120">
        <f>MAX('Day1'!M7:M26)</f>
        <v>0</v>
      </c>
      <c r="Q7" s="120">
        <f>MAX('Day2'!M7:M26)</f>
        <v>0</v>
      </c>
      <c r="R7" s="120">
        <f>MAX('Day3'!M7:M26)</f>
        <v>0</v>
      </c>
      <c r="S7" s="120">
        <f>MAX('Day4'!M7:M26)</f>
        <v>0</v>
      </c>
      <c r="T7" s="120">
        <f>MAX('Day5'!M7:M26)</f>
        <v>0</v>
      </c>
      <c r="U7" s="120">
        <f>MAX('Day6'!M7:M26)</f>
        <v>0</v>
      </c>
      <c r="V7" s="120">
        <f>MAX('Day7'!M7:M26)</f>
        <v>0</v>
      </c>
      <c r="W7" s="597">
        <f>SUM(P7:V7)</f>
        <v>0</v>
      </c>
    </row>
    <row r="8" spans="1:31" ht="22.5" customHeight="1" thickBot="1" x14ac:dyDescent="0.4">
      <c r="A8" s="101"/>
      <c r="B8" s="102"/>
      <c r="C8" s="102"/>
      <c r="D8" s="102"/>
      <c r="E8" s="102"/>
      <c r="F8" s="102"/>
      <c r="G8" s="102"/>
      <c r="H8" s="102"/>
      <c r="I8" s="102"/>
      <c r="J8" s="103"/>
      <c r="K8" s="103"/>
    </row>
    <row r="9" spans="1:31" ht="65.25" customHeight="1" thickBot="1" x14ac:dyDescent="0.4">
      <c r="B9" s="242" t="s">
        <v>287</v>
      </c>
      <c r="C9" s="410" t="s">
        <v>329</v>
      </c>
      <c r="D9" s="409" t="s">
        <v>346</v>
      </c>
      <c r="E9" s="409" t="s">
        <v>362</v>
      </c>
      <c r="F9" s="409" t="s">
        <v>379</v>
      </c>
      <c r="G9" s="409" t="s">
        <v>395</v>
      </c>
      <c r="H9" s="409" t="s">
        <v>409</v>
      </c>
      <c r="I9" s="105" t="s">
        <v>429</v>
      </c>
      <c r="J9" s="106" t="s">
        <v>430</v>
      </c>
      <c r="K9" s="107" t="s">
        <v>431</v>
      </c>
      <c r="N9" s="1008" t="s">
        <v>440</v>
      </c>
      <c r="O9" s="1009"/>
      <c r="P9" s="983" t="s">
        <v>441</v>
      </c>
      <c r="Q9" s="983"/>
      <c r="R9" s="983" t="s">
        <v>442</v>
      </c>
      <c r="S9" s="983"/>
      <c r="T9" s="1019" t="s">
        <v>443</v>
      </c>
      <c r="U9" s="1020"/>
      <c r="V9" s="1014" t="s">
        <v>436</v>
      </c>
      <c r="W9" s="1015"/>
    </row>
    <row r="10" spans="1:31" ht="30.75" customHeight="1" thickBot="1" x14ac:dyDescent="0.4">
      <c r="A10" s="108" t="s">
        <v>444</v>
      </c>
      <c r="B10" s="109">
        <f>MIN('Day1'!N7:N26)</f>
        <v>0</v>
      </c>
      <c r="C10" s="109">
        <f>MIN('Day2'!N7:N26)</f>
        <v>0</v>
      </c>
      <c r="D10" s="109">
        <f>MIN('Day3'!N7:N26)</f>
        <v>0</v>
      </c>
      <c r="E10" s="109">
        <f>MIN('Day4'!N7:N26)</f>
        <v>0</v>
      </c>
      <c r="F10" s="109">
        <f>MIN('Day5'!N7:N26)</f>
        <v>0</v>
      </c>
      <c r="G10" s="109">
        <f>MIN('Day6'!N7:N26)</f>
        <v>0</v>
      </c>
      <c r="H10" s="109">
        <f>MIN('Day7'!N7:N26)</f>
        <v>0</v>
      </c>
      <c r="I10" s="120">
        <f>SUM(B10:H10)</f>
        <v>0</v>
      </c>
      <c r="J10" s="116">
        <v>5.25</v>
      </c>
      <c r="K10" s="112" t="str">
        <f>IF(I10&gt;=J10, "Yes", "No")</f>
        <v>No</v>
      </c>
      <c r="N10" s="1010"/>
      <c r="O10" s="1011"/>
      <c r="P10" s="978">
        <f>W11</f>
        <v>0</v>
      </c>
      <c r="Q10" s="978"/>
      <c r="R10" s="978">
        <f>W12</f>
        <v>0</v>
      </c>
      <c r="S10" s="978"/>
      <c r="T10" s="982">
        <f>IF(ISERROR(R10/P10),0, R10/P10)</f>
        <v>0</v>
      </c>
      <c r="U10" s="982"/>
      <c r="V10" s="1012" t="str">
        <f>IF(T10&lt;=0.5, "Yes", "No")</f>
        <v>Yes</v>
      </c>
      <c r="W10" s="1013"/>
    </row>
    <row r="11" spans="1:31" ht="30.75" hidden="1" customHeight="1" x14ac:dyDescent="0.35">
      <c r="A11" s="395"/>
      <c r="B11" s="396"/>
      <c r="C11" s="396"/>
      <c r="D11" s="396"/>
      <c r="E11" s="396"/>
      <c r="F11" s="396"/>
      <c r="G11" s="396"/>
      <c r="H11" s="396"/>
      <c r="I11" s="120">
        <f t="shared" ref="I11:I17" si="0">SUM(B11:H11)</f>
        <v>0</v>
      </c>
      <c r="J11" s="397"/>
      <c r="K11" s="398"/>
      <c r="N11" s="300"/>
      <c r="O11" s="300"/>
      <c r="P11" s="115">
        <f>MAX('Day1'!N7:N26)</f>
        <v>0</v>
      </c>
      <c r="Q11" s="115">
        <f>MAX('Day2'!N7:N26)</f>
        <v>0</v>
      </c>
      <c r="R11" s="115">
        <f>MAX('Day3'!N7:N26)</f>
        <v>0</v>
      </c>
      <c r="S11" s="115">
        <f>MAX('Day4'!N7:N26)</f>
        <v>0</v>
      </c>
      <c r="T11" s="115">
        <f>MAX('Day5'!N7:N26)</f>
        <v>0</v>
      </c>
      <c r="U11" s="115">
        <f>MAX('Day6'!N7:N26)</f>
        <v>0</v>
      </c>
      <c r="V11" s="115">
        <f>MAX('Day7'!N7:N26)</f>
        <v>0</v>
      </c>
      <c r="W11" s="597">
        <f>SUM(P11:V11)</f>
        <v>0</v>
      </c>
    </row>
    <row r="12" spans="1:31" ht="30.75" hidden="1" customHeight="1" thickBot="1" x14ac:dyDescent="0.4">
      <c r="A12" s="395"/>
      <c r="B12" s="396"/>
      <c r="C12" s="396"/>
      <c r="D12" s="396"/>
      <c r="E12" s="396"/>
      <c r="F12" s="396"/>
      <c r="G12" s="396"/>
      <c r="H12" s="396"/>
      <c r="I12" s="120">
        <f t="shared" si="0"/>
        <v>0</v>
      </c>
      <c r="J12" s="397"/>
      <c r="K12" s="398"/>
      <c r="N12" s="300"/>
      <c r="O12" s="300"/>
      <c r="P12" s="120">
        <f>MAX('Day1'!P7:P26)</f>
        <v>0</v>
      </c>
      <c r="Q12" s="120">
        <f>MAX('Day2'!P7:P26)</f>
        <v>0</v>
      </c>
      <c r="R12" s="120">
        <f>MAX('Day3'!P7:P26)</f>
        <v>0</v>
      </c>
      <c r="S12" s="120">
        <f>MAX('Day4'!P7:P26)</f>
        <v>0</v>
      </c>
      <c r="T12" s="120">
        <f>MAX('Day5'!P7:P26)</f>
        <v>0</v>
      </c>
      <c r="U12" s="120">
        <f>MAX('Day6'!P7:P26)</f>
        <v>0</v>
      </c>
      <c r="V12" s="120">
        <f>MAX('Day7'!P7:P26)</f>
        <v>0</v>
      </c>
      <c r="W12" s="597">
        <f>SUM(P12:V12)</f>
        <v>0</v>
      </c>
    </row>
    <row r="13" spans="1:31" ht="36.75" customHeight="1" thickBot="1" x14ac:dyDescent="0.5">
      <c r="A13" s="113" t="s">
        <v>445</v>
      </c>
      <c r="B13" s="114">
        <f>IF('Day1'!AR3=TRUE,SUM('Optional VegBar'!G16,'Day1'!AG7),'Day1'!AG7)</f>
        <v>0</v>
      </c>
      <c r="C13" s="114">
        <f>IF('Day2'!AR3=TRUE,SUM('Optional VegBar'!G16,'Day2'!AG7),'Day2'!AG7)</f>
        <v>0</v>
      </c>
      <c r="D13" s="114">
        <f>IF('Day3'!AR3=TRUE,SUM('Optional VegBar'!G16,'Day3'!AG7),'Day3'!AG7)</f>
        <v>0</v>
      </c>
      <c r="E13" s="114">
        <f>IF('Day4'!AR3=TRUE,SUM('Optional VegBar'!G16,'Day4'!AG7),'Day4'!AG7)</f>
        <v>0</v>
      </c>
      <c r="F13" s="114">
        <f>IF('Day5'!AR3=TRUE,SUM('Optional VegBar'!G16,'Day5'!AG7),'Day5'!AG7)</f>
        <v>0</v>
      </c>
      <c r="G13" s="114">
        <f>IF('Day6'!AR3=TRUE,SUM('Optional VegBar'!G16,'Day6'!AG7),'Day6'!AG7)</f>
        <v>0</v>
      </c>
      <c r="H13" s="114">
        <f>IF('Day7'!AR3=TRUE,SUM('Optional VegBar'!G16,'Day7'!AG7),'Day7'!AG7)</f>
        <v>0</v>
      </c>
      <c r="I13" s="120">
        <f t="shared" si="0"/>
        <v>0</v>
      </c>
      <c r="J13" s="116">
        <v>0.5</v>
      </c>
      <c r="K13" s="117" t="str">
        <f>IF(I13&gt;=J13, "Yes", "No")</f>
        <v>No</v>
      </c>
      <c r="N13" s="1007" t="s">
        <v>446</v>
      </c>
      <c r="O13" s="1007"/>
      <c r="P13" s="1007"/>
      <c r="Q13" s="1007"/>
      <c r="R13" s="1007"/>
      <c r="S13" s="1007"/>
      <c r="T13" s="1007"/>
      <c r="U13" s="1007"/>
      <c r="V13" s="1007"/>
      <c r="W13" s="1007"/>
      <c r="X13" s="394"/>
    </row>
    <row r="14" spans="1:31" ht="33" customHeight="1" thickTop="1" x14ac:dyDescent="0.35">
      <c r="A14" s="118" t="s">
        <v>447</v>
      </c>
      <c r="B14" s="119">
        <f>IF('Day1'!AR3=TRUE, SUM('Optional VegBar'!M16,'Day1'!AM7),'Day1'!AM7)</f>
        <v>0</v>
      </c>
      <c r="C14" s="119">
        <f>IF('Day2'!AR3=TRUE, SUM('Optional VegBar'!M16,'Day2'!AM7),'Day2'!AM7)</f>
        <v>0</v>
      </c>
      <c r="D14" s="119">
        <f>IF('Day3'!AR3=TRUE, SUM('Optional VegBar'!M16,'Day3'!AM7),'Day3'!AM7)</f>
        <v>0</v>
      </c>
      <c r="E14" s="119">
        <f>IF('Day4'!AR3=TRUE, SUM('Optional VegBar'!M16,'Day4'!AM7),'Day4'!AM7)</f>
        <v>0</v>
      </c>
      <c r="F14" s="119">
        <f>IF('Day5'!AR3=TRUE, SUM('Optional VegBar'!M16,'Day5'!AM7),'Day5'!AM7)</f>
        <v>0</v>
      </c>
      <c r="G14" s="119">
        <f>IF('Day6'!AR3=TRUE, SUM('Optional VegBar'!M16,'Day6'!AM7),'Day6'!AM7)</f>
        <v>0</v>
      </c>
      <c r="H14" s="119">
        <f>IF('Day7'!AR3=TRUE, SUM('Optional VegBar'!M16,'Day7'!AM7),'Day7'!AM7)</f>
        <v>0</v>
      </c>
      <c r="I14" s="120">
        <f t="shared" si="0"/>
        <v>0</v>
      </c>
      <c r="J14" s="96">
        <v>0.75</v>
      </c>
      <c r="K14" s="97" t="str">
        <f>IF(I14&gt;=J14, "Yes", "No")</f>
        <v>No</v>
      </c>
      <c r="N14" s="990"/>
      <c r="O14" s="991"/>
      <c r="P14" s="991"/>
      <c r="Q14" s="991"/>
      <c r="R14" s="991"/>
      <c r="S14" s="991"/>
      <c r="T14" s="991"/>
      <c r="U14" s="991"/>
      <c r="V14" s="991"/>
      <c r="W14" s="992"/>
      <c r="X14" s="278"/>
    </row>
    <row r="15" spans="1:31" ht="38.25" customHeight="1" x14ac:dyDescent="0.35">
      <c r="A15" s="118" t="s">
        <v>448</v>
      </c>
      <c r="B15" s="119">
        <f>IF('Day1'!AR3=TRUE, SUM('Optional VegBar'!S16,'Day1'!AS7),'Day1'!AS7)</f>
        <v>0</v>
      </c>
      <c r="C15" s="119">
        <f>IF('Day2'!AR3=TRUE, SUM('Optional VegBar'!S16,'Day2'!AS7),'Day2'!AS7)</f>
        <v>0</v>
      </c>
      <c r="D15" s="119">
        <f>IF('Day3'!AR3=TRUE, SUM('Optional VegBar'!S16,'Day3'!AS7),'Day3'!AS7)</f>
        <v>0</v>
      </c>
      <c r="E15" s="119">
        <f>IF('Day4'!AR3=TRUE, SUM('Optional VegBar'!S16,'Day4'!AS7),'Day4'!AS7)</f>
        <v>0</v>
      </c>
      <c r="F15" s="119">
        <f>IF('Day5'!AR3=TRUE, SUM('Optional VegBar'!S16,'Day5'!AS7),'Day5'!AS7)</f>
        <v>0</v>
      </c>
      <c r="G15" s="119">
        <f>IF('Day6'!AR3=TRUE, SUM('Optional VegBar'!S16,'Day6'!AS7),'Day6'!AS7)</f>
        <v>0</v>
      </c>
      <c r="H15" s="119">
        <f>IF('Day7'!AR3=TRUE, SUM('Optional VegBar'!S16,'Day7'!AS7),'Day7'!AS7)</f>
        <v>0</v>
      </c>
      <c r="I15" s="120">
        <f t="shared" si="0"/>
        <v>0</v>
      </c>
      <c r="J15" s="96">
        <v>0.5</v>
      </c>
      <c r="K15" s="97" t="str">
        <f>IF(I15&gt;=J15, "Yes", "No")</f>
        <v>No</v>
      </c>
      <c r="N15" s="993"/>
      <c r="O15" s="812"/>
      <c r="P15" s="812"/>
      <c r="Q15" s="812"/>
      <c r="R15" s="812"/>
      <c r="S15" s="812"/>
      <c r="T15" s="812"/>
      <c r="U15" s="812"/>
      <c r="V15" s="812"/>
      <c r="W15" s="994"/>
      <c r="X15" s="278"/>
    </row>
    <row r="16" spans="1:31" ht="35.25" customHeight="1" x14ac:dyDescent="0.35">
      <c r="A16" s="118" t="s">
        <v>449</v>
      </c>
      <c r="B16" s="119">
        <f>IF('Day1'!AR3=TRUE, SUM('Optional VegBar'!Y16,'Day1'!AY7),'Day1'!AY7)</f>
        <v>0</v>
      </c>
      <c r="C16" s="119">
        <f>IF('Day2'!AR3=TRUE, SUM('Optional VegBar'!Y16,'Day2'!AY7),'Day2'!AY7)</f>
        <v>0</v>
      </c>
      <c r="D16" s="119">
        <f>IF('Day3'!AR3=TRUE, SUM('Optional VegBar'!Y16,'Day3'!AY7),'Day3'!AY7)</f>
        <v>0</v>
      </c>
      <c r="E16" s="119">
        <f>IF('Day4'!AR3=TRUE, SUM('Optional VegBar'!Y16,'Day4'!AY7),'Day4'!AY7)</f>
        <v>0</v>
      </c>
      <c r="F16" s="119">
        <f>IF('Day5'!AR3=TRUE, SUM('Optional VegBar'!Y16,'Day5'!AY7),'Day5'!AY7)</f>
        <v>0</v>
      </c>
      <c r="G16" s="119">
        <f>IF('Day6'!AR3=TRUE, SUM('Optional VegBar'!Y16,'Day6'!AY7),'Day6'!AY7)</f>
        <v>0</v>
      </c>
      <c r="H16" s="119">
        <f>IF('Day7'!AR3=TRUE, SUM('Optional VegBar'!Y16,'Day7'!AY7),'Day7'!AY7)</f>
        <v>0</v>
      </c>
      <c r="I16" s="120">
        <f t="shared" si="0"/>
        <v>0</v>
      </c>
      <c r="J16" s="96">
        <v>0.5</v>
      </c>
      <c r="K16" s="97" t="str">
        <f>IF(I16&gt;=J16, "Yes", "No")</f>
        <v>No</v>
      </c>
      <c r="N16" s="993"/>
      <c r="O16" s="812"/>
      <c r="P16" s="812"/>
      <c r="Q16" s="812"/>
      <c r="R16" s="812"/>
      <c r="S16" s="812"/>
      <c r="T16" s="812"/>
      <c r="U16" s="812"/>
      <c r="V16" s="812"/>
      <c r="W16" s="994"/>
      <c r="X16" s="278"/>
    </row>
    <row r="17" spans="1:24" ht="48.75" customHeight="1" thickBot="1" x14ac:dyDescent="0.4">
      <c r="A17" s="121" t="s">
        <v>450</v>
      </c>
      <c r="B17" s="122">
        <f>IF('Day1'!AR3=TRUE,SUM('Optional VegBar'!AE16,'Day1'!BE5),'Day1'!BE5)</f>
        <v>0</v>
      </c>
      <c r="C17" s="122">
        <f>IF('Day2'!AR3=TRUE,SUM('Optional VegBar'!AE16,'Day2'!BE5),'Day2'!BE5)</f>
        <v>0</v>
      </c>
      <c r="D17" s="122">
        <f>IF('Day3'!AR3=TRUE,SUM('Optional VegBar'!AE16,'Day3'!BE5),'Day3'!BE5)</f>
        <v>0</v>
      </c>
      <c r="E17" s="122">
        <f>IF('Day4'!AR3=TRUE,SUM('Optional VegBar'!AE16,'Day4'!BE5),'Day4'!BE5)</f>
        <v>0</v>
      </c>
      <c r="F17" s="122">
        <f>IF('Day5'!AR3=TRUE,SUM('Optional VegBar'!AE16,'Day5'!BE5),'Day5'!BE5)</f>
        <v>0</v>
      </c>
      <c r="G17" s="122">
        <f>IF('Day6'!AR3=TRUE,SUM('Optional VegBar'!AE16,'Day6'!BE5),'Day6'!BE5)</f>
        <v>0</v>
      </c>
      <c r="H17" s="122">
        <f>IF('Day7'!AR3=TRUE,SUM('Optional VegBar'!AE16,'Day7'!BE5),'Day7'!BE5)</f>
        <v>0</v>
      </c>
      <c r="I17" s="120">
        <f t="shared" si="0"/>
        <v>0</v>
      </c>
      <c r="J17" s="98">
        <v>0.5</v>
      </c>
      <c r="K17" s="99" t="str">
        <f>IF(I17&gt;=J17, "Yes", "No")</f>
        <v>No</v>
      </c>
      <c r="N17" s="993"/>
      <c r="O17" s="812"/>
      <c r="P17" s="812"/>
      <c r="Q17" s="812"/>
      <c r="R17" s="812"/>
      <c r="S17" s="812"/>
      <c r="T17" s="812"/>
      <c r="U17" s="812"/>
      <c r="V17" s="812"/>
      <c r="W17" s="994"/>
      <c r="X17" s="278"/>
    </row>
    <row r="18" spans="1:24" ht="7.5" customHeight="1" thickBot="1" x14ac:dyDescent="0.4">
      <c r="A18" s="123"/>
      <c r="B18" s="102"/>
      <c r="C18" s="102"/>
      <c r="D18" s="102"/>
      <c r="E18" s="102"/>
      <c r="F18" s="102"/>
      <c r="G18" s="102"/>
      <c r="H18" s="102"/>
      <c r="I18" s="102"/>
      <c r="J18" s="102"/>
      <c r="K18" s="103"/>
      <c r="N18" s="993"/>
      <c r="O18" s="812"/>
      <c r="P18" s="812"/>
      <c r="Q18" s="812"/>
      <c r="R18" s="812"/>
      <c r="S18" s="812"/>
      <c r="T18" s="812"/>
      <c r="U18" s="812"/>
      <c r="V18" s="812"/>
      <c r="W18" s="994"/>
      <c r="X18" s="278"/>
    </row>
    <row r="19" spans="1:24" ht="47" thickBot="1" x14ac:dyDescent="0.4">
      <c r="B19" s="104" t="s">
        <v>287</v>
      </c>
      <c r="C19" s="411" t="s">
        <v>329</v>
      </c>
      <c r="D19" s="411" t="s">
        <v>346</v>
      </c>
      <c r="E19" s="411" t="s">
        <v>362</v>
      </c>
      <c r="F19" s="411" t="s">
        <v>379</v>
      </c>
      <c r="G19" s="411" t="s">
        <v>395</v>
      </c>
      <c r="H19" s="409" t="s">
        <v>409</v>
      </c>
      <c r="I19" s="105" t="s">
        <v>429</v>
      </c>
      <c r="J19" s="106" t="s">
        <v>451</v>
      </c>
      <c r="K19" s="107" t="s">
        <v>431</v>
      </c>
      <c r="N19" s="993"/>
      <c r="O19" s="812"/>
      <c r="P19" s="812"/>
      <c r="Q19" s="812"/>
      <c r="R19" s="812"/>
      <c r="S19" s="812"/>
      <c r="T19" s="812"/>
      <c r="U19" s="812"/>
      <c r="V19" s="812"/>
      <c r="W19" s="994"/>
      <c r="X19" s="278"/>
    </row>
    <row r="20" spans="1:24" ht="36" customHeight="1" x14ac:dyDescent="0.35">
      <c r="A20" s="139" t="s">
        <v>452</v>
      </c>
      <c r="B20" s="239">
        <f>MIN('Day1'!E7:E26)</f>
        <v>0</v>
      </c>
      <c r="C20" s="239">
        <f>MIN('Day2'!E7:E26)</f>
        <v>0</v>
      </c>
      <c r="D20" s="239">
        <f>MIN('Day3'!E7:E26)</f>
        <v>0</v>
      </c>
      <c r="E20" s="239">
        <f>MIN('Day4'!E7:E26)</f>
        <v>0</v>
      </c>
      <c r="F20" s="239">
        <f>MIN('Day5'!E7:E26)</f>
        <v>0</v>
      </c>
      <c r="G20" s="239">
        <f>MIN('Day6'!E7:E26)</f>
        <v>0</v>
      </c>
      <c r="H20" s="239">
        <f>MIN('Day7'!E7:E26)</f>
        <v>0</v>
      </c>
      <c r="I20" s="237">
        <f>SUM(B20:H20)</f>
        <v>0</v>
      </c>
      <c r="J20" s="125">
        <v>12.5</v>
      </c>
      <c r="K20" s="117" t="str">
        <f>IF(I20&gt;=J20, "Yes", "No")</f>
        <v>No</v>
      </c>
      <c r="N20" s="993"/>
      <c r="O20" s="812"/>
      <c r="P20" s="812"/>
      <c r="Q20" s="812"/>
      <c r="R20" s="812"/>
      <c r="S20" s="812"/>
      <c r="T20" s="812"/>
      <c r="U20" s="812"/>
      <c r="V20" s="812"/>
      <c r="W20" s="994"/>
      <c r="X20" s="278"/>
    </row>
    <row r="21" spans="1:24" ht="36" customHeight="1" thickBot="1" x14ac:dyDescent="0.4">
      <c r="A21" s="140" t="s">
        <v>453</v>
      </c>
      <c r="B21" s="240">
        <f>MAX('Day1'!E7:E26)</f>
        <v>0</v>
      </c>
      <c r="C21" s="240">
        <f>MAX('Day2'!E7:E26)</f>
        <v>0</v>
      </c>
      <c r="D21" s="240">
        <f>MAX('Day3'!E7:E26)</f>
        <v>0</v>
      </c>
      <c r="E21" s="240">
        <f>MAX('Day4'!E7:E26)</f>
        <v>0</v>
      </c>
      <c r="F21" s="240">
        <f>MAX('Day5'!E7:E26)</f>
        <v>0</v>
      </c>
      <c r="G21" s="240">
        <f>MAX('Day6'!E7:E26)</f>
        <v>0</v>
      </c>
      <c r="H21" s="240">
        <f>MAX('Day7'!E7:E26)</f>
        <v>0</v>
      </c>
      <c r="I21" s="238">
        <f>SUM(B21:H21)</f>
        <v>0</v>
      </c>
      <c r="J21" s="127">
        <v>14</v>
      </c>
      <c r="K21" s="99" t="str">
        <f>IF(I21=0,"No",IF(AND(I21&lt;=J21,I21&gt;=J20),"Yes","No"))</f>
        <v>No</v>
      </c>
      <c r="N21" s="995"/>
      <c r="O21" s="996"/>
      <c r="P21" s="996"/>
      <c r="Q21" s="996"/>
      <c r="R21" s="996"/>
      <c r="S21" s="996"/>
      <c r="T21" s="996"/>
      <c r="U21" s="996"/>
      <c r="V21" s="996"/>
      <c r="W21" s="997"/>
      <c r="X21" s="278"/>
    </row>
    <row r="22" spans="1:24" ht="15.75" customHeight="1" thickTop="1" thickBot="1" x14ac:dyDescent="0.4">
      <c r="A22" s="325"/>
      <c r="B22" s="326"/>
      <c r="C22" s="326"/>
      <c r="D22" s="326"/>
      <c r="E22" s="326"/>
      <c r="F22" s="326"/>
      <c r="G22" s="326"/>
      <c r="H22" s="326"/>
      <c r="I22" s="326"/>
      <c r="J22" s="103"/>
      <c r="K22" s="103"/>
      <c r="N22" s="438"/>
      <c r="O22" s="438"/>
      <c r="P22" s="438"/>
      <c r="Q22" s="438"/>
      <c r="R22" s="438"/>
      <c r="S22" s="438"/>
      <c r="T22" s="438"/>
      <c r="U22" s="438"/>
      <c r="V22" s="438"/>
      <c r="W22" s="438"/>
      <c r="X22" s="278"/>
    </row>
    <row r="23" spans="1:24" ht="47" thickBot="1" x14ac:dyDescent="0.4">
      <c r="B23" s="104" t="s">
        <v>287</v>
      </c>
      <c r="C23" s="411" t="s">
        <v>329</v>
      </c>
      <c r="D23" s="411" t="s">
        <v>346</v>
      </c>
      <c r="E23" s="411" t="s">
        <v>362</v>
      </c>
      <c r="F23" s="411" t="s">
        <v>379</v>
      </c>
      <c r="G23" s="411" t="s">
        <v>395</v>
      </c>
      <c r="H23" s="411" t="s">
        <v>409</v>
      </c>
      <c r="I23" s="105" t="s">
        <v>429</v>
      </c>
      <c r="J23" s="106" t="s">
        <v>451</v>
      </c>
      <c r="K23" s="107" t="s">
        <v>431</v>
      </c>
      <c r="N23" s="66"/>
      <c r="O23" s="66"/>
      <c r="P23" s="66"/>
      <c r="Q23" s="66"/>
      <c r="R23" s="66"/>
      <c r="S23" s="66"/>
      <c r="T23" s="66"/>
      <c r="U23" s="66"/>
      <c r="V23" s="66"/>
      <c r="W23" s="66"/>
      <c r="X23" s="278"/>
    </row>
    <row r="24" spans="1:24" ht="32.25" customHeight="1" x14ac:dyDescent="0.35">
      <c r="A24" s="124" t="s">
        <v>454</v>
      </c>
      <c r="B24" s="236">
        <f>MIN('Day1'!G7:G26)</f>
        <v>0</v>
      </c>
      <c r="C24" s="236">
        <f>MIN('Day2'!G7:G26)</f>
        <v>0</v>
      </c>
      <c r="D24" s="236">
        <f>MIN('Day3'!G7:G26)</f>
        <v>0</v>
      </c>
      <c r="E24" s="236">
        <f>MIN('Day4'!G7:G26)</f>
        <v>0</v>
      </c>
      <c r="F24" s="236">
        <f>MIN('Day5'!G7:G26)</f>
        <v>0</v>
      </c>
      <c r="G24" s="236">
        <f>MIN('Day6'!G7:G26)</f>
        <v>0</v>
      </c>
      <c r="H24" s="236">
        <f>MIN('Day7'!G7:G26)</f>
        <v>0</v>
      </c>
      <c r="I24" s="237">
        <f>SUM(B24:H24)</f>
        <v>0</v>
      </c>
      <c r="J24" s="125">
        <v>11</v>
      </c>
      <c r="K24" s="117" t="str">
        <f>IF(I24&gt;=J24, "Yes", "No")</f>
        <v>No</v>
      </c>
      <c r="O24" s="278"/>
      <c r="P24" s="278"/>
      <c r="Q24" s="278"/>
      <c r="R24" s="278"/>
      <c r="S24" s="278"/>
      <c r="T24" s="278"/>
      <c r="U24" s="278"/>
      <c r="V24" s="278"/>
      <c r="W24" s="278"/>
      <c r="X24" s="278"/>
    </row>
    <row r="25" spans="1:24" ht="33" customHeight="1" thickBot="1" x14ac:dyDescent="0.4">
      <c r="A25" s="126" t="s">
        <v>455</v>
      </c>
      <c r="B25" s="236">
        <f>MAX('Day1'!G7:G26)</f>
        <v>0</v>
      </c>
      <c r="C25" s="236">
        <f>MAX('Day2'!G7:G26)</f>
        <v>0</v>
      </c>
      <c r="D25" s="236">
        <f>MAX('Day3'!G7:G26)</f>
        <v>0</v>
      </c>
      <c r="E25" s="236">
        <f>MAX('Day4'!G7:G26)</f>
        <v>0</v>
      </c>
      <c r="F25" s="236">
        <f>MAX('Day5'!G7:G26)</f>
        <v>0</v>
      </c>
      <c r="G25" s="236">
        <f>MAX('Day6'!G7:G26)</f>
        <v>0</v>
      </c>
      <c r="H25" s="236">
        <f>MAX('Day7'!G7:G26)</f>
        <v>0</v>
      </c>
      <c r="I25" s="237">
        <f>SUM(B25:H25)</f>
        <v>0</v>
      </c>
      <c r="J25" s="127">
        <v>12.5</v>
      </c>
      <c r="K25" s="99" t="str">
        <f>IF(I25=0,"No",IF(AND(I25&lt;=J25,I25&gt;=J24),"Yes","No"))</f>
        <v>No</v>
      </c>
      <c r="O25" s="605"/>
      <c r="P25" s="605"/>
      <c r="Q25" s="605"/>
      <c r="R25" s="605"/>
      <c r="S25" s="605"/>
      <c r="T25" s="605"/>
      <c r="U25" s="605"/>
      <c r="V25" s="605"/>
      <c r="W25" s="605"/>
      <c r="X25" s="605"/>
    </row>
    <row r="26" spans="1:24" ht="32.25" customHeight="1" thickBot="1" x14ac:dyDescent="0.4">
      <c r="A26" s="988" t="s">
        <v>456</v>
      </c>
      <c r="B26" s="989"/>
      <c r="C26" s="989"/>
      <c r="D26" s="989"/>
      <c r="E26" s="989"/>
      <c r="F26" s="625"/>
      <c r="G26" s="625"/>
      <c r="H26" s="625"/>
      <c r="I26" s="157">
        <f>SUM(B27:H27)</f>
        <v>0</v>
      </c>
      <c r="J26" s="399" t="s">
        <v>457</v>
      </c>
      <c r="K26" s="129" t="str">
        <f>IF(I26&lt;=2, "Yes", "No")</f>
        <v>Yes</v>
      </c>
      <c r="O26" s="605"/>
      <c r="P26" s="605"/>
      <c r="Q26" s="605"/>
      <c r="R26" s="605"/>
      <c r="S26" s="605"/>
      <c r="T26" s="605"/>
      <c r="U26" s="605"/>
      <c r="V26" s="605"/>
      <c r="W26" s="605"/>
      <c r="X26" s="605"/>
    </row>
    <row r="27" spans="1:24" ht="32.25" hidden="1" customHeight="1" thickBot="1" x14ac:dyDescent="0.4">
      <c r="A27" s="303"/>
      <c r="B27" s="236">
        <f>MAX('Day1'!J7:J26)</f>
        <v>0</v>
      </c>
      <c r="C27" s="236">
        <f>MAX('Day2'!J7:J26)</f>
        <v>0</v>
      </c>
      <c r="D27" s="236">
        <f>MAX('Day3'!J7:J26)</f>
        <v>0</v>
      </c>
      <c r="E27" s="236">
        <f>MAX('Day4'!J7:J26)</f>
        <v>0</v>
      </c>
      <c r="F27" s="236">
        <f>MAX('Day5'!J7:J26)</f>
        <v>0</v>
      </c>
      <c r="G27" s="236">
        <f>MAX('Day6'!J7:J26)</f>
        <v>0</v>
      </c>
      <c r="H27" s="236">
        <f>MAX('Day7'!J7:J26)</f>
        <v>0</v>
      </c>
      <c r="I27" s="157"/>
      <c r="J27" s="128"/>
      <c r="K27" s="129"/>
      <c r="O27" s="605"/>
      <c r="P27" s="605"/>
      <c r="Q27" s="605"/>
      <c r="R27" s="605"/>
      <c r="S27" s="605"/>
      <c r="T27" s="605"/>
      <c r="U27" s="605"/>
      <c r="V27" s="605"/>
      <c r="W27" s="605"/>
      <c r="X27" s="605"/>
    </row>
    <row r="28" spans="1:24" ht="48.75" customHeight="1" thickBot="1" x14ac:dyDescent="0.4">
      <c r="A28" s="130" t="s">
        <v>458</v>
      </c>
      <c r="B28" s="131" t="s">
        <v>459</v>
      </c>
      <c r="C28" s="158">
        <f>SUM('Day1:Day7'!G7:G26)</f>
        <v>0</v>
      </c>
      <c r="D28" s="132" t="s">
        <v>460</v>
      </c>
      <c r="E28" s="979">
        <f>SUM('Day1:Day7'!I7:I26)</f>
        <v>0</v>
      </c>
      <c r="F28" s="980"/>
      <c r="G28" s="980"/>
      <c r="H28" s="981"/>
      <c r="I28" s="601">
        <f>IF(ISERROR(E28/C28),0, E28/C28)</f>
        <v>0</v>
      </c>
      <c r="J28" s="133" t="s">
        <v>461</v>
      </c>
      <c r="K28" s="134" t="str">
        <f>IF(I28&gt;=0.8,"Yes","No")</f>
        <v>No</v>
      </c>
      <c r="L28" s="100">
        <v>3</v>
      </c>
      <c r="O28" s="605"/>
      <c r="P28" s="605"/>
      <c r="Q28" s="605"/>
      <c r="R28" s="605"/>
      <c r="S28" s="605"/>
      <c r="T28" s="605"/>
      <c r="U28" s="605"/>
      <c r="V28" s="605"/>
      <c r="W28" s="605"/>
      <c r="X28" s="605"/>
    </row>
    <row r="29" spans="1:24" ht="10.5" customHeight="1" x14ac:dyDescent="0.35">
      <c r="A29" s="123"/>
      <c r="B29" s="135"/>
      <c r="C29" s="136"/>
      <c r="D29" s="137"/>
      <c r="E29" s="138"/>
      <c r="F29" s="138"/>
      <c r="G29" s="138"/>
      <c r="H29" s="138"/>
      <c r="I29" s="138"/>
      <c r="J29" s="137"/>
      <c r="K29" s="137"/>
      <c r="O29" s="605"/>
      <c r="P29" s="605"/>
      <c r="Q29" s="605"/>
      <c r="R29" s="605"/>
      <c r="S29" s="605"/>
      <c r="T29" s="605"/>
      <c r="U29" s="605"/>
      <c r="V29" s="605"/>
      <c r="W29" s="605"/>
      <c r="X29" s="605"/>
    </row>
    <row r="30" spans="1:24" ht="9" customHeight="1" thickBot="1" x14ac:dyDescent="0.4">
      <c r="B30" s="141"/>
      <c r="C30" s="141"/>
      <c r="D30" s="141"/>
      <c r="E30" s="141"/>
      <c r="F30" s="141"/>
      <c r="G30" s="141"/>
      <c r="H30" s="141"/>
      <c r="I30" s="141"/>
      <c r="J30" s="103"/>
      <c r="K30" s="103"/>
      <c r="O30" s="605"/>
      <c r="P30" s="605"/>
      <c r="Q30" s="605"/>
      <c r="R30" s="605"/>
      <c r="S30" s="605"/>
      <c r="T30" s="605"/>
      <c r="U30" s="605"/>
      <c r="V30" s="605"/>
      <c r="W30" s="605"/>
      <c r="X30" s="605"/>
    </row>
    <row r="31" spans="1:24" ht="47" thickBot="1" x14ac:dyDescent="0.4">
      <c r="B31" s="104" t="s">
        <v>287</v>
      </c>
      <c r="C31" s="411" t="s">
        <v>329</v>
      </c>
      <c r="D31" s="411" t="s">
        <v>346</v>
      </c>
      <c r="E31" s="411" t="s">
        <v>362</v>
      </c>
      <c r="F31" s="411" t="s">
        <v>379</v>
      </c>
      <c r="G31" s="411" t="s">
        <v>395</v>
      </c>
      <c r="H31" s="411" t="s">
        <v>409</v>
      </c>
      <c r="I31" s="105" t="s">
        <v>429</v>
      </c>
      <c r="J31" s="106" t="s">
        <v>430</v>
      </c>
      <c r="K31" s="107" t="s">
        <v>431</v>
      </c>
      <c r="O31" s="278"/>
      <c r="P31" s="278"/>
      <c r="Q31" s="278"/>
      <c r="R31" s="278"/>
      <c r="S31" s="278"/>
      <c r="T31" s="278"/>
      <c r="U31" s="278"/>
      <c r="V31" s="278"/>
      <c r="W31" s="278"/>
      <c r="X31" s="278"/>
    </row>
    <row r="32" spans="1:24" ht="33" customHeight="1" thickBot="1" x14ac:dyDescent="0.4">
      <c r="A32" s="142" t="s">
        <v>462</v>
      </c>
      <c r="B32" s="143">
        <f>MIN('Day1'!Q7:Q26)</f>
        <v>0</v>
      </c>
      <c r="C32" s="143">
        <f>MIN('Day2'!Q7:Q26)</f>
        <v>0</v>
      </c>
      <c r="D32" s="143">
        <f>MIN('Day3'!Q7:Q26)</f>
        <v>0</v>
      </c>
      <c r="E32" s="143">
        <f>MIN('Day4'!Q7:Q26)</f>
        <v>0</v>
      </c>
      <c r="F32" s="143">
        <f>MIN('Day5'!Q7:Q26)</f>
        <v>0</v>
      </c>
      <c r="G32" s="143">
        <f>MIN('Day6'!Q7:Q26)</f>
        <v>0</v>
      </c>
      <c r="H32" s="143">
        <f>MIN('Day7'!Q7:Q26)</f>
        <v>0</v>
      </c>
      <c r="I32" s="110">
        <f>SUM(B32:H32)</f>
        <v>0</v>
      </c>
      <c r="J32" s="111">
        <v>7</v>
      </c>
      <c r="K32" s="144" t="str">
        <f>IF(I32&gt;=J32, "Yes", "No")</f>
        <v>No</v>
      </c>
      <c r="O32" s="278"/>
      <c r="P32" s="278"/>
      <c r="Q32" s="278"/>
      <c r="R32" s="278"/>
      <c r="S32" s="278"/>
      <c r="T32" s="278"/>
      <c r="U32" s="278"/>
      <c r="V32" s="278"/>
      <c r="W32" s="278"/>
      <c r="X32" s="278"/>
    </row>
    <row r="33" spans="1:24" ht="94.5" customHeight="1" x14ac:dyDescent="0.35">
      <c r="A33" s="513" t="s">
        <v>463</v>
      </c>
      <c r="B33" s="145" t="str">
        <f>'Day1'!Z5</f>
        <v/>
      </c>
      <c r="C33" s="145" t="str">
        <f>'Day2'!Z5</f>
        <v/>
      </c>
      <c r="D33" s="145" t="str">
        <f>'Day3'!Z5</f>
        <v/>
      </c>
      <c r="E33" s="145" t="str">
        <f>'Day4'!Z5</f>
        <v/>
      </c>
      <c r="F33" s="145" t="str">
        <f>'Day5'!Z5</f>
        <v/>
      </c>
      <c r="G33" s="145" t="str">
        <f>'Day6'!Z5</f>
        <v/>
      </c>
      <c r="H33" s="145" t="str">
        <f>'Day7'!Z5</f>
        <v/>
      </c>
      <c r="K33" s="103"/>
      <c r="O33" s="278"/>
      <c r="P33" s="278"/>
      <c r="Q33" s="278"/>
      <c r="R33" s="278"/>
      <c r="S33" s="278"/>
      <c r="T33" s="278"/>
      <c r="U33" s="278"/>
      <c r="V33" s="278"/>
      <c r="W33" s="278"/>
      <c r="X33" s="278"/>
    </row>
    <row r="34" spans="1:24" ht="54" customHeight="1" thickBot="1" x14ac:dyDescent="0.4">
      <c r="A34" s="516" t="s">
        <v>325</v>
      </c>
      <c r="B34" s="147" t="str">
        <f>'Day1'!Z9</f>
        <v/>
      </c>
      <c r="C34" s="147" t="str">
        <f>'Day2'!Z9</f>
        <v/>
      </c>
      <c r="D34" s="147" t="str">
        <f>'Day3'!Z9</f>
        <v/>
      </c>
      <c r="E34" s="147" t="str">
        <f>'Day4'!Z9</f>
        <v/>
      </c>
      <c r="F34" s="147" t="str">
        <f>'Day5'!Z9</f>
        <v/>
      </c>
      <c r="G34" s="147" t="str">
        <f>'Day6'!Z9</f>
        <v/>
      </c>
      <c r="H34" s="147" t="str">
        <f>'Day7'!Z9</f>
        <v/>
      </c>
      <c r="I34" s="146"/>
    </row>
  </sheetData>
  <sheetProtection algorithmName="SHA-512" hashValue="o/WPIBpEAVLQlSpbELYoeqrz+OEAs40B4Mk1WH8EMX6Wm1+Og7NkFsgwVIKfMOKFn8OdkPBaKY4i2qzG+2Bsug==" saltValue="WziLrnaxSXMGF2E3F9j4UA==" spinCount="100000" sheet="1"/>
  <mergeCells count="24">
    <mergeCell ref="A1:K2"/>
    <mergeCell ref="P2:S2"/>
    <mergeCell ref="N13:W13"/>
    <mergeCell ref="P10:Q10"/>
    <mergeCell ref="N9:O10"/>
    <mergeCell ref="V10:W10"/>
    <mergeCell ref="V4:W4"/>
    <mergeCell ref="T4:U4"/>
    <mergeCell ref="V5:W5"/>
    <mergeCell ref="V9:W9"/>
    <mergeCell ref="R9:S9"/>
    <mergeCell ref="R4:S4"/>
    <mergeCell ref="R5:S5"/>
    <mergeCell ref="T9:U9"/>
    <mergeCell ref="T5:U5"/>
    <mergeCell ref="P4:Q4"/>
    <mergeCell ref="P5:Q5"/>
    <mergeCell ref="E28:H28"/>
    <mergeCell ref="R10:S10"/>
    <mergeCell ref="T10:U10"/>
    <mergeCell ref="P9:Q9"/>
    <mergeCell ref="N4:O5"/>
    <mergeCell ref="A26:E26"/>
    <mergeCell ref="N14:W21"/>
  </mergeCells>
  <conditionalFormatting sqref="B5:H5">
    <cfRule type="cellIs" dxfId="34" priority="9" stopIfTrue="1" operator="lessThan">
      <formula>0.5</formula>
    </cfRule>
  </conditionalFormatting>
  <conditionalFormatting sqref="B10:H10">
    <cfRule type="cellIs" dxfId="33" priority="8" stopIfTrue="1" operator="lessThan">
      <formula>0.75</formula>
    </cfRule>
  </conditionalFormatting>
  <conditionalFormatting sqref="B20:H20">
    <cfRule type="cellIs" dxfId="32" priority="7" stopIfTrue="1" operator="lessThan">
      <formula>1</formula>
    </cfRule>
  </conditionalFormatting>
  <conditionalFormatting sqref="B24:H24">
    <cfRule type="cellIs" dxfId="31" priority="6" stopIfTrue="1" operator="lessThan">
      <formula>1</formula>
    </cfRule>
  </conditionalFormatting>
  <conditionalFormatting sqref="B32:H32">
    <cfRule type="cellIs" dxfId="30" priority="2" stopIfTrue="1" operator="lessThan">
      <formula>1</formula>
    </cfRule>
  </conditionalFormatting>
  <conditionalFormatting sqref="B33:H34">
    <cfRule type="containsText" dxfId="29" priority="29" stopIfTrue="1" operator="containsText" text="Yes">
      <formula>NOT(ISERROR(SEARCH("Yes",B33)))</formula>
    </cfRule>
    <cfRule type="containsText" dxfId="28" priority="30" stopIfTrue="1" operator="containsText" text="No">
      <formula>NOT(ISERROR(SEARCH("No",B33)))</formula>
    </cfRule>
  </conditionalFormatting>
  <conditionalFormatting sqref="K4:K32">
    <cfRule type="containsText" dxfId="27" priority="31" stopIfTrue="1" operator="containsText" text="No">
      <formula>NOT(ISERROR(SEARCH("No",K4)))</formula>
    </cfRule>
    <cfRule type="containsText" dxfId="26" priority="32" stopIfTrue="1" operator="containsText" text="Yes">
      <formula>NOT(ISERROR(SEARCH("Yes",K4)))</formula>
    </cfRule>
  </conditionalFormatting>
  <conditionalFormatting sqref="K28">
    <cfRule type="containsText" dxfId="25" priority="1" stopIfTrue="1" operator="containsText" text="Check">
      <formula>NOT(ISERROR(SEARCH("Check",K28)))</formula>
    </cfRule>
  </conditionalFormatting>
  <conditionalFormatting sqref="V5:W5 W6:W7 V10:W10 W11:W12">
    <cfRule type="containsText" dxfId="24" priority="27" stopIfTrue="1" operator="containsText" text="No">
      <formula>NOT(ISERROR(SEARCH("No",V5)))</formula>
    </cfRule>
    <cfRule type="containsText" dxfId="23" priority="28" stopIfTrue="1" operator="containsText" text="Yes">
      <formula>NOT(ISERROR(SEARCH("Yes",V5)))</formula>
    </cfRule>
  </conditionalFormatting>
  <hyperlinks>
    <hyperlink ref="B4" location="Day1!A1" display="Day1" xr:uid="{00000000-0004-0000-0D00-000000000000}"/>
    <hyperlink ref="B23" location="Day1!A1" display="Day1" xr:uid="{00000000-0004-0000-0D00-000001000000}"/>
    <hyperlink ref="B19" location="Day1!A1" display="Day1" xr:uid="{00000000-0004-0000-0D00-000002000000}"/>
    <hyperlink ref="B31" location="Day1!A1" display="Day1" xr:uid="{00000000-0004-0000-0D00-000003000000}"/>
    <hyperlink ref="C23" location="Day2!A1" display="Day2" xr:uid="{00000000-0004-0000-0D00-000004000000}"/>
    <hyperlink ref="C19" location="Day2!A1" display="Day2" xr:uid="{00000000-0004-0000-0D00-000005000000}"/>
    <hyperlink ref="C31" location="Day2!A1" display="Day2" xr:uid="{00000000-0004-0000-0D00-000006000000}"/>
    <hyperlink ref="D4" location="Day3!A1" display="Day3" xr:uid="{00000000-0004-0000-0D00-000007000000}"/>
    <hyperlink ref="D23" location="Day3!A1" display="Day3" xr:uid="{00000000-0004-0000-0D00-000008000000}"/>
    <hyperlink ref="D19" location="Day3!A1" display="Day3" xr:uid="{00000000-0004-0000-0D00-000009000000}"/>
    <hyperlink ref="D31" location="Day3!A1" display="Day3" xr:uid="{00000000-0004-0000-0D00-00000A000000}"/>
    <hyperlink ref="E4" location="Day4!A1" display="Day4" xr:uid="{00000000-0004-0000-0D00-00000B000000}"/>
    <hyperlink ref="E23" location="Day4!A1" display="Day4" xr:uid="{00000000-0004-0000-0D00-00000C000000}"/>
    <hyperlink ref="E19" location="Day4!A1" display="Day4" xr:uid="{00000000-0004-0000-0D00-00000D000000}"/>
    <hyperlink ref="E31" location="Day4!A1" display="Day4" xr:uid="{00000000-0004-0000-0D00-00000E000000}"/>
    <hyperlink ref="D28" location="'All Meals'!A1" display="Weekly Whole Grain Rich Total:" xr:uid="{00000000-0004-0000-0D00-00000F000000}"/>
    <hyperlink ref="B28" location="'All Meals'!A1" display="Weekly Grains Total:" xr:uid="{00000000-0004-0000-0D00-000010000000}"/>
    <hyperlink ref="A4" location="'Menu Worksheet Instructions'!A1" display="Go to instructions" xr:uid="{00000000-0004-0000-0D00-000011000000}"/>
    <hyperlink ref="A26:E26" location="'All Meals'!A1" display="Grain Based Dessert Total for all weekly meals" xr:uid="{00000000-0004-0000-0D00-000012000000}"/>
    <hyperlink ref="C4" location="Day2!A1" display="Day2" xr:uid="{00000000-0004-0000-0D00-000013000000}"/>
    <hyperlink ref="B9" location="Day1!A1" display="Day1" xr:uid="{00000000-0004-0000-0D00-000014000000}"/>
    <hyperlink ref="D9" location="Day3!A1" display="Day3" xr:uid="{00000000-0004-0000-0D00-000015000000}"/>
    <hyperlink ref="E9" location="Day4!A1" display="Day4" xr:uid="{00000000-0004-0000-0D00-000016000000}"/>
    <hyperlink ref="C9" location="Day2!A1" display="Day2" xr:uid="{00000000-0004-0000-0D00-000017000000}"/>
    <hyperlink ref="F4" location="Day5!A1" display="Day5" xr:uid="{00000000-0004-0000-0D00-000018000000}"/>
    <hyperlink ref="G4" location="Day6!A1" display="Day6" xr:uid="{00000000-0004-0000-0D00-000019000000}"/>
    <hyperlink ref="F23" location="Day5!A1" display="Day5" xr:uid="{00000000-0004-0000-0D00-00001A000000}"/>
    <hyperlink ref="G23" location="Day6!A1" display="Day6" xr:uid="{00000000-0004-0000-0D00-00001B000000}"/>
    <hyperlink ref="F19" location="Day5!A1" display="Day5" xr:uid="{00000000-0004-0000-0D00-00001C000000}"/>
    <hyperlink ref="G19" location="Day6!A1" display="Day6" xr:uid="{00000000-0004-0000-0D00-00001D000000}"/>
    <hyperlink ref="F9" location="'Day5'!A1" display="Day5" xr:uid="{00000000-0004-0000-0D00-00001E000000}"/>
    <hyperlink ref="G9" location="'Day6'!A1" display="Day6" xr:uid="{00000000-0004-0000-0D00-00001F000000}"/>
    <hyperlink ref="F31" location="Day5!A1" display="Day5" xr:uid="{00000000-0004-0000-0D00-000020000000}"/>
    <hyperlink ref="G31" location="Day6!A1" display="Day6" xr:uid="{00000000-0004-0000-0D00-000021000000}"/>
    <hyperlink ref="H4" location="Day7!A1" display="Day7" xr:uid="{00000000-0004-0000-0D00-000022000000}"/>
    <hyperlink ref="H9" location="Day7!A1" display="Day7" xr:uid="{00000000-0004-0000-0D00-000023000000}"/>
    <hyperlink ref="H19" location="Day7!A1" display="Day7" xr:uid="{00000000-0004-0000-0D00-000024000000}"/>
    <hyperlink ref="H23" location="Day7!A1" display="Day7" xr:uid="{00000000-0004-0000-0D00-000025000000}"/>
    <hyperlink ref="H31" location="Day7!A1" display="Day7" xr:uid="{00000000-0004-0000-0D00-000026000000}"/>
  </hyperlinks>
  <pageMargins left="0.7" right="0.7" top="0.75" bottom="0.75" header="0.3" footer="0.3"/>
  <pageSetup scale="36" orientation="landscape" r:id="rId1"/>
  <headerFooter>
    <oddHeader>&amp;L&amp;G</oddHeader>
    <oddFooter>Page &amp;P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J45"/>
  <sheetViews>
    <sheetView showGridLines="0" zoomScale="60" zoomScaleNormal="60" workbookViewId="0">
      <pane ySplit="4" topLeftCell="A5" activePane="bottomLeft" state="frozen"/>
      <selection activeCell="V21" sqref="V21"/>
      <selection pane="bottomLeft" sqref="A1:IV65536"/>
    </sheetView>
  </sheetViews>
  <sheetFormatPr defaultColWidth="9.1796875" defaultRowHeight="14.5" x14ac:dyDescent="0.35"/>
  <cols>
    <col min="1" max="1" width="37.453125" style="46" customWidth="1"/>
    <col min="2" max="2" width="36" style="46" customWidth="1"/>
    <col min="3" max="3" width="38.54296875" style="46" customWidth="1"/>
    <col min="4" max="4" width="40" style="46" customWidth="1"/>
    <col min="5" max="5" width="39.453125" style="46" customWidth="1"/>
    <col min="6" max="6" width="36.54296875" style="46" customWidth="1"/>
    <col min="7" max="7" width="37.1796875" style="46" customWidth="1"/>
    <col min="8" max="8" width="34" style="46" customWidth="1"/>
    <col min="9" max="9" width="38.453125" style="46" customWidth="1"/>
    <col min="10" max="10" width="36" style="46" customWidth="1"/>
    <col min="11" max="16384" width="9.1796875" style="46"/>
  </cols>
  <sheetData>
    <row r="1" spans="1:10" s="48" customFormat="1" ht="41.25" customHeight="1" thickBot="1" x14ac:dyDescent="0.4">
      <c r="A1" s="1037" t="s">
        <v>464</v>
      </c>
      <c r="B1" s="1038"/>
      <c r="C1" s="1038"/>
      <c r="D1" s="1038"/>
      <c r="E1" s="1038"/>
      <c r="F1" s="1038"/>
      <c r="G1" s="1038"/>
      <c r="H1" s="1038"/>
      <c r="I1" s="1038"/>
      <c r="J1" s="1039"/>
    </row>
    <row r="2" spans="1:10" ht="23.25" customHeight="1" thickBot="1" x14ac:dyDescent="0.4">
      <c r="A2" s="1040" t="s">
        <v>428</v>
      </c>
      <c r="B2" s="1040"/>
      <c r="C2" s="1040"/>
      <c r="D2" s="1040"/>
      <c r="E2" s="1040"/>
      <c r="F2" s="1040"/>
      <c r="G2" s="1040"/>
      <c r="H2" s="1040"/>
      <c r="I2" s="1040"/>
      <c r="J2" s="1040"/>
    </row>
    <row r="3" spans="1:10" s="165" customFormat="1" ht="33.75" customHeight="1" thickBot="1" x14ac:dyDescent="0.4">
      <c r="A3" s="1027" t="s">
        <v>465</v>
      </c>
      <c r="B3" s="1028"/>
      <c r="C3" s="1027" t="s">
        <v>466</v>
      </c>
      <c r="D3" s="1028"/>
      <c r="E3" s="1027" t="s">
        <v>467</v>
      </c>
      <c r="F3" s="1028"/>
      <c r="G3" s="1027" t="s">
        <v>468</v>
      </c>
      <c r="H3" s="1028"/>
      <c r="I3" s="1027" t="s">
        <v>469</v>
      </c>
      <c r="J3" s="1028"/>
    </row>
    <row r="4" spans="1:10" ht="33.75" customHeight="1" thickBot="1" x14ac:dyDescent="0.4">
      <c r="A4" s="1023" t="s">
        <v>470</v>
      </c>
      <c r="B4" s="1024"/>
      <c r="C4" s="1023" t="s">
        <v>470</v>
      </c>
      <c r="D4" s="1024"/>
      <c r="E4" s="1023" t="s">
        <v>470</v>
      </c>
      <c r="F4" s="1024"/>
      <c r="G4" s="1023" t="s">
        <v>470</v>
      </c>
      <c r="H4" s="1024"/>
      <c r="I4" s="1023" t="s">
        <v>470</v>
      </c>
      <c r="J4" s="1024"/>
    </row>
    <row r="5" spans="1:10" ht="39" customHeight="1" x14ac:dyDescent="0.35">
      <c r="A5" s="174" t="s">
        <v>471</v>
      </c>
      <c r="B5" s="175" t="s">
        <v>472</v>
      </c>
      <c r="C5" s="174" t="s">
        <v>473</v>
      </c>
      <c r="D5" s="175" t="s">
        <v>474</v>
      </c>
      <c r="E5" s="174" t="s">
        <v>475</v>
      </c>
      <c r="F5" s="175" t="s">
        <v>476</v>
      </c>
      <c r="G5" s="174" t="s">
        <v>477</v>
      </c>
      <c r="H5" s="175" t="s">
        <v>478</v>
      </c>
      <c r="I5" s="174" t="s">
        <v>479</v>
      </c>
      <c r="J5" s="175" t="s">
        <v>480</v>
      </c>
    </row>
    <row r="6" spans="1:10" ht="39" customHeight="1" x14ac:dyDescent="0.35">
      <c r="A6" s="176" t="s">
        <v>481</v>
      </c>
      <c r="B6" s="177" t="s">
        <v>482</v>
      </c>
      <c r="C6" s="176" t="s">
        <v>483</v>
      </c>
      <c r="D6" s="177" t="s">
        <v>484</v>
      </c>
      <c r="E6" s="176" t="s">
        <v>485</v>
      </c>
      <c r="F6" s="177" t="s">
        <v>486</v>
      </c>
      <c r="G6" s="176" t="s">
        <v>487</v>
      </c>
      <c r="H6" s="177" t="s">
        <v>488</v>
      </c>
      <c r="I6" s="176" t="s">
        <v>489</v>
      </c>
      <c r="J6" s="177" t="s">
        <v>490</v>
      </c>
    </row>
    <row r="7" spans="1:10" ht="39" customHeight="1" x14ac:dyDescent="0.35">
      <c r="A7" s="176" t="s">
        <v>491</v>
      </c>
      <c r="B7" s="177" t="s">
        <v>492</v>
      </c>
      <c r="C7" s="176" t="s">
        <v>493</v>
      </c>
      <c r="D7" s="177" t="s">
        <v>494</v>
      </c>
      <c r="E7" s="176" t="s">
        <v>495</v>
      </c>
      <c r="F7" s="177" t="s">
        <v>496</v>
      </c>
      <c r="G7" s="176" t="s">
        <v>497</v>
      </c>
      <c r="H7" s="177" t="s">
        <v>498</v>
      </c>
      <c r="I7" s="176" t="s">
        <v>499</v>
      </c>
      <c r="J7" s="177" t="s">
        <v>500</v>
      </c>
    </row>
    <row r="8" spans="1:10" ht="39" customHeight="1" x14ac:dyDescent="0.35">
      <c r="A8" s="176" t="s">
        <v>501</v>
      </c>
      <c r="B8" s="177" t="s">
        <v>502</v>
      </c>
      <c r="C8" s="176" t="s">
        <v>503</v>
      </c>
      <c r="D8" s="177" t="s">
        <v>504</v>
      </c>
      <c r="E8" s="176" t="s">
        <v>505</v>
      </c>
      <c r="F8" s="177" t="s">
        <v>506</v>
      </c>
      <c r="G8" s="176" t="s">
        <v>507</v>
      </c>
      <c r="H8" s="177" t="s">
        <v>508</v>
      </c>
      <c r="I8" s="176" t="s">
        <v>509</v>
      </c>
      <c r="J8" s="177" t="s">
        <v>510</v>
      </c>
    </row>
    <row r="9" spans="1:10" ht="39" customHeight="1" x14ac:dyDescent="0.35">
      <c r="A9" s="176" t="s">
        <v>511</v>
      </c>
      <c r="B9" s="177" t="s">
        <v>512</v>
      </c>
      <c r="C9" s="176" t="s">
        <v>513</v>
      </c>
      <c r="D9" s="177" t="s">
        <v>514</v>
      </c>
      <c r="E9" s="176" t="s">
        <v>515</v>
      </c>
      <c r="F9" s="177" t="s">
        <v>516</v>
      </c>
      <c r="G9" s="176" t="s">
        <v>517</v>
      </c>
      <c r="H9" s="177" t="s">
        <v>518</v>
      </c>
      <c r="I9" s="176" t="s">
        <v>519</v>
      </c>
      <c r="J9" s="177" t="s">
        <v>520</v>
      </c>
    </row>
    <row r="10" spans="1:10" ht="39" customHeight="1" x14ac:dyDescent="0.35">
      <c r="A10" s="176" t="s">
        <v>521</v>
      </c>
      <c r="B10" s="177" t="s">
        <v>522</v>
      </c>
      <c r="C10" s="176" t="s">
        <v>523</v>
      </c>
      <c r="D10" s="177" t="s">
        <v>524</v>
      </c>
      <c r="E10" s="176" t="s">
        <v>525</v>
      </c>
      <c r="F10" s="177" t="s">
        <v>526</v>
      </c>
      <c r="G10" s="176" t="s">
        <v>527</v>
      </c>
      <c r="H10" s="177" t="s">
        <v>528</v>
      </c>
      <c r="I10" s="176" t="s">
        <v>529</v>
      </c>
      <c r="J10" s="177" t="s">
        <v>530</v>
      </c>
    </row>
    <row r="11" spans="1:10" ht="39" customHeight="1" x14ac:dyDescent="0.35">
      <c r="A11" s="176" t="s">
        <v>531</v>
      </c>
      <c r="B11" s="177" t="s">
        <v>532</v>
      </c>
      <c r="C11" s="176" t="s">
        <v>533</v>
      </c>
      <c r="D11" s="177" t="s">
        <v>534</v>
      </c>
      <c r="E11" s="176" t="s">
        <v>535</v>
      </c>
      <c r="F11" s="177" t="s">
        <v>536</v>
      </c>
      <c r="G11" s="176" t="s">
        <v>537</v>
      </c>
      <c r="H11" s="177" t="s">
        <v>538</v>
      </c>
      <c r="I11" s="176" t="s">
        <v>539</v>
      </c>
      <c r="J11" s="177" t="s">
        <v>540</v>
      </c>
    </row>
    <row r="12" spans="1:10" ht="39" customHeight="1" x14ac:dyDescent="0.35">
      <c r="A12" s="176" t="s">
        <v>541</v>
      </c>
      <c r="B12" s="177" t="s">
        <v>542</v>
      </c>
      <c r="C12" s="176" t="s">
        <v>543</v>
      </c>
      <c r="D12" s="177" t="s">
        <v>544</v>
      </c>
      <c r="E12" s="176" t="s">
        <v>545</v>
      </c>
      <c r="F12" s="177" t="s">
        <v>546</v>
      </c>
      <c r="G12" s="176" t="s">
        <v>547</v>
      </c>
      <c r="H12" s="177" t="s">
        <v>548</v>
      </c>
      <c r="I12" s="176" t="s">
        <v>549</v>
      </c>
      <c r="J12" s="177" t="s">
        <v>550</v>
      </c>
    </row>
    <row r="13" spans="1:10" ht="39" customHeight="1" x14ac:dyDescent="0.35">
      <c r="A13" s="176" t="s">
        <v>551</v>
      </c>
      <c r="B13" s="177" t="s">
        <v>552</v>
      </c>
      <c r="C13" s="176" t="s">
        <v>553</v>
      </c>
      <c r="D13" s="177" t="s">
        <v>554</v>
      </c>
      <c r="E13" s="176" t="s">
        <v>555</v>
      </c>
      <c r="F13" s="177" t="s">
        <v>556</v>
      </c>
      <c r="G13" s="176" t="s">
        <v>557</v>
      </c>
      <c r="H13" s="177" t="s">
        <v>558</v>
      </c>
      <c r="I13" s="176" t="s">
        <v>559</v>
      </c>
      <c r="J13" s="177" t="s">
        <v>560</v>
      </c>
    </row>
    <row r="14" spans="1:10" ht="39" customHeight="1" thickBot="1" x14ac:dyDescent="0.4">
      <c r="A14" s="176" t="s">
        <v>561</v>
      </c>
      <c r="B14" s="178" t="s">
        <v>562</v>
      </c>
      <c r="C14" s="176" t="s">
        <v>563</v>
      </c>
      <c r="D14" s="178" t="s">
        <v>564</v>
      </c>
      <c r="E14" s="176" t="s">
        <v>565</v>
      </c>
      <c r="F14" s="178" t="s">
        <v>566</v>
      </c>
      <c r="G14" s="176" t="s">
        <v>567</v>
      </c>
      <c r="H14" s="178" t="s">
        <v>568</v>
      </c>
      <c r="I14" s="176" t="s">
        <v>569</v>
      </c>
      <c r="J14" s="178" t="s">
        <v>570</v>
      </c>
    </row>
    <row r="15" spans="1:10" ht="39" customHeight="1" thickBot="1" x14ac:dyDescent="0.4">
      <c r="A15" s="1025" t="s">
        <v>571</v>
      </c>
      <c r="B15" s="1026"/>
      <c r="C15" s="1025" t="s">
        <v>571</v>
      </c>
      <c r="D15" s="1026"/>
      <c r="E15" s="1025" t="s">
        <v>571</v>
      </c>
      <c r="F15" s="1026"/>
      <c r="G15" s="1025" t="s">
        <v>571</v>
      </c>
      <c r="H15" s="1026"/>
      <c r="I15" s="1025" t="s">
        <v>571</v>
      </c>
      <c r="J15" s="1026"/>
    </row>
    <row r="16" spans="1:10" ht="39" customHeight="1" x14ac:dyDescent="0.35">
      <c r="A16" s="1029" t="s">
        <v>572</v>
      </c>
      <c r="B16" s="1030"/>
      <c r="C16" s="1029" t="s">
        <v>572</v>
      </c>
      <c r="D16" s="1030"/>
      <c r="E16" s="1029" t="s">
        <v>572</v>
      </c>
      <c r="F16" s="1030"/>
      <c r="G16" s="1029" t="s">
        <v>572</v>
      </c>
      <c r="H16" s="1030"/>
      <c r="I16" s="1029" t="s">
        <v>572</v>
      </c>
      <c r="J16" s="1030"/>
    </row>
    <row r="17" spans="1:10" ht="58.5" customHeight="1" x14ac:dyDescent="0.35">
      <c r="A17" s="179"/>
      <c r="B17" s="180"/>
      <c r="C17" s="179"/>
      <c r="D17" s="180"/>
      <c r="E17" s="179"/>
      <c r="F17" s="180"/>
      <c r="G17" s="179"/>
      <c r="H17" s="180"/>
      <c r="I17" s="179"/>
      <c r="J17" s="180"/>
    </row>
    <row r="18" spans="1:10" ht="58.5" customHeight="1" x14ac:dyDescent="0.35">
      <c r="A18" s="179"/>
      <c r="B18" s="180"/>
      <c r="C18" s="179"/>
      <c r="D18" s="180"/>
      <c r="E18" s="179"/>
      <c r="F18" s="180"/>
      <c r="G18" s="179"/>
      <c r="H18" s="180"/>
      <c r="I18" s="179"/>
      <c r="J18" s="180"/>
    </row>
    <row r="19" spans="1:10" ht="58.5" customHeight="1" x14ac:dyDescent="0.35">
      <c r="A19" s="179"/>
      <c r="B19" s="180"/>
      <c r="C19" s="179"/>
      <c r="D19" s="180"/>
      <c r="E19" s="179"/>
      <c r="F19" s="180"/>
      <c r="G19" s="179"/>
      <c r="H19" s="180"/>
      <c r="I19" s="179"/>
      <c r="J19" s="180"/>
    </row>
    <row r="20" spans="1:10" ht="58.5" customHeight="1" x14ac:dyDescent="0.35">
      <c r="A20" s="179"/>
      <c r="B20" s="180"/>
      <c r="C20" s="179"/>
      <c r="D20" s="180"/>
      <c r="E20" s="179"/>
      <c r="F20" s="180"/>
      <c r="G20" s="179"/>
      <c r="H20" s="180"/>
      <c r="I20" s="179"/>
      <c r="J20" s="180"/>
    </row>
    <row r="21" spans="1:10" ht="58.5" customHeight="1" x14ac:dyDescent="0.35">
      <c r="A21" s="179"/>
      <c r="B21" s="180"/>
      <c r="C21" s="179"/>
      <c r="D21" s="180"/>
      <c r="E21" s="179"/>
      <c r="F21" s="180"/>
      <c r="G21" s="179"/>
      <c r="H21" s="180"/>
      <c r="I21" s="179"/>
      <c r="J21" s="180"/>
    </row>
    <row r="22" spans="1:10" ht="58.5" customHeight="1" x14ac:dyDescent="0.35">
      <c r="A22" s="1031" t="s">
        <v>573</v>
      </c>
      <c r="B22" s="1032"/>
      <c r="C22" s="1031" t="s">
        <v>573</v>
      </c>
      <c r="D22" s="1032"/>
      <c r="E22" s="1031" t="s">
        <v>573</v>
      </c>
      <c r="F22" s="1032"/>
      <c r="G22" s="1031" t="s">
        <v>573</v>
      </c>
      <c r="H22" s="1032"/>
      <c r="I22" s="1031" t="s">
        <v>573</v>
      </c>
      <c r="J22" s="1032"/>
    </row>
    <row r="23" spans="1:10" ht="58.5" customHeight="1" x14ac:dyDescent="0.35">
      <c r="A23" s="181"/>
      <c r="B23" s="182"/>
      <c r="C23" s="181"/>
      <c r="D23" s="182"/>
      <c r="E23" s="181"/>
      <c r="F23" s="182"/>
      <c r="G23" s="181"/>
      <c r="H23" s="182"/>
      <c r="I23" s="181"/>
      <c r="J23" s="182"/>
    </row>
    <row r="24" spans="1:10" ht="58.5" customHeight="1" x14ac:dyDescent="0.35">
      <c r="A24" s="183"/>
      <c r="B24" s="182"/>
      <c r="C24" s="183"/>
      <c r="D24" s="182"/>
      <c r="E24" s="183"/>
      <c r="F24" s="182"/>
      <c r="G24" s="183"/>
      <c r="H24" s="182"/>
      <c r="I24" s="183"/>
      <c r="J24" s="182"/>
    </row>
    <row r="25" spans="1:10" ht="58.5" customHeight="1" x14ac:dyDescent="0.35">
      <c r="A25" s="183"/>
      <c r="B25" s="182"/>
      <c r="C25" s="183"/>
      <c r="D25" s="182"/>
      <c r="E25" s="183"/>
      <c r="F25" s="182"/>
      <c r="G25" s="183"/>
      <c r="H25" s="182"/>
      <c r="I25" s="183"/>
      <c r="J25" s="182"/>
    </row>
    <row r="26" spans="1:10" ht="58.5" customHeight="1" x14ac:dyDescent="0.35">
      <c r="A26" s="183"/>
      <c r="B26" s="182"/>
      <c r="C26" s="183"/>
      <c r="D26" s="182"/>
      <c r="E26" s="183"/>
      <c r="F26" s="182"/>
      <c r="G26" s="183"/>
      <c r="H26" s="182"/>
      <c r="I26" s="183"/>
      <c r="J26" s="182"/>
    </row>
    <row r="27" spans="1:10" ht="58.5" customHeight="1" x14ac:dyDescent="0.35">
      <c r="A27" s="183"/>
      <c r="B27" s="182"/>
      <c r="C27" s="183"/>
      <c r="D27" s="182"/>
      <c r="E27" s="183"/>
      <c r="F27" s="182"/>
      <c r="G27" s="183"/>
      <c r="H27" s="182"/>
      <c r="I27" s="183"/>
      <c r="J27" s="182"/>
    </row>
    <row r="28" spans="1:10" ht="58.5" customHeight="1" x14ac:dyDescent="0.35">
      <c r="A28" s="1033" t="s">
        <v>574</v>
      </c>
      <c r="B28" s="1034"/>
      <c r="C28" s="1033" t="s">
        <v>574</v>
      </c>
      <c r="D28" s="1034"/>
      <c r="E28" s="1033" t="s">
        <v>574</v>
      </c>
      <c r="F28" s="1034"/>
      <c r="G28" s="1033" t="s">
        <v>574</v>
      </c>
      <c r="H28" s="1034"/>
      <c r="I28" s="1033" t="s">
        <v>574</v>
      </c>
      <c r="J28" s="1034"/>
    </row>
    <row r="29" spans="1:10" ht="58.5" customHeight="1" x14ac:dyDescent="0.35">
      <c r="A29" s="184"/>
      <c r="B29" s="185"/>
      <c r="C29" s="184"/>
      <c r="D29" s="185"/>
      <c r="E29" s="184"/>
      <c r="F29" s="185"/>
      <c r="G29" s="184"/>
      <c r="H29" s="185"/>
      <c r="I29" s="184"/>
      <c r="J29" s="185"/>
    </row>
    <row r="30" spans="1:10" ht="58.5" customHeight="1" x14ac:dyDescent="0.35">
      <c r="A30" s="186"/>
      <c r="B30" s="185"/>
      <c r="C30" s="186"/>
      <c r="D30" s="185"/>
      <c r="E30" s="186"/>
      <c r="F30" s="185"/>
      <c r="G30" s="186"/>
      <c r="H30" s="185"/>
      <c r="I30" s="186"/>
      <c r="J30" s="185"/>
    </row>
    <row r="31" spans="1:10" ht="58.5" customHeight="1" x14ac:dyDescent="0.35">
      <c r="A31" s="186"/>
      <c r="B31" s="185"/>
      <c r="C31" s="186"/>
      <c r="D31" s="185"/>
      <c r="E31" s="186"/>
      <c r="F31" s="185"/>
      <c r="G31" s="186"/>
      <c r="H31" s="185"/>
      <c r="I31" s="186"/>
      <c r="J31" s="185"/>
    </row>
    <row r="32" spans="1:10" ht="58.5" customHeight="1" x14ac:dyDescent="0.35">
      <c r="A32" s="186"/>
      <c r="B32" s="185"/>
      <c r="C32" s="186"/>
      <c r="D32" s="185"/>
      <c r="E32" s="186"/>
      <c r="F32" s="185"/>
      <c r="G32" s="186"/>
      <c r="H32" s="185"/>
      <c r="I32" s="186"/>
      <c r="J32" s="185"/>
    </row>
    <row r="33" spans="1:10" ht="58.5" customHeight="1" x14ac:dyDescent="0.35">
      <c r="A33" s="186"/>
      <c r="B33" s="185"/>
      <c r="C33" s="186"/>
      <c r="D33" s="185"/>
      <c r="E33" s="186"/>
      <c r="F33" s="185"/>
      <c r="G33" s="186"/>
      <c r="H33" s="185"/>
      <c r="I33" s="186"/>
      <c r="J33" s="185"/>
    </row>
    <row r="34" spans="1:10" ht="58.5" customHeight="1" x14ac:dyDescent="0.35">
      <c r="A34" s="1035" t="s">
        <v>575</v>
      </c>
      <c r="B34" s="1036"/>
      <c r="C34" s="1035" t="s">
        <v>575</v>
      </c>
      <c r="D34" s="1036"/>
      <c r="E34" s="1035" t="s">
        <v>575</v>
      </c>
      <c r="F34" s="1036"/>
      <c r="G34" s="1035" t="s">
        <v>575</v>
      </c>
      <c r="H34" s="1036"/>
      <c r="I34" s="1035" t="s">
        <v>575</v>
      </c>
      <c r="J34" s="1036"/>
    </row>
    <row r="35" spans="1:10" ht="58.5" customHeight="1" x14ac:dyDescent="0.35">
      <c r="A35" s="187"/>
      <c r="B35" s="188"/>
      <c r="C35" s="187"/>
      <c r="D35" s="188"/>
      <c r="E35" s="187"/>
      <c r="F35" s="188"/>
      <c r="G35" s="187"/>
      <c r="H35" s="188"/>
      <c r="I35" s="187"/>
      <c r="J35" s="188"/>
    </row>
    <row r="36" spans="1:10" ht="58.5" customHeight="1" x14ac:dyDescent="0.35">
      <c r="A36" s="187"/>
      <c r="B36" s="188"/>
      <c r="C36" s="187"/>
      <c r="D36" s="188"/>
      <c r="E36" s="187"/>
      <c r="F36" s="188"/>
      <c r="G36" s="187"/>
      <c r="H36" s="188"/>
      <c r="I36" s="187"/>
      <c r="J36" s="188"/>
    </row>
    <row r="37" spans="1:10" ht="58.5" customHeight="1" x14ac:dyDescent="0.35">
      <c r="A37" s="187"/>
      <c r="B37" s="188"/>
      <c r="C37" s="187"/>
      <c r="D37" s="188"/>
      <c r="E37" s="187"/>
      <c r="F37" s="188"/>
      <c r="G37" s="187"/>
      <c r="H37" s="188"/>
      <c r="I37" s="187"/>
      <c r="J37" s="188"/>
    </row>
    <row r="38" spans="1:10" ht="58.5" customHeight="1" x14ac:dyDescent="0.35">
      <c r="A38" s="187"/>
      <c r="B38" s="188"/>
      <c r="C38" s="187"/>
      <c r="D38" s="188"/>
      <c r="E38" s="187"/>
      <c r="F38" s="188"/>
      <c r="G38" s="187"/>
      <c r="H38" s="188"/>
      <c r="I38" s="187"/>
      <c r="J38" s="188"/>
    </row>
    <row r="39" spans="1:10" ht="58.5" customHeight="1" x14ac:dyDescent="0.35">
      <c r="A39" s="187"/>
      <c r="B39" s="188"/>
      <c r="C39" s="187"/>
      <c r="D39" s="188"/>
      <c r="E39" s="187"/>
      <c r="F39" s="188"/>
      <c r="G39" s="187"/>
      <c r="H39" s="188"/>
      <c r="I39" s="187"/>
      <c r="J39" s="188"/>
    </row>
    <row r="40" spans="1:10" ht="58.5" customHeight="1" x14ac:dyDescent="0.35">
      <c r="A40" s="1021" t="s">
        <v>576</v>
      </c>
      <c r="B40" s="1022"/>
      <c r="C40" s="1021" t="s">
        <v>576</v>
      </c>
      <c r="D40" s="1022"/>
      <c r="E40" s="1021" t="s">
        <v>576</v>
      </c>
      <c r="F40" s="1022"/>
      <c r="G40" s="1021" t="s">
        <v>576</v>
      </c>
      <c r="H40" s="1022"/>
      <c r="I40" s="1021" t="s">
        <v>576</v>
      </c>
      <c r="J40" s="1022"/>
    </row>
    <row r="41" spans="1:10" ht="58.5" customHeight="1" x14ac:dyDescent="0.35">
      <c r="A41" s="189"/>
      <c r="B41" s="190"/>
      <c r="C41" s="189"/>
      <c r="D41" s="190"/>
      <c r="E41" s="189"/>
      <c r="F41" s="190"/>
      <c r="G41" s="189"/>
      <c r="H41" s="190"/>
      <c r="I41" s="189"/>
      <c r="J41" s="190"/>
    </row>
    <row r="42" spans="1:10" ht="58.5" customHeight="1" x14ac:dyDescent="0.35">
      <c r="A42" s="189"/>
      <c r="B42" s="191"/>
      <c r="C42" s="189"/>
      <c r="D42" s="191"/>
      <c r="E42" s="189"/>
      <c r="F42" s="191"/>
      <c r="G42" s="189"/>
      <c r="H42" s="191"/>
      <c r="I42" s="189"/>
      <c r="J42" s="191"/>
    </row>
    <row r="43" spans="1:10" ht="58.5" customHeight="1" x14ac:dyDescent="0.35">
      <c r="A43" s="189"/>
      <c r="B43" s="190"/>
      <c r="C43" s="189"/>
      <c r="D43" s="190"/>
      <c r="E43" s="189"/>
      <c r="F43" s="190"/>
      <c r="G43" s="189"/>
      <c r="H43" s="190"/>
      <c r="I43" s="189"/>
      <c r="J43" s="190"/>
    </row>
    <row r="44" spans="1:10" ht="58.5" customHeight="1" x14ac:dyDescent="0.35">
      <c r="A44" s="189"/>
      <c r="B44" s="190"/>
      <c r="C44" s="189"/>
      <c r="D44" s="190"/>
      <c r="E44" s="189"/>
      <c r="F44" s="190"/>
      <c r="G44" s="189"/>
      <c r="H44" s="190"/>
      <c r="I44" s="189"/>
      <c r="J44" s="190"/>
    </row>
    <row r="45" spans="1:10" ht="58.5" customHeight="1" thickBot="1" x14ac:dyDescent="0.4">
      <c r="A45" s="192"/>
      <c r="B45" s="193"/>
      <c r="C45" s="192"/>
      <c r="D45" s="193"/>
      <c r="E45" s="192"/>
      <c r="F45" s="193"/>
      <c r="G45" s="192"/>
      <c r="H45" s="193"/>
      <c r="I45" s="192"/>
      <c r="J45" s="193"/>
    </row>
  </sheetData>
  <mergeCells count="42">
    <mergeCell ref="I22:J22"/>
    <mergeCell ref="G3:H3"/>
    <mergeCell ref="I34:J34"/>
    <mergeCell ref="G34:H34"/>
    <mergeCell ref="I40:J40"/>
    <mergeCell ref="I28:J28"/>
    <mergeCell ref="G4:H4"/>
    <mergeCell ref="G15:H15"/>
    <mergeCell ref="G16:H16"/>
    <mergeCell ref="G22:H22"/>
    <mergeCell ref="A1:J1"/>
    <mergeCell ref="I3:J3"/>
    <mergeCell ref="I4:J4"/>
    <mergeCell ref="I15:J15"/>
    <mergeCell ref="I16:J16"/>
    <mergeCell ref="A2:J2"/>
    <mergeCell ref="C4:D4"/>
    <mergeCell ref="E34:F34"/>
    <mergeCell ref="G28:H28"/>
    <mergeCell ref="G40:H40"/>
    <mergeCell ref="E3:F3"/>
    <mergeCell ref="E4:F4"/>
    <mergeCell ref="E15:F15"/>
    <mergeCell ref="E16:F16"/>
    <mergeCell ref="E22:F22"/>
    <mergeCell ref="E28:F28"/>
    <mergeCell ref="E40:F40"/>
    <mergeCell ref="C40:D40"/>
    <mergeCell ref="A4:B4"/>
    <mergeCell ref="A15:B15"/>
    <mergeCell ref="A3:B3"/>
    <mergeCell ref="A16:B16"/>
    <mergeCell ref="A22:B22"/>
    <mergeCell ref="A28:B28"/>
    <mergeCell ref="A34:B34"/>
    <mergeCell ref="A40:B40"/>
    <mergeCell ref="C3:D3"/>
    <mergeCell ref="C15:D15"/>
    <mergeCell ref="C16:D16"/>
    <mergeCell ref="C22:D22"/>
    <mergeCell ref="C28:D28"/>
    <mergeCell ref="C34:D34"/>
  </mergeCells>
  <hyperlinks>
    <hyperlink ref="A3:B3" location="Monday!A1" display="Monday" xr:uid="{00000000-0004-0000-0E00-000000000000}"/>
    <hyperlink ref="C3:D3" location="Tuesday!A1" display="Tuesday" xr:uid="{00000000-0004-0000-0E00-000001000000}"/>
    <hyperlink ref="E3:F3" location="Wednesday!A1" display="Wednesday" xr:uid="{00000000-0004-0000-0E00-000002000000}"/>
    <hyperlink ref="G3:H3" location="Thursday!A1" display="Thursday" xr:uid="{00000000-0004-0000-0E00-000003000000}"/>
    <hyperlink ref="I3:J3" location="Friday!A1" display="Friday" xr:uid="{00000000-0004-0000-0E00-000004000000}"/>
    <hyperlink ref="A2" location="'Quick Instructions'!A189" display="Go to instructions" xr:uid="{00000000-0004-0000-0E00-000005000000}"/>
  </hyperlink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AZ30"/>
  <sheetViews>
    <sheetView topLeftCell="B1" zoomScale="80" zoomScaleNormal="80" workbookViewId="0">
      <selection activeCell="H14" sqref="H14"/>
    </sheetView>
  </sheetViews>
  <sheetFormatPr defaultRowHeight="14.5" x14ac:dyDescent="0.35"/>
  <cols>
    <col min="1" max="1" width="0" hidden="1" customWidth="1"/>
    <col min="2" max="2" width="50.1796875" customWidth="1"/>
    <col min="3" max="3" width="17.1796875" customWidth="1"/>
    <col min="4" max="4" width="15.453125" customWidth="1"/>
    <col min="5" max="9" width="13.81640625" customWidth="1"/>
    <col min="10" max="10" width="14" customWidth="1"/>
    <col min="11" max="11" width="15.54296875" customWidth="1"/>
    <col min="12" max="14" width="15.453125" customWidth="1"/>
    <col min="15" max="17" width="15.81640625" customWidth="1"/>
    <col min="18" max="18" width="16.453125" customWidth="1"/>
    <col min="23" max="24" width="9.1796875" hidden="1" customWidth="1"/>
    <col min="27" max="27" width="4.54296875" customWidth="1"/>
    <col min="28" max="28" width="20.81640625" customWidth="1"/>
    <col min="29" max="29" width="12.453125" hidden="1" customWidth="1"/>
    <col min="30" max="30" width="14.81640625" customWidth="1"/>
    <col min="31" max="32" width="14.81640625" hidden="1" customWidth="1"/>
    <col min="33" max="33" width="20.1796875" customWidth="1"/>
    <col min="34" max="34" width="7.81640625" hidden="1" customWidth="1"/>
    <col min="35" max="35" width="15.1796875" customWidth="1"/>
    <col min="36" max="37" width="11.453125" hidden="1" customWidth="1"/>
    <col min="38" max="38" width="19.453125" customWidth="1"/>
    <col min="39" max="39" width="12.453125" hidden="1" customWidth="1"/>
    <col min="40" max="40" width="14.54296875" customWidth="1"/>
    <col min="41" max="41" width="14.54296875" hidden="1" customWidth="1"/>
    <col min="42" max="42" width="15.1796875" hidden="1" customWidth="1"/>
    <col min="43" max="43" width="19.54296875" customWidth="1"/>
    <col min="44" max="44" width="11.1796875" hidden="1" customWidth="1"/>
    <col min="45" max="45" width="13.54296875" customWidth="1"/>
    <col min="46" max="47" width="13.54296875" hidden="1" customWidth="1"/>
    <col min="48" max="48" width="19.1796875" customWidth="1"/>
    <col min="49" max="49" width="10.453125" hidden="1" customWidth="1"/>
    <col min="50" max="50" width="14.453125" customWidth="1"/>
    <col min="51" max="52" width="0" hidden="1" customWidth="1"/>
  </cols>
  <sheetData>
    <row r="1" spans="1:52" ht="40.5" customHeight="1" thickBot="1" x14ac:dyDescent="0.4">
      <c r="B1" s="784" t="s">
        <v>577</v>
      </c>
      <c r="C1" s="1064"/>
      <c r="D1" s="1064"/>
      <c r="E1" s="1064"/>
      <c r="F1" s="1064"/>
      <c r="G1" s="1064"/>
      <c r="H1" s="1064"/>
      <c r="I1" s="1064"/>
      <c r="J1" s="1064"/>
      <c r="K1" s="1064"/>
      <c r="L1" s="1064"/>
      <c r="M1" s="1064"/>
      <c r="N1" s="1064"/>
      <c r="O1" s="1064"/>
      <c r="P1" s="1064"/>
      <c r="Q1" s="1064"/>
      <c r="R1" s="1065"/>
    </row>
    <row r="2" spans="1:52" ht="51.75" customHeight="1" thickBot="1" x14ac:dyDescent="0.4">
      <c r="B2" s="830" t="s">
        <v>578</v>
      </c>
      <c r="C2" s="830"/>
      <c r="D2" s="830"/>
      <c r="E2" s="830"/>
      <c r="F2" s="830"/>
      <c r="G2" s="830"/>
      <c r="H2" s="830"/>
      <c r="I2" s="830"/>
      <c r="J2" s="830"/>
      <c r="K2" s="830"/>
      <c r="L2" s="830"/>
      <c r="M2" s="830"/>
      <c r="N2" s="830"/>
      <c r="O2" s="830"/>
      <c r="P2" s="830"/>
      <c r="Q2" s="830"/>
      <c r="R2" s="830"/>
      <c r="S2" s="830"/>
      <c r="AB2" s="1066" t="s">
        <v>579</v>
      </c>
      <c r="AC2" s="1067"/>
      <c r="AD2" s="1067"/>
      <c r="AE2" s="1067"/>
      <c r="AF2" s="1067"/>
      <c r="AG2" s="1067"/>
      <c r="AH2" s="1067"/>
      <c r="AI2" s="1067"/>
      <c r="AJ2" s="1067"/>
      <c r="AK2" s="1067"/>
      <c r="AL2" s="1067"/>
      <c r="AM2" s="1067"/>
      <c r="AN2" s="1067"/>
      <c r="AO2" s="1067"/>
      <c r="AP2" s="1067"/>
      <c r="AQ2" s="1067"/>
      <c r="AR2" s="1067"/>
      <c r="AS2" s="1067"/>
      <c r="AT2" s="1067"/>
      <c r="AU2" s="1067"/>
      <c r="AV2" s="1067"/>
      <c r="AW2" s="1067"/>
      <c r="AX2" s="1068"/>
    </row>
    <row r="3" spans="1:52" ht="19.5" customHeight="1" thickBot="1" x14ac:dyDescent="0.4">
      <c r="B3" s="1069" t="s">
        <v>465</v>
      </c>
      <c r="C3" s="1070"/>
      <c r="D3" s="1070"/>
      <c r="E3" s="1070"/>
      <c r="F3" s="1070"/>
      <c r="G3" s="1070"/>
      <c r="H3" s="1070"/>
      <c r="I3" s="1070"/>
      <c r="J3" s="1070"/>
      <c r="K3" s="1070"/>
      <c r="L3" s="1070"/>
      <c r="M3" s="1070"/>
      <c r="N3" s="1070"/>
      <c r="O3" s="1070"/>
      <c r="P3" s="1070"/>
      <c r="Q3" s="1070"/>
      <c r="R3" s="1071"/>
      <c r="AB3" s="1072" t="s">
        <v>580</v>
      </c>
      <c r="AC3" s="626"/>
      <c r="AD3" s="1074" t="s">
        <v>250</v>
      </c>
      <c r="AE3" s="33"/>
      <c r="AF3" s="33"/>
      <c r="AG3" s="1076" t="s">
        <v>581</v>
      </c>
      <c r="AH3" s="628"/>
      <c r="AI3" s="1076" t="s">
        <v>250</v>
      </c>
      <c r="AJ3" s="33"/>
      <c r="AK3" s="33"/>
      <c r="AL3" s="1078" t="s">
        <v>582</v>
      </c>
      <c r="AM3" s="630"/>
      <c r="AN3" s="1078" t="s">
        <v>250</v>
      </c>
      <c r="AO3" s="33"/>
      <c r="AP3" s="33"/>
      <c r="AQ3" s="1080" t="s">
        <v>583</v>
      </c>
      <c r="AR3" s="632"/>
      <c r="AS3" s="1080" t="s">
        <v>250</v>
      </c>
      <c r="AT3" s="33"/>
      <c r="AU3" s="33"/>
      <c r="AV3" s="1082" t="s">
        <v>584</v>
      </c>
      <c r="AW3" s="634"/>
      <c r="AX3" s="1084" t="s">
        <v>250</v>
      </c>
    </row>
    <row r="4" spans="1:52" ht="35.25" customHeight="1" x14ac:dyDescent="0.35">
      <c r="B4" s="22" t="s">
        <v>585</v>
      </c>
      <c r="C4" s="1086" t="s">
        <v>438</v>
      </c>
      <c r="D4" s="1087"/>
      <c r="E4" s="1087"/>
      <c r="F4" s="1087"/>
      <c r="G4" s="1087"/>
      <c r="H4" s="1087"/>
      <c r="I4" s="1087"/>
      <c r="J4" s="1088"/>
      <c r="K4" s="1089" t="s">
        <v>586</v>
      </c>
      <c r="L4" s="1090"/>
      <c r="M4" s="686" t="s">
        <v>587</v>
      </c>
      <c r="N4" s="688"/>
      <c r="O4" s="1051" t="s">
        <v>588</v>
      </c>
      <c r="P4" s="1052"/>
      <c r="Q4" s="1058" t="s">
        <v>589</v>
      </c>
      <c r="R4" s="1059"/>
      <c r="S4" s="1060" t="s">
        <v>590</v>
      </c>
      <c r="T4" s="1061"/>
      <c r="U4" s="1061"/>
      <c r="V4" s="1061"/>
      <c r="W4" s="1061"/>
      <c r="X4" s="1061"/>
      <c r="Y4" s="1061"/>
      <c r="Z4" s="1062"/>
      <c r="AB4" s="1073"/>
      <c r="AC4" s="627" t="s">
        <v>255</v>
      </c>
      <c r="AD4" s="1075"/>
      <c r="AE4" s="27" t="s">
        <v>256</v>
      </c>
      <c r="AF4" s="27" t="s">
        <v>257</v>
      </c>
      <c r="AG4" s="1077"/>
      <c r="AH4" s="629" t="s">
        <v>258</v>
      </c>
      <c r="AI4" s="1077"/>
      <c r="AJ4" s="27" t="s">
        <v>259</v>
      </c>
      <c r="AK4" s="27" t="s">
        <v>260</v>
      </c>
      <c r="AL4" s="1079"/>
      <c r="AM4" s="631" t="s">
        <v>261</v>
      </c>
      <c r="AN4" s="1079"/>
      <c r="AO4" s="27" t="s">
        <v>262</v>
      </c>
      <c r="AP4" s="27" t="s">
        <v>263</v>
      </c>
      <c r="AQ4" s="1081"/>
      <c r="AR4" s="633" t="s">
        <v>264</v>
      </c>
      <c r="AS4" s="1081"/>
      <c r="AT4" s="27" t="s">
        <v>265</v>
      </c>
      <c r="AU4" s="27" t="s">
        <v>266</v>
      </c>
      <c r="AV4" s="1083"/>
      <c r="AW4" s="635" t="s">
        <v>267</v>
      </c>
      <c r="AX4" s="1085"/>
      <c r="AY4" t="s">
        <v>268</v>
      </c>
      <c r="AZ4" t="s">
        <v>269</v>
      </c>
    </row>
    <row r="5" spans="1:52" ht="34.5" customHeight="1" x14ac:dyDescent="0.35">
      <c r="B5" s="1045" t="s">
        <v>591</v>
      </c>
      <c r="C5" s="719" t="s">
        <v>592</v>
      </c>
      <c r="D5" s="867" t="s">
        <v>593</v>
      </c>
      <c r="E5" s="1049" t="s">
        <v>594</v>
      </c>
      <c r="F5" s="637"/>
      <c r="G5" s="637"/>
      <c r="H5" s="637"/>
      <c r="I5" s="637"/>
      <c r="J5" s="865" t="s">
        <v>595</v>
      </c>
      <c r="K5" s="731" t="s">
        <v>596</v>
      </c>
      <c r="L5" s="865" t="s">
        <v>597</v>
      </c>
      <c r="M5" s="852" t="s">
        <v>598</v>
      </c>
      <c r="N5" s="865" t="s">
        <v>599</v>
      </c>
      <c r="O5" s="863" t="s">
        <v>600</v>
      </c>
      <c r="P5" s="865" t="s">
        <v>601</v>
      </c>
      <c r="Q5" s="1056" t="s">
        <v>602</v>
      </c>
      <c r="R5" s="810" t="s">
        <v>603</v>
      </c>
      <c r="S5" s="838" t="s">
        <v>604</v>
      </c>
      <c r="T5" s="839"/>
      <c r="U5" s="839"/>
      <c r="V5" s="839"/>
      <c r="X5" t="b">
        <v>0</v>
      </c>
      <c r="Y5" s="21"/>
      <c r="Z5" s="1063" t="str">
        <f>IF(AND(X5=TRUE,X6=TRUE),"Yes",IF(AND(X5=TRUE,X7=TRUE),"Yes",IF(AND(X6=TRUE,X7=TRUE),"Yes","No")))</f>
        <v>No</v>
      </c>
      <c r="AB5" s="34"/>
      <c r="AC5" s="28">
        <v>1</v>
      </c>
      <c r="AD5" s="28"/>
      <c r="AE5" s="21">
        <v>1</v>
      </c>
      <c r="AF5" s="21" t="str">
        <f t="shared" ref="AF5:AF14" si="0">IF(AE5=1,"",INDEX(Cups,AE5))</f>
        <v/>
      </c>
      <c r="AG5" s="29"/>
      <c r="AH5" s="29">
        <v>1</v>
      </c>
      <c r="AI5" s="29"/>
      <c r="AJ5" s="21">
        <v>1</v>
      </c>
      <c r="AK5" s="21" t="str">
        <f t="shared" ref="AK5:AK14" si="1">IF(AJ5=1, "", INDEX(Cups,AJ5))</f>
        <v/>
      </c>
      <c r="AL5" s="30"/>
      <c r="AM5" s="30">
        <v>1</v>
      </c>
      <c r="AN5" s="30"/>
      <c r="AO5" s="21">
        <v>1</v>
      </c>
      <c r="AP5" s="21" t="str">
        <f t="shared" ref="AP5:AP14" si="2">IF(AO5=1,"",INDEX(Cups,AO5))</f>
        <v/>
      </c>
      <c r="AQ5" s="31"/>
      <c r="AR5" s="31">
        <v>1</v>
      </c>
      <c r="AS5" s="31"/>
      <c r="AT5" s="21">
        <v>1</v>
      </c>
      <c r="AU5" s="21" t="str">
        <f t="shared" ref="AU5:AU14" si="3">IF(AT5=1,"",INDEX(Cups,AT5))</f>
        <v/>
      </c>
      <c r="AV5" s="32"/>
      <c r="AW5" s="32">
        <v>1</v>
      </c>
      <c r="AX5" s="35"/>
      <c r="AY5">
        <v>1</v>
      </c>
      <c r="AZ5" t="str">
        <f t="shared" ref="AZ5:AZ14" si="4">IF(AY5=1,"",INDEX(Cups,AY5))</f>
        <v/>
      </c>
    </row>
    <row r="6" spans="1:52" ht="42" customHeight="1" thickBot="1" x14ac:dyDescent="0.4">
      <c r="B6" s="1046"/>
      <c r="C6" s="1047"/>
      <c r="D6" s="1048"/>
      <c r="E6" s="1050"/>
      <c r="F6" s="638"/>
      <c r="G6" s="638" t="s">
        <v>605</v>
      </c>
      <c r="H6" s="638"/>
      <c r="I6" s="638"/>
      <c r="J6" s="1042"/>
      <c r="K6" s="1041"/>
      <c r="L6" s="1042"/>
      <c r="M6" s="1043"/>
      <c r="N6" s="1042"/>
      <c r="O6" s="1044"/>
      <c r="P6" s="1042"/>
      <c r="Q6" s="1057"/>
      <c r="R6" s="1055"/>
      <c r="S6" s="838" t="s">
        <v>606</v>
      </c>
      <c r="T6" s="839"/>
      <c r="U6" s="839"/>
      <c r="V6" s="839"/>
      <c r="X6" t="b">
        <v>0</v>
      </c>
      <c r="Y6" s="21"/>
      <c r="Z6" s="1063"/>
      <c r="AB6" s="34"/>
      <c r="AC6" s="28">
        <v>1</v>
      </c>
      <c r="AD6" s="28"/>
      <c r="AE6" s="21">
        <v>1</v>
      </c>
      <c r="AF6" s="21" t="str">
        <f t="shared" si="0"/>
        <v/>
      </c>
      <c r="AG6" s="29"/>
      <c r="AH6" s="29">
        <v>1</v>
      </c>
      <c r="AI6" s="29"/>
      <c r="AJ6" s="21">
        <v>1</v>
      </c>
      <c r="AK6" s="21" t="str">
        <f t="shared" si="1"/>
        <v/>
      </c>
      <c r="AL6" s="30"/>
      <c r="AM6" s="30">
        <v>1</v>
      </c>
      <c r="AN6" s="30"/>
      <c r="AO6" s="21">
        <v>1</v>
      </c>
      <c r="AP6" s="21" t="str">
        <f t="shared" si="2"/>
        <v/>
      </c>
      <c r="AQ6" s="31"/>
      <c r="AR6" s="31">
        <v>1</v>
      </c>
      <c r="AS6" s="31"/>
      <c r="AT6" s="21">
        <v>1</v>
      </c>
      <c r="AU6" s="21" t="str">
        <f t="shared" si="3"/>
        <v/>
      </c>
      <c r="AV6" s="32"/>
      <c r="AW6" s="32">
        <v>1</v>
      </c>
      <c r="AX6" s="35"/>
      <c r="AY6">
        <v>1</v>
      </c>
      <c r="AZ6" t="str">
        <f t="shared" si="4"/>
        <v/>
      </c>
    </row>
    <row r="7" spans="1:52" ht="33.75" customHeight="1" x14ac:dyDescent="0.35">
      <c r="A7">
        <v>1</v>
      </c>
      <c r="B7" s="9"/>
      <c r="C7" s="12" t="str">
        <f>IF(A7=1, "",VLOOKUP(A7,'All Meals'!$A$11:$V$61,5))</f>
        <v/>
      </c>
      <c r="D7" s="4" t="str">
        <f>IF(C7="","No",IF(C7&gt;=1,"Yes","No"))</f>
        <v>No</v>
      </c>
      <c r="E7" s="4"/>
      <c r="F7" s="4"/>
      <c r="G7" s="4" t="b">
        <v>0</v>
      </c>
      <c r="I7" s="4"/>
      <c r="J7" s="4" t="str">
        <f t="shared" ref="J7:J26" si="5">IF(G7=TRUE, "Yes", "No")</f>
        <v>No</v>
      </c>
      <c r="K7" s="12" t="str">
        <f>IF(A7=1, "",VLOOKUP(A7,'All Meals'!$A$11:$V$61,8))</f>
        <v/>
      </c>
      <c r="L7" s="5" t="str">
        <f>IF(K7="","No",IF(K7&gt;=1,"Yes","No"))</f>
        <v>No</v>
      </c>
      <c r="M7" s="15" t="str">
        <f>IF(A7=1, "",VLOOKUP(A7,'All Meals'!$A$11:$V$61,9))</f>
        <v/>
      </c>
      <c r="N7" s="5" t="str">
        <f>IF(M7="","No",IF(M7&gt;=2,"Yes","No"))</f>
        <v>No</v>
      </c>
      <c r="O7" s="15" t="str">
        <f>IF(A7=1, "",VLOOKUP(A7,'All Meals'!$A$11:$V$61,14))</f>
        <v/>
      </c>
      <c r="P7" s="5" t="str">
        <f>IF(O7="","No",IF(O7&gt;=2,"Yes","No"))</f>
        <v>No</v>
      </c>
      <c r="Q7" s="12" t="str">
        <f>IF(A7=1, "",VLOOKUP(A7,'All Meals'!$A$11:$V$61,17))</f>
        <v/>
      </c>
      <c r="R7" s="26" t="str">
        <f>IF(Q7="", "No", IF(Q7&gt;=1, "Yes", "No"))</f>
        <v>No</v>
      </c>
      <c r="S7" s="838" t="s">
        <v>607</v>
      </c>
      <c r="T7" s="839"/>
      <c r="U7" s="839"/>
      <c r="V7" s="839"/>
      <c r="X7" t="b">
        <v>0</v>
      </c>
      <c r="Y7" s="21"/>
      <c r="Z7" s="1063"/>
      <c r="AB7" s="34"/>
      <c r="AC7" s="28">
        <v>1</v>
      </c>
      <c r="AD7" s="28"/>
      <c r="AE7" s="21">
        <v>1</v>
      </c>
      <c r="AF7" s="21" t="str">
        <f t="shared" si="0"/>
        <v/>
      </c>
      <c r="AG7" s="29"/>
      <c r="AH7" s="29">
        <v>1</v>
      </c>
      <c r="AI7" s="29"/>
      <c r="AJ7" s="21">
        <v>1</v>
      </c>
      <c r="AK7" s="21" t="str">
        <f t="shared" si="1"/>
        <v/>
      </c>
      <c r="AL7" s="30"/>
      <c r="AM7" s="30">
        <v>1</v>
      </c>
      <c r="AN7" s="30"/>
      <c r="AO7" s="21">
        <v>1</v>
      </c>
      <c r="AP7" s="21" t="str">
        <f t="shared" si="2"/>
        <v/>
      </c>
      <c r="AQ7" s="31"/>
      <c r="AR7" s="31">
        <v>1</v>
      </c>
      <c r="AS7" s="31"/>
      <c r="AT7" s="21">
        <v>1</v>
      </c>
      <c r="AU7" s="21" t="str">
        <f t="shared" si="3"/>
        <v/>
      </c>
      <c r="AV7" s="32"/>
      <c r="AW7" s="32">
        <v>1</v>
      </c>
      <c r="AX7" s="35"/>
      <c r="AY7">
        <v>1</v>
      </c>
      <c r="AZ7" t="str">
        <f t="shared" si="4"/>
        <v/>
      </c>
    </row>
    <row r="8" spans="1:52" ht="33.75" customHeight="1" x14ac:dyDescent="0.35">
      <c r="A8">
        <v>1</v>
      </c>
      <c r="B8" s="10"/>
      <c r="C8" s="13" t="str">
        <f>IF(A8=1, "",VLOOKUP(A8,'All Meals'!$A$11:$V$61,5))</f>
        <v/>
      </c>
      <c r="D8" s="3" t="str">
        <f t="shared" ref="D8:D26" si="6">IF(C8="","No",IF(C8&gt;=1,"Yes","No"))</f>
        <v>No</v>
      </c>
      <c r="E8" s="3"/>
      <c r="F8" s="3"/>
      <c r="G8" s="3" t="b">
        <v>0</v>
      </c>
      <c r="I8" s="3"/>
      <c r="J8" s="3" t="str">
        <f t="shared" si="5"/>
        <v>No</v>
      </c>
      <c r="K8" s="13" t="str">
        <f>IF(A8=1, "",VLOOKUP(A8,'All Meals'!$A$11:$V$61,8))</f>
        <v/>
      </c>
      <c r="L8" s="6" t="str">
        <f t="shared" ref="L8:L26" si="7">IF(K8="","No",IF(K8&gt;=1,"Yes","No"))</f>
        <v>No</v>
      </c>
      <c r="M8" s="16" t="str">
        <f>IF(A8=1, "",VLOOKUP(A8,'All Meals'!$A$11:$V$61,9))</f>
        <v/>
      </c>
      <c r="N8" s="6" t="str">
        <f t="shared" ref="N8:N26" si="8">IF(M8="","No",IF(M8&gt;=2,"Yes","No"))</f>
        <v>No</v>
      </c>
      <c r="O8" s="16" t="str">
        <f>IF(A8=1, "",VLOOKUP(A8,'All Meals'!$A$11:$V$61,14))</f>
        <v/>
      </c>
      <c r="P8" s="6" t="str">
        <f t="shared" ref="P8:P26" si="9">IF(O8="","No",IF(O8&gt;=2,"Yes","No"))</f>
        <v>No</v>
      </c>
      <c r="Q8" s="13" t="str">
        <f>IF(A8=1, "",VLOOKUP(A8,'All Meals'!$A$11:$V$61,17))</f>
        <v/>
      </c>
      <c r="R8" s="24" t="str">
        <f t="shared" ref="R8:R26" si="10">IF(Q8="", "No", IF(Q8&gt;=1, "Yes", "No"))</f>
        <v>No</v>
      </c>
      <c r="S8" s="838" t="s">
        <v>608</v>
      </c>
      <c r="T8" s="839"/>
      <c r="U8" s="839"/>
      <c r="V8" s="839"/>
      <c r="X8" t="b">
        <v>0</v>
      </c>
      <c r="Y8" s="21"/>
      <c r="Z8" s="636" t="str">
        <f>IF(X8=TRUE, "No", "Yes")</f>
        <v>Yes</v>
      </c>
      <c r="AB8" s="34"/>
      <c r="AC8" s="28">
        <v>1</v>
      </c>
      <c r="AD8" s="28"/>
      <c r="AE8" s="21">
        <v>1</v>
      </c>
      <c r="AF8" s="21" t="str">
        <f t="shared" si="0"/>
        <v/>
      </c>
      <c r="AG8" s="29"/>
      <c r="AH8" s="29">
        <v>1</v>
      </c>
      <c r="AI8" s="29"/>
      <c r="AJ8" s="21">
        <v>1</v>
      </c>
      <c r="AK8" s="21" t="str">
        <f t="shared" si="1"/>
        <v/>
      </c>
      <c r="AL8" s="30"/>
      <c r="AM8" s="30">
        <v>1</v>
      </c>
      <c r="AN8" s="30"/>
      <c r="AO8" s="21">
        <v>1</v>
      </c>
      <c r="AP8" s="21" t="str">
        <f t="shared" si="2"/>
        <v/>
      </c>
      <c r="AQ8" s="31"/>
      <c r="AR8" s="31">
        <v>1</v>
      </c>
      <c r="AS8" s="31"/>
      <c r="AT8" s="21">
        <v>1</v>
      </c>
      <c r="AU8" s="21" t="str">
        <f t="shared" si="3"/>
        <v/>
      </c>
      <c r="AV8" s="32"/>
      <c r="AW8" s="32">
        <v>1</v>
      </c>
      <c r="AX8" s="35"/>
      <c r="AY8">
        <v>1</v>
      </c>
      <c r="AZ8" t="str">
        <f t="shared" si="4"/>
        <v/>
      </c>
    </row>
    <row r="9" spans="1:52" ht="33.75" customHeight="1" thickBot="1" x14ac:dyDescent="0.4">
      <c r="A9">
        <v>1</v>
      </c>
      <c r="B9" s="10"/>
      <c r="C9" s="13" t="str">
        <f>IF(A9=1, "",VLOOKUP(A9,'All Meals'!$A$11:$V$61,5))</f>
        <v/>
      </c>
      <c r="D9" s="3" t="str">
        <f t="shared" si="6"/>
        <v>No</v>
      </c>
      <c r="E9" s="3"/>
      <c r="F9" s="3"/>
      <c r="G9" s="3" t="b">
        <v>0</v>
      </c>
      <c r="I9" s="3"/>
      <c r="J9" s="3" t="str">
        <f t="shared" si="5"/>
        <v>No</v>
      </c>
      <c r="K9" s="13" t="str">
        <f>IF(A9=1, "",VLOOKUP(A9,'All Meals'!$A$11:$V$61,8))</f>
        <v/>
      </c>
      <c r="L9" s="6" t="str">
        <f t="shared" si="7"/>
        <v>No</v>
      </c>
      <c r="M9" s="16" t="str">
        <f>IF(A9=1, "",VLOOKUP(A9,'All Meals'!$A$11:$V$61,9))</f>
        <v/>
      </c>
      <c r="N9" s="6" t="str">
        <f t="shared" si="8"/>
        <v>No</v>
      </c>
      <c r="O9" s="16" t="str">
        <f>IF(A9=1, "",VLOOKUP(A9,'All Meals'!$A$11:$V$61,14))</f>
        <v/>
      </c>
      <c r="P9" s="6" t="str">
        <f t="shared" si="9"/>
        <v>No</v>
      </c>
      <c r="Q9" s="13" t="str">
        <f>IF(A9=1, "",VLOOKUP(A9,'All Meals'!$A$11:$V$61,17))</f>
        <v/>
      </c>
      <c r="R9" s="24" t="str">
        <f t="shared" si="10"/>
        <v>No</v>
      </c>
      <c r="S9" s="1053" t="s">
        <v>609</v>
      </c>
      <c r="T9" s="1054"/>
      <c r="U9" s="1054"/>
      <c r="V9" s="1054"/>
      <c r="W9" s="20"/>
      <c r="X9" s="20" t="b">
        <v>0</v>
      </c>
      <c r="Y9" s="19"/>
      <c r="Z9" s="18" t="str">
        <f>IF(X9=TRUE, "No", "Yes")</f>
        <v>Yes</v>
      </c>
      <c r="AB9" s="34"/>
      <c r="AC9" s="28">
        <v>1</v>
      </c>
      <c r="AD9" s="28"/>
      <c r="AE9" s="21">
        <v>1</v>
      </c>
      <c r="AF9" s="21" t="str">
        <f t="shared" si="0"/>
        <v/>
      </c>
      <c r="AG9" s="29"/>
      <c r="AH9" s="29">
        <v>1</v>
      </c>
      <c r="AI9" s="29"/>
      <c r="AJ9" s="21">
        <v>1</v>
      </c>
      <c r="AK9" s="21" t="str">
        <f t="shared" si="1"/>
        <v/>
      </c>
      <c r="AL9" s="30"/>
      <c r="AM9" s="30">
        <v>1</v>
      </c>
      <c r="AN9" s="30"/>
      <c r="AO9" s="21">
        <v>1</v>
      </c>
      <c r="AP9" s="21" t="str">
        <f t="shared" si="2"/>
        <v/>
      </c>
      <c r="AQ9" s="31"/>
      <c r="AR9" s="31">
        <v>1</v>
      </c>
      <c r="AS9" s="31"/>
      <c r="AT9" s="21">
        <v>1</v>
      </c>
      <c r="AU9" s="21" t="str">
        <f t="shared" si="3"/>
        <v/>
      </c>
      <c r="AV9" s="32"/>
      <c r="AW9" s="32">
        <v>1</v>
      </c>
      <c r="AX9" s="35"/>
      <c r="AY9">
        <v>1</v>
      </c>
      <c r="AZ9" t="str">
        <f t="shared" si="4"/>
        <v/>
      </c>
    </row>
    <row r="10" spans="1:52" ht="33.75" customHeight="1" x14ac:dyDescent="0.35">
      <c r="A10">
        <v>1</v>
      </c>
      <c r="B10" s="10"/>
      <c r="C10" s="13" t="str">
        <f>IF(A10=1, "",VLOOKUP(A10,'All Meals'!$A$11:$V$61,5))</f>
        <v/>
      </c>
      <c r="D10" s="3" t="str">
        <f t="shared" si="6"/>
        <v>No</v>
      </c>
      <c r="E10" s="3"/>
      <c r="F10" s="3"/>
      <c r="G10" s="3" t="b">
        <v>0</v>
      </c>
      <c r="I10" s="3"/>
      <c r="J10" s="3" t="str">
        <f t="shared" si="5"/>
        <v>No</v>
      </c>
      <c r="K10" s="13" t="str">
        <f>IF(A10=1, "",VLOOKUP(A10,'All Meals'!$A$11:$V$61,8))</f>
        <v/>
      </c>
      <c r="L10" s="6" t="str">
        <f t="shared" si="7"/>
        <v>No</v>
      </c>
      <c r="M10" s="16" t="str">
        <f>IF(A10=1, "",VLOOKUP(A10,'All Meals'!$A$11:$V$61,9))</f>
        <v/>
      </c>
      <c r="N10" s="6" t="str">
        <f t="shared" si="8"/>
        <v>No</v>
      </c>
      <c r="O10" s="16" t="str">
        <f>IF(A10=1, "",VLOOKUP(A10,'All Meals'!$A$11:$V$61,14))</f>
        <v/>
      </c>
      <c r="P10" s="6" t="str">
        <f t="shared" si="9"/>
        <v>No</v>
      </c>
      <c r="Q10" s="13" t="str">
        <f>IF(A10=1, "",VLOOKUP(A10,'All Meals'!$A$11:$V$61,17))</f>
        <v/>
      </c>
      <c r="R10" s="6" t="str">
        <f t="shared" si="10"/>
        <v>No</v>
      </c>
      <c r="AB10" s="34"/>
      <c r="AC10" s="28">
        <v>1</v>
      </c>
      <c r="AD10" s="28"/>
      <c r="AE10" s="21">
        <v>1</v>
      </c>
      <c r="AF10" s="21" t="str">
        <f t="shared" si="0"/>
        <v/>
      </c>
      <c r="AG10" s="29"/>
      <c r="AH10" s="29">
        <v>1</v>
      </c>
      <c r="AI10" s="29"/>
      <c r="AJ10" s="21">
        <v>1</v>
      </c>
      <c r="AK10" s="21" t="str">
        <f t="shared" si="1"/>
        <v/>
      </c>
      <c r="AL10" s="30"/>
      <c r="AM10" s="30">
        <v>1</v>
      </c>
      <c r="AN10" s="30"/>
      <c r="AO10" s="21">
        <v>1</v>
      </c>
      <c r="AP10" s="21" t="str">
        <f t="shared" si="2"/>
        <v/>
      </c>
      <c r="AQ10" s="31"/>
      <c r="AR10" s="31">
        <v>1</v>
      </c>
      <c r="AS10" s="31"/>
      <c r="AT10" s="21">
        <v>1</v>
      </c>
      <c r="AU10" s="21" t="str">
        <f t="shared" si="3"/>
        <v/>
      </c>
      <c r="AV10" s="32"/>
      <c r="AW10" s="32">
        <v>1</v>
      </c>
      <c r="AX10" s="35"/>
      <c r="AY10">
        <v>1</v>
      </c>
      <c r="AZ10" t="str">
        <f t="shared" si="4"/>
        <v/>
      </c>
    </row>
    <row r="11" spans="1:52" ht="33.75" customHeight="1" x14ac:dyDescent="0.35">
      <c r="A11">
        <v>1</v>
      </c>
      <c r="B11" s="10"/>
      <c r="C11" s="13" t="str">
        <f>IF(A11=1, "",VLOOKUP(A11,'All Meals'!$A$11:$V$61,5))</f>
        <v/>
      </c>
      <c r="D11" s="3" t="str">
        <f t="shared" si="6"/>
        <v>No</v>
      </c>
      <c r="E11" s="3"/>
      <c r="F11" s="3"/>
      <c r="G11" s="3" t="b">
        <v>0</v>
      </c>
      <c r="I11" s="3"/>
      <c r="J11" s="3" t="str">
        <f t="shared" si="5"/>
        <v>No</v>
      </c>
      <c r="K11" s="13" t="str">
        <f>IF(A11=1, "",VLOOKUP(A11,'All Meals'!$A$11:$V$61,8))</f>
        <v/>
      </c>
      <c r="L11" s="6" t="str">
        <f t="shared" si="7"/>
        <v>No</v>
      </c>
      <c r="M11" s="16" t="str">
        <f>IF(A11=1, "",VLOOKUP(A11,'All Meals'!$A$11:$V$61,9))</f>
        <v/>
      </c>
      <c r="N11" s="6" t="str">
        <f t="shared" si="8"/>
        <v>No</v>
      </c>
      <c r="O11" s="16" t="str">
        <f>IF(A11=1, "",VLOOKUP(A11,'All Meals'!$A$11:$V$61,14))</f>
        <v/>
      </c>
      <c r="P11" s="6" t="str">
        <f t="shared" si="9"/>
        <v>No</v>
      </c>
      <c r="Q11" s="13" t="str">
        <f>IF(A11=1, "",VLOOKUP(A11,'All Meals'!$A$11:$V$61,17))</f>
        <v/>
      </c>
      <c r="R11" s="6" t="str">
        <f t="shared" si="10"/>
        <v>No</v>
      </c>
      <c r="AB11" s="34"/>
      <c r="AC11" s="28">
        <v>1</v>
      </c>
      <c r="AD11" s="28"/>
      <c r="AE11" s="21">
        <v>1</v>
      </c>
      <c r="AF11" s="21" t="str">
        <f t="shared" si="0"/>
        <v/>
      </c>
      <c r="AG11" s="29"/>
      <c r="AH11" s="29">
        <v>1</v>
      </c>
      <c r="AI11" s="29"/>
      <c r="AJ11" s="21">
        <v>1</v>
      </c>
      <c r="AK11" s="21" t="str">
        <f t="shared" si="1"/>
        <v/>
      </c>
      <c r="AL11" s="30"/>
      <c r="AM11" s="30">
        <v>1</v>
      </c>
      <c r="AN11" s="30"/>
      <c r="AO11" s="21">
        <v>1</v>
      </c>
      <c r="AP11" s="21" t="str">
        <f t="shared" si="2"/>
        <v/>
      </c>
      <c r="AQ11" s="31"/>
      <c r="AR11" s="31">
        <v>1</v>
      </c>
      <c r="AS11" s="31"/>
      <c r="AT11" s="21">
        <v>1</v>
      </c>
      <c r="AU11" s="21" t="str">
        <f t="shared" si="3"/>
        <v/>
      </c>
      <c r="AV11" s="32"/>
      <c r="AW11" s="32">
        <v>1</v>
      </c>
      <c r="AX11" s="35"/>
      <c r="AY11">
        <v>1</v>
      </c>
      <c r="AZ11" t="str">
        <f t="shared" si="4"/>
        <v/>
      </c>
    </row>
    <row r="12" spans="1:52" ht="33.75" customHeight="1" x14ac:dyDescent="0.35">
      <c r="A12">
        <v>1</v>
      </c>
      <c r="B12" s="10"/>
      <c r="C12" s="13" t="str">
        <f>IF(A12=1, "",VLOOKUP(A12,'All Meals'!$A$11:$V$61,5))</f>
        <v/>
      </c>
      <c r="D12" s="3" t="str">
        <f t="shared" si="6"/>
        <v>No</v>
      </c>
      <c r="E12" s="3"/>
      <c r="F12" s="3"/>
      <c r="G12" s="3" t="b">
        <v>0</v>
      </c>
      <c r="I12" s="3"/>
      <c r="J12" s="3" t="str">
        <f t="shared" si="5"/>
        <v>No</v>
      </c>
      <c r="K12" s="13" t="str">
        <f>IF(A12=1, "",VLOOKUP(A12,'All Meals'!$A$11:$V$61,8))</f>
        <v/>
      </c>
      <c r="L12" s="6" t="str">
        <f t="shared" si="7"/>
        <v>No</v>
      </c>
      <c r="M12" s="16" t="str">
        <f>IF(A12=1, "",VLOOKUP(A12,'All Meals'!$A$11:$V$61,9))</f>
        <v/>
      </c>
      <c r="N12" s="6" t="str">
        <f t="shared" si="8"/>
        <v>No</v>
      </c>
      <c r="O12" s="16" t="str">
        <f>IF(A12=1, "",VLOOKUP(A12,'All Meals'!$A$11:$V$61,14))</f>
        <v/>
      </c>
      <c r="P12" s="6" t="str">
        <f t="shared" si="9"/>
        <v>No</v>
      </c>
      <c r="Q12" s="13" t="str">
        <f>IF(A12=1, "",VLOOKUP(A12,'All Meals'!$A$11:$V$61,17))</f>
        <v/>
      </c>
      <c r="R12" s="6" t="str">
        <f t="shared" si="10"/>
        <v>No</v>
      </c>
      <c r="AB12" s="34"/>
      <c r="AC12" s="28">
        <v>1</v>
      </c>
      <c r="AD12" s="28"/>
      <c r="AE12" s="21">
        <v>1</v>
      </c>
      <c r="AF12" s="21" t="str">
        <f t="shared" si="0"/>
        <v/>
      </c>
      <c r="AG12" s="29"/>
      <c r="AH12" s="29">
        <v>1</v>
      </c>
      <c r="AI12" s="29"/>
      <c r="AJ12" s="21">
        <v>1</v>
      </c>
      <c r="AK12" s="21" t="str">
        <f t="shared" si="1"/>
        <v/>
      </c>
      <c r="AL12" s="30"/>
      <c r="AM12" s="30">
        <v>1</v>
      </c>
      <c r="AN12" s="30"/>
      <c r="AO12" s="21">
        <v>1</v>
      </c>
      <c r="AP12" s="21" t="str">
        <f t="shared" si="2"/>
        <v/>
      </c>
      <c r="AQ12" s="31"/>
      <c r="AR12" s="31">
        <v>1</v>
      </c>
      <c r="AS12" s="31"/>
      <c r="AT12" s="21">
        <v>1</v>
      </c>
      <c r="AU12" s="21" t="str">
        <f t="shared" si="3"/>
        <v/>
      </c>
      <c r="AV12" s="32"/>
      <c r="AW12" s="32">
        <v>1</v>
      </c>
      <c r="AX12" s="35"/>
      <c r="AY12">
        <v>1</v>
      </c>
      <c r="AZ12" t="str">
        <f t="shared" si="4"/>
        <v/>
      </c>
    </row>
    <row r="13" spans="1:52" ht="33.75" customHeight="1" x14ac:dyDescent="0.35">
      <c r="A13">
        <v>1</v>
      </c>
      <c r="B13" s="10"/>
      <c r="C13" s="13" t="str">
        <f>IF(A13=1, "",VLOOKUP(A13,'All Meals'!$A$11:$V$61,5))</f>
        <v/>
      </c>
      <c r="D13" s="3" t="str">
        <f t="shared" si="6"/>
        <v>No</v>
      </c>
      <c r="E13" s="3"/>
      <c r="F13" s="3"/>
      <c r="G13" s="3" t="b">
        <v>0</v>
      </c>
      <c r="I13" s="3"/>
      <c r="J13" s="3" t="str">
        <f t="shared" si="5"/>
        <v>No</v>
      </c>
      <c r="K13" s="13" t="str">
        <f>IF(A13=1, "",VLOOKUP(A13,'All Meals'!$A$11:$V$61,8))</f>
        <v/>
      </c>
      <c r="L13" s="6" t="str">
        <f t="shared" si="7"/>
        <v>No</v>
      </c>
      <c r="M13" s="16" t="str">
        <f>IF(A13=1, "",VLOOKUP(A13,'All Meals'!$A$11:$V$61,9))</f>
        <v/>
      </c>
      <c r="N13" s="6" t="str">
        <f t="shared" si="8"/>
        <v>No</v>
      </c>
      <c r="O13" s="16" t="str">
        <f>IF(A13=1, "",VLOOKUP(A13,'All Meals'!$A$11:$V$61,14))</f>
        <v/>
      </c>
      <c r="P13" s="6" t="str">
        <f t="shared" si="9"/>
        <v>No</v>
      </c>
      <c r="Q13" s="13" t="str">
        <f>IF(A13=1, "",VLOOKUP(A13,'All Meals'!$A$11:$V$61,17))</f>
        <v/>
      </c>
      <c r="R13" s="6" t="str">
        <f t="shared" si="10"/>
        <v>No</v>
      </c>
      <c r="AB13" s="34"/>
      <c r="AC13" s="28">
        <v>1</v>
      </c>
      <c r="AD13" s="28"/>
      <c r="AE13" s="21">
        <v>1</v>
      </c>
      <c r="AF13" s="21" t="str">
        <f t="shared" si="0"/>
        <v/>
      </c>
      <c r="AG13" s="29"/>
      <c r="AH13" s="29">
        <v>1</v>
      </c>
      <c r="AI13" s="29"/>
      <c r="AJ13" s="21">
        <v>1</v>
      </c>
      <c r="AK13" s="21" t="str">
        <f t="shared" si="1"/>
        <v/>
      </c>
      <c r="AL13" s="30"/>
      <c r="AM13" s="30">
        <v>1</v>
      </c>
      <c r="AN13" s="30"/>
      <c r="AO13" s="21">
        <v>1</v>
      </c>
      <c r="AP13" s="21" t="str">
        <f t="shared" si="2"/>
        <v/>
      </c>
      <c r="AQ13" s="31"/>
      <c r="AR13" s="31">
        <v>1</v>
      </c>
      <c r="AS13" s="31"/>
      <c r="AT13" s="21">
        <v>1</v>
      </c>
      <c r="AU13" s="21" t="str">
        <f t="shared" si="3"/>
        <v/>
      </c>
      <c r="AV13" s="32"/>
      <c r="AW13" s="32">
        <v>1</v>
      </c>
      <c r="AX13" s="35"/>
      <c r="AY13">
        <v>1</v>
      </c>
      <c r="AZ13" t="str">
        <f t="shared" si="4"/>
        <v/>
      </c>
    </row>
    <row r="14" spans="1:52" ht="33.75" customHeight="1" thickBot="1" x14ac:dyDescent="0.4">
      <c r="A14">
        <v>1</v>
      </c>
      <c r="B14" s="10"/>
      <c r="C14" s="13" t="str">
        <f>IF(A14=1, "",VLOOKUP(A14,'All Meals'!$A$11:$V$61,5))</f>
        <v/>
      </c>
      <c r="D14" s="3" t="str">
        <f t="shared" si="6"/>
        <v>No</v>
      </c>
      <c r="E14" s="3"/>
      <c r="F14" s="3"/>
      <c r="G14" s="3" t="b">
        <v>0</v>
      </c>
      <c r="I14" s="3"/>
      <c r="J14" s="3" t="str">
        <f t="shared" si="5"/>
        <v>No</v>
      </c>
      <c r="K14" s="13" t="str">
        <f>IF(A14=1, "",VLOOKUP(A14,'All Meals'!$A$11:$V$61,8))</f>
        <v/>
      </c>
      <c r="L14" s="6" t="str">
        <f t="shared" si="7"/>
        <v>No</v>
      </c>
      <c r="M14" s="16" t="str">
        <f>IF(A14=1, "",VLOOKUP(A14,'All Meals'!$A$11:$V$61,9))</f>
        <v/>
      </c>
      <c r="N14" s="6" t="str">
        <f t="shared" si="8"/>
        <v>No</v>
      </c>
      <c r="O14" s="16" t="str">
        <f>IF(A14=1, "",VLOOKUP(A14,'All Meals'!$A$11:$V$61,14))</f>
        <v/>
      </c>
      <c r="P14" s="6" t="str">
        <f t="shared" si="9"/>
        <v>No</v>
      </c>
      <c r="Q14" s="13" t="str">
        <f>IF(A14=1, "",VLOOKUP(A14,'All Meals'!$A$11:$V$61,17))</f>
        <v/>
      </c>
      <c r="R14" s="6" t="str">
        <f t="shared" si="10"/>
        <v>No</v>
      </c>
      <c r="AB14" s="36"/>
      <c r="AC14" s="37">
        <v>1</v>
      </c>
      <c r="AD14" s="37"/>
      <c r="AE14" s="19">
        <v>1</v>
      </c>
      <c r="AF14" s="19" t="str">
        <f t="shared" si="0"/>
        <v/>
      </c>
      <c r="AG14" s="38"/>
      <c r="AH14" s="38">
        <v>1</v>
      </c>
      <c r="AI14" s="38"/>
      <c r="AJ14" s="19">
        <v>1</v>
      </c>
      <c r="AK14" s="19" t="str">
        <f t="shared" si="1"/>
        <v/>
      </c>
      <c r="AL14" s="39"/>
      <c r="AM14" s="39">
        <v>1</v>
      </c>
      <c r="AN14" s="39"/>
      <c r="AO14" s="19">
        <v>1</v>
      </c>
      <c r="AP14" s="19" t="str">
        <f t="shared" si="2"/>
        <v/>
      </c>
      <c r="AQ14" s="40"/>
      <c r="AR14" s="40">
        <v>1</v>
      </c>
      <c r="AS14" s="40"/>
      <c r="AT14" s="19">
        <v>1</v>
      </c>
      <c r="AU14" s="19" t="str">
        <f t="shared" si="3"/>
        <v/>
      </c>
      <c r="AV14" s="41"/>
      <c r="AW14" s="41">
        <v>1</v>
      </c>
      <c r="AX14" s="42"/>
      <c r="AY14">
        <v>1</v>
      </c>
      <c r="AZ14" t="str">
        <f t="shared" si="4"/>
        <v/>
      </c>
    </row>
    <row r="15" spans="1:52" ht="33.75" customHeight="1" x14ac:dyDescent="0.35">
      <c r="A15">
        <v>1</v>
      </c>
      <c r="B15" s="10"/>
      <c r="C15" s="13" t="str">
        <f>IF(A15=1, "",VLOOKUP(A15,'All Meals'!$A$11:$V$61,5))</f>
        <v/>
      </c>
      <c r="D15" s="3" t="str">
        <f t="shared" si="6"/>
        <v>No</v>
      </c>
      <c r="E15" s="3"/>
      <c r="F15" s="3"/>
      <c r="G15" s="3" t="b">
        <v>0</v>
      </c>
      <c r="I15" s="3"/>
      <c r="J15" s="3" t="str">
        <f t="shared" si="5"/>
        <v>No</v>
      </c>
      <c r="K15" s="13" t="str">
        <f>IF(A15=1, "",VLOOKUP(A15,'All Meals'!$A$11:$V$61,8))</f>
        <v/>
      </c>
      <c r="L15" s="6" t="str">
        <f t="shared" si="7"/>
        <v>No</v>
      </c>
      <c r="M15" s="16" t="str">
        <f>IF(A15=1, "",VLOOKUP(A15,'All Meals'!$A$11:$V$61,9))</f>
        <v/>
      </c>
      <c r="N15" s="6" t="str">
        <f t="shared" si="8"/>
        <v>No</v>
      </c>
      <c r="O15" s="16" t="str">
        <f>IF(A15=1, "",VLOOKUP(A15,'All Meals'!$A$11:$V$61,14))</f>
        <v/>
      </c>
      <c r="P15" s="6" t="str">
        <f t="shared" si="9"/>
        <v>No</v>
      </c>
      <c r="Q15" s="13" t="str">
        <f>IF(A15=1, "",VLOOKUP(A15,'All Meals'!$A$11:$V$61,17))</f>
        <v/>
      </c>
      <c r="R15" s="6" t="str">
        <f t="shared" si="10"/>
        <v>No</v>
      </c>
    </row>
    <row r="16" spans="1:52" ht="33.75" customHeight="1" x14ac:dyDescent="0.35">
      <c r="A16">
        <v>1</v>
      </c>
      <c r="B16" s="10"/>
      <c r="C16" s="13" t="str">
        <f>IF(A16=1, "",VLOOKUP(A16,'All Meals'!$A$11:$V$61,5))</f>
        <v/>
      </c>
      <c r="D16" s="3" t="str">
        <f t="shared" si="6"/>
        <v>No</v>
      </c>
      <c r="E16" s="3"/>
      <c r="F16" s="3"/>
      <c r="G16" s="3" t="b">
        <v>0</v>
      </c>
      <c r="I16" s="3"/>
      <c r="J16" s="3" t="str">
        <f t="shared" si="5"/>
        <v>No</v>
      </c>
      <c r="K16" s="13" t="str">
        <f>IF(A16=1, "",VLOOKUP(A16,'All Meals'!$A$11:$V$61,8))</f>
        <v/>
      </c>
      <c r="L16" s="6" t="str">
        <f t="shared" si="7"/>
        <v>No</v>
      </c>
      <c r="M16" s="16" t="str">
        <f>IF(A16=1, "",VLOOKUP(A16,'All Meals'!$A$11:$V$61,9))</f>
        <v/>
      </c>
      <c r="N16" s="6" t="str">
        <f t="shared" si="8"/>
        <v>No</v>
      </c>
      <c r="O16" s="16" t="str">
        <f>IF(A16=1, "",VLOOKUP(A16,'All Meals'!$A$11:$V$61,14))</f>
        <v/>
      </c>
      <c r="P16" s="6" t="str">
        <f t="shared" si="9"/>
        <v>No</v>
      </c>
      <c r="Q16" s="13" t="str">
        <f>IF(A16=1, "",VLOOKUP(A16,'All Meals'!$A$11:$V$61,17))</f>
        <v/>
      </c>
      <c r="R16" s="6" t="str">
        <f t="shared" si="10"/>
        <v>No</v>
      </c>
    </row>
    <row r="17" spans="1:18" ht="33.75" customHeight="1" x14ac:dyDescent="0.35">
      <c r="A17">
        <v>1</v>
      </c>
      <c r="B17" s="10"/>
      <c r="C17" s="13" t="str">
        <f>IF(A17=1, "",VLOOKUP(A17,'All Meals'!$A$11:$V$61,5))</f>
        <v/>
      </c>
      <c r="D17" s="3" t="str">
        <f t="shared" si="6"/>
        <v>No</v>
      </c>
      <c r="E17" s="3"/>
      <c r="F17" s="3"/>
      <c r="G17" s="3" t="b">
        <v>0</v>
      </c>
      <c r="I17" s="3"/>
      <c r="J17" s="3" t="str">
        <f t="shared" si="5"/>
        <v>No</v>
      </c>
      <c r="K17" s="13" t="str">
        <f>IF(A17=1, "",VLOOKUP(A17,'All Meals'!$A$11:$V$61,8))</f>
        <v/>
      </c>
      <c r="L17" s="6" t="str">
        <f t="shared" si="7"/>
        <v>No</v>
      </c>
      <c r="M17" s="16" t="str">
        <f>IF(A17=1, "",VLOOKUP(A17,'All Meals'!$A$11:$V$61,9))</f>
        <v/>
      </c>
      <c r="N17" s="6" t="str">
        <f t="shared" si="8"/>
        <v>No</v>
      </c>
      <c r="O17" s="16" t="str">
        <f>IF(A17=1, "",VLOOKUP(A17,'All Meals'!$A$11:$V$61,14))</f>
        <v/>
      </c>
      <c r="P17" s="6" t="str">
        <f t="shared" si="9"/>
        <v>No</v>
      </c>
      <c r="Q17" s="13" t="str">
        <f>IF(A17=1, "",VLOOKUP(A17,'All Meals'!$A$11:$V$61,17))</f>
        <v/>
      </c>
      <c r="R17" s="6" t="str">
        <f t="shared" si="10"/>
        <v>No</v>
      </c>
    </row>
    <row r="18" spans="1:18" ht="33.75" customHeight="1" x14ac:dyDescent="0.35">
      <c r="A18">
        <v>1</v>
      </c>
      <c r="B18" s="10"/>
      <c r="C18" s="13" t="str">
        <f>IF(A18=1, "",VLOOKUP(A18,'All Meals'!$A$11:$V$61,5))</f>
        <v/>
      </c>
      <c r="D18" s="3" t="str">
        <f t="shared" si="6"/>
        <v>No</v>
      </c>
      <c r="E18" s="3"/>
      <c r="F18" s="3"/>
      <c r="G18" s="3" t="b">
        <v>0</v>
      </c>
      <c r="I18" s="3"/>
      <c r="J18" s="3" t="str">
        <f t="shared" si="5"/>
        <v>No</v>
      </c>
      <c r="K18" s="13" t="str">
        <f>IF(A18=1, "",VLOOKUP(A18,'All Meals'!$A$11:$V$61,8))</f>
        <v/>
      </c>
      <c r="L18" s="6" t="str">
        <f t="shared" si="7"/>
        <v>No</v>
      </c>
      <c r="M18" s="16" t="str">
        <f>IF(A18=1, "",VLOOKUP(A18,'All Meals'!$A$11:$V$61,9))</f>
        <v/>
      </c>
      <c r="N18" s="6" t="str">
        <f t="shared" si="8"/>
        <v>No</v>
      </c>
      <c r="O18" s="16" t="str">
        <f>IF(A18=1, "",VLOOKUP(A18,'All Meals'!$A$11:$V$61,14))</f>
        <v/>
      </c>
      <c r="P18" s="6" t="str">
        <f t="shared" si="9"/>
        <v>No</v>
      </c>
      <c r="Q18" s="13" t="str">
        <f>IF(A18=1, "",VLOOKUP(A18,'All Meals'!$A$11:$V$61,17))</f>
        <v/>
      </c>
      <c r="R18" s="6" t="str">
        <f t="shared" si="10"/>
        <v>No</v>
      </c>
    </row>
    <row r="19" spans="1:18" ht="33.75" customHeight="1" x14ac:dyDescent="0.35">
      <c r="A19">
        <v>1</v>
      </c>
      <c r="B19" s="10"/>
      <c r="C19" s="13" t="str">
        <f>IF(A19=1, "",VLOOKUP(A19,'All Meals'!$A$11:$V$61,5))</f>
        <v/>
      </c>
      <c r="D19" s="3" t="str">
        <f t="shared" si="6"/>
        <v>No</v>
      </c>
      <c r="E19" s="3"/>
      <c r="F19" s="3"/>
      <c r="G19" s="3" t="b">
        <v>0</v>
      </c>
      <c r="I19" s="3"/>
      <c r="J19" s="3" t="str">
        <f t="shared" si="5"/>
        <v>No</v>
      </c>
      <c r="K19" s="13" t="str">
        <f>IF(A19=1, "",VLOOKUP(A19,'All Meals'!$A$11:$V$61,8))</f>
        <v/>
      </c>
      <c r="L19" s="6" t="str">
        <f t="shared" si="7"/>
        <v>No</v>
      </c>
      <c r="M19" s="16" t="str">
        <f>IF(A19=1, "",VLOOKUP(A19,'All Meals'!$A$11:$V$61,9))</f>
        <v/>
      </c>
      <c r="N19" s="6" t="str">
        <f t="shared" si="8"/>
        <v>No</v>
      </c>
      <c r="O19" s="16" t="str">
        <f>IF(A19=1, "",VLOOKUP(A19,'All Meals'!$A$11:$V$61,14))</f>
        <v/>
      </c>
      <c r="P19" s="6" t="str">
        <f t="shared" si="9"/>
        <v>No</v>
      </c>
      <c r="Q19" s="13" t="str">
        <f>IF(A19=1, "",VLOOKUP(A19,'All Meals'!$A$11:$V$61,17))</f>
        <v/>
      </c>
      <c r="R19" s="6" t="str">
        <f t="shared" si="10"/>
        <v>No</v>
      </c>
    </row>
    <row r="20" spans="1:18" ht="33.75" customHeight="1" x14ac:dyDescent="0.35">
      <c r="A20">
        <v>1</v>
      </c>
      <c r="B20" s="10"/>
      <c r="C20" s="13" t="str">
        <f>IF(A20=1, "",VLOOKUP(A20,'All Meals'!$A$11:$V$61,5))</f>
        <v/>
      </c>
      <c r="D20" s="3" t="str">
        <f t="shared" si="6"/>
        <v>No</v>
      </c>
      <c r="E20" s="3"/>
      <c r="F20" s="3"/>
      <c r="G20" s="3" t="b">
        <v>0</v>
      </c>
      <c r="I20" s="3"/>
      <c r="J20" s="3" t="str">
        <f t="shared" si="5"/>
        <v>No</v>
      </c>
      <c r="K20" s="13" t="str">
        <f>IF(A20=1, "",VLOOKUP(A20,'All Meals'!$A$11:$V$61,8))</f>
        <v/>
      </c>
      <c r="L20" s="6" t="str">
        <f t="shared" si="7"/>
        <v>No</v>
      </c>
      <c r="M20" s="16" t="str">
        <f>IF(A20=1, "",VLOOKUP(A20,'All Meals'!$A$11:$V$61,9))</f>
        <v/>
      </c>
      <c r="N20" s="6" t="str">
        <f t="shared" si="8"/>
        <v>No</v>
      </c>
      <c r="O20" s="16" t="str">
        <f>IF(A20=1, "",VLOOKUP(A20,'All Meals'!$A$11:$V$61,14))</f>
        <v/>
      </c>
      <c r="P20" s="6" t="str">
        <f t="shared" si="9"/>
        <v>No</v>
      </c>
      <c r="Q20" s="13" t="str">
        <f>IF(A20=1, "",VLOOKUP(A20,'All Meals'!$A$11:$V$61,17))</f>
        <v/>
      </c>
      <c r="R20" s="6" t="str">
        <f t="shared" si="10"/>
        <v>No</v>
      </c>
    </row>
    <row r="21" spans="1:18" ht="33.75" customHeight="1" x14ac:dyDescent="0.35">
      <c r="A21">
        <v>1</v>
      </c>
      <c r="B21" s="10"/>
      <c r="C21" s="13" t="str">
        <f>IF(A21=1, "",VLOOKUP(A21,'All Meals'!$A$11:$V$61,5))</f>
        <v/>
      </c>
      <c r="D21" s="3" t="str">
        <f t="shared" si="6"/>
        <v>No</v>
      </c>
      <c r="E21" s="3"/>
      <c r="F21" s="3"/>
      <c r="G21" s="3" t="b">
        <v>0</v>
      </c>
      <c r="I21" s="3"/>
      <c r="J21" s="3" t="str">
        <f t="shared" si="5"/>
        <v>No</v>
      </c>
      <c r="K21" s="13" t="str">
        <f>IF(A21=1, "",VLOOKUP(A21,'All Meals'!$A$11:$V$61,8))</f>
        <v/>
      </c>
      <c r="L21" s="6" t="str">
        <f t="shared" si="7"/>
        <v>No</v>
      </c>
      <c r="M21" s="16" t="str">
        <f>IF(A21=1, "",VLOOKUP(A21,'All Meals'!$A$11:$V$61,9))</f>
        <v/>
      </c>
      <c r="N21" s="6" t="str">
        <f t="shared" si="8"/>
        <v>No</v>
      </c>
      <c r="O21" s="16" t="str">
        <f>IF(A21=1, "",VLOOKUP(A21,'All Meals'!$A$11:$V$61,14))</f>
        <v/>
      </c>
      <c r="P21" s="6" t="str">
        <f t="shared" si="9"/>
        <v>No</v>
      </c>
      <c r="Q21" s="13" t="str">
        <f>IF(A21=1, "",VLOOKUP(A21,'All Meals'!$A$11:$V$61,17))</f>
        <v/>
      </c>
      <c r="R21" s="6" t="str">
        <f t="shared" si="10"/>
        <v>No</v>
      </c>
    </row>
    <row r="22" spans="1:18" ht="33.75" customHeight="1" x14ac:dyDescent="0.35">
      <c r="A22">
        <v>1</v>
      </c>
      <c r="B22" s="10"/>
      <c r="C22" s="13" t="str">
        <f>IF(A22=1, "",VLOOKUP(A22,'All Meals'!$A$11:$V$61,5))</f>
        <v/>
      </c>
      <c r="D22" s="3" t="str">
        <f t="shared" si="6"/>
        <v>No</v>
      </c>
      <c r="E22" s="3"/>
      <c r="F22" s="3"/>
      <c r="G22" s="3" t="b">
        <v>0</v>
      </c>
      <c r="I22" s="3"/>
      <c r="J22" s="3" t="str">
        <f t="shared" si="5"/>
        <v>No</v>
      </c>
      <c r="K22" s="13" t="str">
        <f>IF(A22=1, "",VLOOKUP(A22,'All Meals'!$A$11:$V$61,8))</f>
        <v/>
      </c>
      <c r="L22" s="6" t="str">
        <f t="shared" si="7"/>
        <v>No</v>
      </c>
      <c r="M22" s="16" t="str">
        <f>IF(A22=1, "",VLOOKUP(A22,'All Meals'!$A$11:$V$61,9))</f>
        <v/>
      </c>
      <c r="N22" s="6" t="str">
        <f t="shared" si="8"/>
        <v>No</v>
      </c>
      <c r="O22" s="16" t="str">
        <f>IF(A22=1, "",VLOOKUP(A22,'All Meals'!$A$11:$V$61,14))</f>
        <v/>
      </c>
      <c r="P22" s="6" t="str">
        <f t="shared" si="9"/>
        <v>No</v>
      </c>
      <c r="Q22" s="13" t="str">
        <f>IF(A22=1, "",VLOOKUP(A22,'All Meals'!$A$11:$V$61,17))</f>
        <v/>
      </c>
      <c r="R22" s="6" t="str">
        <f t="shared" si="10"/>
        <v>No</v>
      </c>
    </row>
    <row r="23" spans="1:18" ht="33.75" customHeight="1" x14ac:dyDescent="0.35">
      <c r="A23">
        <v>1</v>
      </c>
      <c r="B23" s="10"/>
      <c r="C23" s="13" t="str">
        <f>IF(A23=1, "",VLOOKUP(A23,'All Meals'!$A$11:$V$61,5))</f>
        <v/>
      </c>
      <c r="D23" s="3" t="str">
        <f t="shared" si="6"/>
        <v>No</v>
      </c>
      <c r="E23" s="3"/>
      <c r="F23" s="3"/>
      <c r="G23" s="3" t="b">
        <v>0</v>
      </c>
      <c r="I23" s="3"/>
      <c r="J23" s="3" t="str">
        <f t="shared" si="5"/>
        <v>No</v>
      </c>
      <c r="K23" s="13" t="str">
        <f>IF(A23=1, "",VLOOKUP(A23,'All Meals'!$A$11:$V$61,8))</f>
        <v/>
      </c>
      <c r="L23" s="6" t="str">
        <f t="shared" si="7"/>
        <v>No</v>
      </c>
      <c r="M23" s="16" t="str">
        <f>IF(A23=1, "",VLOOKUP(A23,'All Meals'!$A$11:$V$61,9))</f>
        <v/>
      </c>
      <c r="N23" s="6" t="str">
        <f t="shared" si="8"/>
        <v>No</v>
      </c>
      <c r="O23" s="16" t="str">
        <f>IF(A23=1, "",VLOOKUP(A23,'All Meals'!$A$11:$V$61,14))</f>
        <v/>
      </c>
      <c r="P23" s="6" t="str">
        <f t="shared" si="9"/>
        <v>No</v>
      </c>
      <c r="Q23" s="13" t="str">
        <f>IF(A23=1, "",VLOOKUP(A23,'All Meals'!$A$11:$V$61,17))</f>
        <v/>
      </c>
      <c r="R23" s="6" t="str">
        <f t="shared" si="10"/>
        <v>No</v>
      </c>
    </row>
    <row r="24" spans="1:18" ht="33.75" customHeight="1" x14ac:dyDescent="0.35">
      <c r="A24">
        <v>1</v>
      </c>
      <c r="B24" s="10"/>
      <c r="C24" s="13" t="str">
        <f>IF(A24=1, "",VLOOKUP(A24,'All Meals'!$A$11:$V$61,5))</f>
        <v/>
      </c>
      <c r="D24" s="3" t="str">
        <f t="shared" si="6"/>
        <v>No</v>
      </c>
      <c r="E24" s="3"/>
      <c r="F24" s="3"/>
      <c r="G24" s="3" t="b">
        <v>0</v>
      </c>
      <c r="I24" s="3"/>
      <c r="J24" s="3" t="str">
        <f t="shared" si="5"/>
        <v>No</v>
      </c>
      <c r="K24" s="13" t="str">
        <f>IF(A24=1, "",VLOOKUP(A24,'All Meals'!$A$11:$V$61,8))</f>
        <v/>
      </c>
      <c r="L24" s="6" t="str">
        <f t="shared" si="7"/>
        <v>No</v>
      </c>
      <c r="M24" s="16" t="str">
        <f>IF(A24=1, "",VLOOKUP(A24,'All Meals'!$A$11:$V$61,9))</f>
        <v/>
      </c>
      <c r="N24" s="6" t="str">
        <f t="shared" si="8"/>
        <v>No</v>
      </c>
      <c r="O24" s="16" t="str">
        <f>IF(A24=1, "",VLOOKUP(A24,'All Meals'!$A$11:$V$61,14))</f>
        <v/>
      </c>
      <c r="P24" s="6" t="str">
        <f t="shared" si="9"/>
        <v>No</v>
      </c>
      <c r="Q24" s="13" t="str">
        <f>IF(A24=1, "",VLOOKUP(A24,'All Meals'!$A$11:$V$61,17))</f>
        <v/>
      </c>
      <c r="R24" s="6" t="str">
        <f t="shared" si="10"/>
        <v>No</v>
      </c>
    </row>
    <row r="25" spans="1:18" ht="33.75" customHeight="1" x14ac:dyDescent="0.35">
      <c r="A25">
        <v>1</v>
      </c>
      <c r="B25" s="10"/>
      <c r="C25" s="13" t="str">
        <f>IF(A25=1, "",VLOOKUP(A25,'All Meals'!$A$11:$V$61,5))</f>
        <v/>
      </c>
      <c r="D25" s="3" t="str">
        <f t="shared" si="6"/>
        <v>No</v>
      </c>
      <c r="E25" s="3"/>
      <c r="F25" s="3"/>
      <c r="G25" s="3" t="b">
        <v>0</v>
      </c>
      <c r="I25" s="3"/>
      <c r="J25" s="3" t="str">
        <f t="shared" si="5"/>
        <v>No</v>
      </c>
      <c r="K25" s="13" t="str">
        <f>IF(A25=1, "",VLOOKUP(A25,'All Meals'!$A$11:$V$61,8))</f>
        <v/>
      </c>
      <c r="L25" s="6" t="str">
        <f t="shared" si="7"/>
        <v>No</v>
      </c>
      <c r="M25" s="16" t="str">
        <f>IF(A25=1, "",VLOOKUP(A25,'All Meals'!$A$11:$V$61,9))</f>
        <v/>
      </c>
      <c r="N25" s="6" t="str">
        <f t="shared" si="8"/>
        <v>No</v>
      </c>
      <c r="O25" s="16" t="str">
        <f>IF(A25=1, "",VLOOKUP(A25,'All Meals'!$A$11:$V$61,14))</f>
        <v/>
      </c>
      <c r="P25" s="6" t="str">
        <f t="shared" si="9"/>
        <v>No</v>
      </c>
      <c r="Q25" s="13" t="str">
        <f>IF(A25=1, "",VLOOKUP(A25,'All Meals'!$A$11:$V$61,17))</f>
        <v/>
      </c>
      <c r="R25" s="6" t="str">
        <f t="shared" si="10"/>
        <v>No</v>
      </c>
    </row>
    <row r="26" spans="1:18" ht="33.75" customHeight="1" thickBot="1" x14ac:dyDescent="0.4">
      <c r="A26">
        <v>1</v>
      </c>
      <c r="B26" s="11"/>
      <c r="C26" s="14" t="str">
        <f>IF(A26=1, "",VLOOKUP(A26,'All Meals'!$A$11:$V$61,5))</f>
        <v/>
      </c>
      <c r="D26" s="7" t="str">
        <f t="shared" si="6"/>
        <v>No</v>
      </c>
      <c r="E26" s="7"/>
      <c r="F26" s="7"/>
      <c r="G26" s="7" t="b">
        <v>0</v>
      </c>
      <c r="I26" s="7"/>
      <c r="J26" s="7" t="str">
        <f t="shared" si="5"/>
        <v>No</v>
      </c>
      <c r="K26" s="14" t="str">
        <f>IF(A26=1, "",VLOOKUP(A26,'All Meals'!$A$11:$V$61,8))</f>
        <v/>
      </c>
      <c r="L26" s="8" t="str">
        <f t="shared" si="7"/>
        <v>No</v>
      </c>
      <c r="M26" s="17" t="str">
        <f>IF(A26=1, "",VLOOKUP(A26,'All Meals'!$A$11:$V$61,9))</f>
        <v/>
      </c>
      <c r="N26" s="8" t="str">
        <f t="shared" si="8"/>
        <v>No</v>
      </c>
      <c r="O26" s="17" t="str">
        <f>IF(A26=1, "",VLOOKUP(A26,'All Meals'!$A$11:$V$61,14))</f>
        <v/>
      </c>
      <c r="P26" s="8" t="str">
        <f t="shared" si="9"/>
        <v>No</v>
      </c>
      <c r="Q26" s="14" t="str">
        <f>IF(A26=1, "",VLOOKUP(A26,'All Meals'!$A$11:$V$61,17))</f>
        <v/>
      </c>
      <c r="R26" s="8" t="str">
        <f t="shared" si="10"/>
        <v>No</v>
      </c>
    </row>
    <row r="27" spans="1:18" ht="33.75" customHeight="1" x14ac:dyDescent="0.35"/>
    <row r="28" spans="1:18" ht="33.75" customHeight="1" x14ac:dyDescent="0.35"/>
    <row r="29" spans="1:18" ht="33.75" customHeight="1" x14ac:dyDescent="0.35"/>
    <row r="30" spans="1:18" ht="33.75" customHeight="1" x14ac:dyDescent="0.35"/>
  </sheetData>
  <mergeCells count="39">
    <mergeCell ref="B1:R1"/>
    <mergeCell ref="B2:S2"/>
    <mergeCell ref="AB2:AX2"/>
    <mergeCell ref="B3:R3"/>
    <mergeCell ref="AB3:AB4"/>
    <mergeCell ref="AD3:AD4"/>
    <mergeCell ref="AG3:AG4"/>
    <mergeCell ref="AI3:AI4"/>
    <mergeCell ref="AL3:AL4"/>
    <mergeCell ref="AN3:AN4"/>
    <mergeCell ref="AQ3:AQ4"/>
    <mergeCell ref="AS3:AS4"/>
    <mergeCell ref="AV3:AV4"/>
    <mergeCell ref="AX3:AX4"/>
    <mergeCell ref="C4:J4"/>
    <mergeCell ref="K4:L4"/>
    <mergeCell ref="M4:N4"/>
    <mergeCell ref="O4:P4"/>
    <mergeCell ref="S9:V9"/>
    <mergeCell ref="R5:R6"/>
    <mergeCell ref="S5:V5"/>
    <mergeCell ref="Q5:Q6"/>
    <mergeCell ref="P5:P6"/>
    <mergeCell ref="Q4:R4"/>
    <mergeCell ref="S4:Z4"/>
    <mergeCell ref="Z5:Z7"/>
    <mergeCell ref="S6:V6"/>
    <mergeCell ref="S7:V7"/>
    <mergeCell ref="S8:V8"/>
    <mergeCell ref="B5:B6"/>
    <mergeCell ref="C5:C6"/>
    <mergeCell ref="D5:D6"/>
    <mergeCell ref="E5:E6"/>
    <mergeCell ref="J5:J6"/>
    <mergeCell ref="K5:K6"/>
    <mergeCell ref="L5:L6"/>
    <mergeCell ref="M5:M6"/>
    <mergeCell ref="N5:N6"/>
    <mergeCell ref="O5:O6"/>
  </mergeCells>
  <conditionalFormatting sqref="Z5:Z9 D7:D26 J7:J26 L7:L26 N7:N26 P7:P26 R7:R26">
    <cfRule type="containsText" dxfId="22" priority="1" stopIfTrue="1" operator="containsText" text="Yes">
      <formula>NOT(ISERROR(SEARCH("Yes",D5)))</formula>
    </cfRule>
    <cfRule type="containsText" dxfId="21" priority="2" stopIfTrue="1" operator="containsText" text="No">
      <formula>NOT(ISERROR(SEARCH("No",D5)))</formula>
    </cfRule>
  </conditionalFormatting>
  <pageMargins left="0.7" right="0.7" top="0.75" bottom="0.75" header="0.3" footer="0.3"/>
  <pageSetup scale="5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1</xdr:col>
                    <xdr:colOff>165100</xdr:colOff>
                    <xdr:row>6</xdr:row>
                    <xdr:rowOff>107950</xdr:rowOff>
                  </from>
                  <to>
                    <xdr:col>1</xdr:col>
                    <xdr:colOff>3060700</xdr:colOff>
                    <xdr:row>6</xdr:row>
                    <xdr:rowOff>374650</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1</xdr:col>
                    <xdr:colOff>165100</xdr:colOff>
                    <xdr:row>7</xdr:row>
                    <xdr:rowOff>107950</xdr:rowOff>
                  </from>
                  <to>
                    <xdr:col>1</xdr:col>
                    <xdr:colOff>3060700</xdr:colOff>
                    <xdr:row>7</xdr:row>
                    <xdr:rowOff>374650</xdr:rowOff>
                  </to>
                </anchor>
              </controlPr>
            </control>
          </mc:Choice>
        </mc:AlternateContent>
        <mc:AlternateContent xmlns:mc="http://schemas.openxmlformats.org/markup-compatibility/2006">
          <mc:Choice Requires="x14">
            <control shapeId="8195" r:id="rId6" name="Drop Down 3">
              <controlPr defaultSize="0" autoLine="0" autoPict="0">
                <anchor moveWithCells="1">
                  <from>
                    <xdr:col>1</xdr:col>
                    <xdr:colOff>165100</xdr:colOff>
                    <xdr:row>8</xdr:row>
                    <xdr:rowOff>107950</xdr:rowOff>
                  </from>
                  <to>
                    <xdr:col>1</xdr:col>
                    <xdr:colOff>3060700</xdr:colOff>
                    <xdr:row>8</xdr:row>
                    <xdr:rowOff>374650</xdr:rowOff>
                  </to>
                </anchor>
              </controlPr>
            </control>
          </mc:Choice>
        </mc:AlternateContent>
        <mc:AlternateContent xmlns:mc="http://schemas.openxmlformats.org/markup-compatibility/2006">
          <mc:Choice Requires="x14">
            <control shapeId="8196" r:id="rId7" name="Drop Down 4">
              <controlPr defaultSize="0" autoLine="0" autoPict="0">
                <anchor moveWithCells="1">
                  <from>
                    <xdr:col>1</xdr:col>
                    <xdr:colOff>165100</xdr:colOff>
                    <xdr:row>9</xdr:row>
                    <xdr:rowOff>107950</xdr:rowOff>
                  </from>
                  <to>
                    <xdr:col>1</xdr:col>
                    <xdr:colOff>3060700</xdr:colOff>
                    <xdr:row>9</xdr:row>
                    <xdr:rowOff>374650</xdr:rowOff>
                  </to>
                </anchor>
              </controlPr>
            </control>
          </mc:Choice>
        </mc:AlternateContent>
        <mc:AlternateContent xmlns:mc="http://schemas.openxmlformats.org/markup-compatibility/2006">
          <mc:Choice Requires="x14">
            <control shapeId="8197" r:id="rId8" name="Drop Down 5">
              <controlPr defaultSize="0" autoLine="0" autoPict="0">
                <anchor moveWithCells="1">
                  <from>
                    <xdr:col>1</xdr:col>
                    <xdr:colOff>165100</xdr:colOff>
                    <xdr:row>10</xdr:row>
                    <xdr:rowOff>107950</xdr:rowOff>
                  </from>
                  <to>
                    <xdr:col>1</xdr:col>
                    <xdr:colOff>3060700</xdr:colOff>
                    <xdr:row>10</xdr:row>
                    <xdr:rowOff>374650</xdr:rowOff>
                  </to>
                </anchor>
              </controlPr>
            </control>
          </mc:Choice>
        </mc:AlternateContent>
        <mc:AlternateContent xmlns:mc="http://schemas.openxmlformats.org/markup-compatibility/2006">
          <mc:Choice Requires="x14">
            <control shapeId="8198" r:id="rId9" name="Drop Down 6">
              <controlPr defaultSize="0" autoLine="0" autoPict="0">
                <anchor moveWithCells="1">
                  <from>
                    <xdr:col>1</xdr:col>
                    <xdr:colOff>165100</xdr:colOff>
                    <xdr:row>11</xdr:row>
                    <xdr:rowOff>107950</xdr:rowOff>
                  </from>
                  <to>
                    <xdr:col>1</xdr:col>
                    <xdr:colOff>3060700</xdr:colOff>
                    <xdr:row>11</xdr:row>
                    <xdr:rowOff>374650</xdr:rowOff>
                  </to>
                </anchor>
              </controlPr>
            </control>
          </mc:Choice>
        </mc:AlternateContent>
        <mc:AlternateContent xmlns:mc="http://schemas.openxmlformats.org/markup-compatibility/2006">
          <mc:Choice Requires="x14">
            <control shapeId="8199" r:id="rId10" name="Drop Down 7">
              <controlPr defaultSize="0" autoLine="0" autoPict="0">
                <anchor moveWithCells="1">
                  <from>
                    <xdr:col>1</xdr:col>
                    <xdr:colOff>165100</xdr:colOff>
                    <xdr:row>12</xdr:row>
                    <xdr:rowOff>107950</xdr:rowOff>
                  </from>
                  <to>
                    <xdr:col>1</xdr:col>
                    <xdr:colOff>3060700</xdr:colOff>
                    <xdr:row>12</xdr:row>
                    <xdr:rowOff>374650</xdr:rowOff>
                  </to>
                </anchor>
              </controlPr>
            </control>
          </mc:Choice>
        </mc:AlternateContent>
        <mc:AlternateContent xmlns:mc="http://schemas.openxmlformats.org/markup-compatibility/2006">
          <mc:Choice Requires="x14">
            <control shapeId="8200" r:id="rId11" name="Drop Down 8">
              <controlPr defaultSize="0" autoLine="0" autoPict="0">
                <anchor moveWithCells="1">
                  <from>
                    <xdr:col>1</xdr:col>
                    <xdr:colOff>165100</xdr:colOff>
                    <xdr:row>13</xdr:row>
                    <xdr:rowOff>107950</xdr:rowOff>
                  </from>
                  <to>
                    <xdr:col>1</xdr:col>
                    <xdr:colOff>3060700</xdr:colOff>
                    <xdr:row>13</xdr:row>
                    <xdr:rowOff>374650</xdr:rowOff>
                  </to>
                </anchor>
              </controlPr>
            </control>
          </mc:Choice>
        </mc:AlternateContent>
        <mc:AlternateContent xmlns:mc="http://schemas.openxmlformats.org/markup-compatibility/2006">
          <mc:Choice Requires="x14">
            <control shapeId="8201" r:id="rId12" name="Drop Down 9">
              <controlPr defaultSize="0" autoLine="0" autoPict="0">
                <anchor moveWithCells="1">
                  <from>
                    <xdr:col>1</xdr:col>
                    <xdr:colOff>165100</xdr:colOff>
                    <xdr:row>14</xdr:row>
                    <xdr:rowOff>107950</xdr:rowOff>
                  </from>
                  <to>
                    <xdr:col>1</xdr:col>
                    <xdr:colOff>3060700</xdr:colOff>
                    <xdr:row>14</xdr:row>
                    <xdr:rowOff>374650</xdr:rowOff>
                  </to>
                </anchor>
              </controlPr>
            </control>
          </mc:Choice>
        </mc:AlternateContent>
        <mc:AlternateContent xmlns:mc="http://schemas.openxmlformats.org/markup-compatibility/2006">
          <mc:Choice Requires="x14">
            <control shapeId="8202" r:id="rId13" name="Drop Down 10">
              <controlPr defaultSize="0" autoLine="0" autoPict="0">
                <anchor moveWithCells="1">
                  <from>
                    <xdr:col>1</xdr:col>
                    <xdr:colOff>165100</xdr:colOff>
                    <xdr:row>15</xdr:row>
                    <xdr:rowOff>107950</xdr:rowOff>
                  </from>
                  <to>
                    <xdr:col>1</xdr:col>
                    <xdr:colOff>3060700</xdr:colOff>
                    <xdr:row>15</xdr:row>
                    <xdr:rowOff>374650</xdr:rowOff>
                  </to>
                </anchor>
              </controlPr>
            </control>
          </mc:Choice>
        </mc:AlternateContent>
        <mc:AlternateContent xmlns:mc="http://schemas.openxmlformats.org/markup-compatibility/2006">
          <mc:Choice Requires="x14">
            <control shapeId="8203" r:id="rId14" name="Drop Down 11">
              <controlPr defaultSize="0" autoLine="0" autoPict="0">
                <anchor moveWithCells="1">
                  <from>
                    <xdr:col>1</xdr:col>
                    <xdr:colOff>165100</xdr:colOff>
                    <xdr:row>16</xdr:row>
                    <xdr:rowOff>107950</xdr:rowOff>
                  </from>
                  <to>
                    <xdr:col>1</xdr:col>
                    <xdr:colOff>3060700</xdr:colOff>
                    <xdr:row>16</xdr:row>
                    <xdr:rowOff>374650</xdr:rowOff>
                  </to>
                </anchor>
              </controlPr>
            </control>
          </mc:Choice>
        </mc:AlternateContent>
        <mc:AlternateContent xmlns:mc="http://schemas.openxmlformats.org/markup-compatibility/2006">
          <mc:Choice Requires="x14">
            <control shapeId="8204" r:id="rId15" name="Drop Down 12">
              <controlPr defaultSize="0" autoLine="0" autoPict="0">
                <anchor moveWithCells="1">
                  <from>
                    <xdr:col>1</xdr:col>
                    <xdr:colOff>165100</xdr:colOff>
                    <xdr:row>17</xdr:row>
                    <xdr:rowOff>107950</xdr:rowOff>
                  </from>
                  <to>
                    <xdr:col>1</xdr:col>
                    <xdr:colOff>3060700</xdr:colOff>
                    <xdr:row>17</xdr:row>
                    <xdr:rowOff>374650</xdr:rowOff>
                  </to>
                </anchor>
              </controlPr>
            </control>
          </mc:Choice>
        </mc:AlternateContent>
        <mc:AlternateContent xmlns:mc="http://schemas.openxmlformats.org/markup-compatibility/2006">
          <mc:Choice Requires="x14">
            <control shapeId="8205" r:id="rId16" name="Drop Down 13">
              <controlPr defaultSize="0" autoLine="0" autoPict="0">
                <anchor moveWithCells="1">
                  <from>
                    <xdr:col>1</xdr:col>
                    <xdr:colOff>165100</xdr:colOff>
                    <xdr:row>18</xdr:row>
                    <xdr:rowOff>107950</xdr:rowOff>
                  </from>
                  <to>
                    <xdr:col>1</xdr:col>
                    <xdr:colOff>3060700</xdr:colOff>
                    <xdr:row>18</xdr:row>
                    <xdr:rowOff>374650</xdr:rowOff>
                  </to>
                </anchor>
              </controlPr>
            </control>
          </mc:Choice>
        </mc:AlternateContent>
        <mc:AlternateContent xmlns:mc="http://schemas.openxmlformats.org/markup-compatibility/2006">
          <mc:Choice Requires="x14">
            <control shapeId="8206" r:id="rId17" name="Drop Down 14">
              <controlPr defaultSize="0" autoLine="0" autoPict="0">
                <anchor moveWithCells="1">
                  <from>
                    <xdr:col>1</xdr:col>
                    <xdr:colOff>165100</xdr:colOff>
                    <xdr:row>19</xdr:row>
                    <xdr:rowOff>107950</xdr:rowOff>
                  </from>
                  <to>
                    <xdr:col>1</xdr:col>
                    <xdr:colOff>3060700</xdr:colOff>
                    <xdr:row>19</xdr:row>
                    <xdr:rowOff>374650</xdr:rowOff>
                  </to>
                </anchor>
              </controlPr>
            </control>
          </mc:Choice>
        </mc:AlternateContent>
        <mc:AlternateContent xmlns:mc="http://schemas.openxmlformats.org/markup-compatibility/2006">
          <mc:Choice Requires="x14">
            <control shapeId="8207" r:id="rId18" name="Drop Down 15">
              <controlPr defaultSize="0" autoLine="0" autoPict="0">
                <anchor moveWithCells="1">
                  <from>
                    <xdr:col>1</xdr:col>
                    <xdr:colOff>165100</xdr:colOff>
                    <xdr:row>20</xdr:row>
                    <xdr:rowOff>107950</xdr:rowOff>
                  </from>
                  <to>
                    <xdr:col>1</xdr:col>
                    <xdr:colOff>3060700</xdr:colOff>
                    <xdr:row>20</xdr:row>
                    <xdr:rowOff>374650</xdr:rowOff>
                  </to>
                </anchor>
              </controlPr>
            </control>
          </mc:Choice>
        </mc:AlternateContent>
        <mc:AlternateContent xmlns:mc="http://schemas.openxmlformats.org/markup-compatibility/2006">
          <mc:Choice Requires="x14">
            <control shapeId="8208" r:id="rId19" name="Drop Down 16">
              <controlPr defaultSize="0" autoLine="0" autoPict="0">
                <anchor moveWithCells="1">
                  <from>
                    <xdr:col>1</xdr:col>
                    <xdr:colOff>165100</xdr:colOff>
                    <xdr:row>21</xdr:row>
                    <xdr:rowOff>107950</xdr:rowOff>
                  </from>
                  <to>
                    <xdr:col>1</xdr:col>
                    <xdr:colOff>3060700</xdr:colOff>
                    <xdr:row>21</xdr:row>
                    <xdr:rowOff>374650</xdr:rowOff>
                  </to>
                </anchor>
              </controlPr>
            </control>
          </mc:Choice>
        </mc:AlternateContent>
        <mc:AlternateContent xmlns:mc="http://schemas.openxmlformats.org/markup-compatibility/2006">
          <mc:Choice Requires="x14">
            <control shapeId="8209" r:id="rId20" name="Drop Down 17">
              <controlPr defaultSize="0" autoLine="0" autoPict="0">
                <anchor moveWithCells="1">
                  <from>
                    <xdr:col>1</xdr:col>
                    <xdr:colOff>165100</xdr:colOff>
                    <xdr:row>22</xdr:row>
                    <xdr:rowOff>107950</xdr:rowOff>
                  </from>
                  <to>
                    <xdr:col>1</xdr:col>
                    <xdr:colOff>3060700</xdr:colOff>
                    <xdr:row>22</xdr:row>
                    <xdr:rowOff>374650</xdr:rowOff>
                  </to>
                </anchor>
              </controlPr>
            </control>
          </mc:Choice>
        </mc:AlternateContent>
        <mc:AlternateContent xmlns:mc="http://schemas.openxmlformats.org/markup-compatibility/2006">
          <mc:Choice Requires="x14">
            <control shapeId="8210" r:id="rId21" name="Drop Down 18">
              <controlPr defaultSize="0" autoLine="0" autoPict="0">
                <anchor moveWithCells="1">
                  <from>
                    <xdr:col>1</xdr:col>
                    <xdr:colOff>165100</xdr:colOff>
                    <xdr:row>23</xdr:row>
                    <xdr:rowOff>107950</xdr:rowOff>
                  </from>
                  <to>
                    <xdr:col>1</xdr:col>
                    <xdr:colOff>3060700</xdr:colOff>
                    <xdr:row>23</xdr:row>
                    <xdr:rowOff>374650</xdr:rowOff>
                  </to>
                </anchor>
              </controlPr>
            </control>
          </mc:Choice>
        </mc:AlternateContent>
        <mc:AlternateContent xmlns:mc="http://schemas.openxmlformats.org/markup-compatibility/2006">
          <mc:Choice Requires="x14">
            <control shapeId="8211" r:id="rId22" name="Drop Down 19">
              <controlPr defaultSize="0" autoLine="0" autoPict="0">
                <anchor moveWithCells="1">
                  <from>
                    <xdr:col>1</xdr:col>
                    <xdr:colOff>165100</xdr:colOff>
                    <xdr:row>24</xdr:row>
                    <xdr:rowOff>107950</xdr:rowOff>
                  </from>
                  <to>
                    <xdr:col>1</xdr:col>
                    <xdr:colOff>3060700</xdr:colOff>
                    <xdr:row>24</xdr:row>
                    <xdr:rowOff>374650</xdr:rowOff>
                  </to>
                </anchor>
              </controlPr>
            </control>
          </mc:Choice>
        </mc:AlternateContent>
        <mc:AlternateContent xmlns:mc="http://schemas.openxmlformats.org/markup-compatibility/2006">
          <mc:Choice Requires="x14">
            <control shapeId="8212" r:id="rId23" name="Drop Down 20">
              <controlPr defaultSize="0" autoLine="0" autoPict="0">
                <anchor moveWithCells="1">
                  <from>
                    <xdr:col>1</xdr:col>
                    <xdr:colOff>165100</xdr:colOff>
                    <xdr:row>25</xdr:row>
                    <xdr:rowOff>107950</xdr:rowOff>
                  </from>
                  <to>
                    <xdr:col>1</xdr:col>
                    <xdr:colOff>3060700</xdr:colOff>
                    <xdr:row>25</xdr:row>
                    <xdr:rowOff>374650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323850</xdr:colOff>
                    <xdr:row>6</xdr:row>
                    <xdr:rowOff>146050</xdr:rowOff>
                  </from>
                  <to>
                    <xdr:col>4</xdr:col>
                    <xdr:colOff>628650</xdr:colOff>
                    <xdr:row>6</xdr:row>
                    <xdr:rowOff>361950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xdr:col>
                    <xdr:colOff>323850</xdr:colOff>
                    <xdr:row>7</xdr:row>
                    <xdr:rowOff>146050</xdr:rowOff>
                  </from>
                  <to>
                    <xdr:col>4</xdr:col>
                    <xdr:colOff>628650</xdr:colOff>
                    <xdr:row>7</xdr:row>
                    <xdr:rowOff>361950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4</xdr:col>
                    <xdr:colOff>323850</xdr:colOff>
                    <xdr:row>8</xdr:row>
                    <xdr:rowOff>146050</xdr:rowOff>
                  </from>
                  <to>
                    <xdr:col>4</xdr:col>
                    <xdr:colOff>628650</xdr:colOff>
                    <xdr:row>8</xdr:row>
                    <xdr:rowOff>361950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4</xdr:col>
                    <xdr:colOff>323850</xdr:colOff>
                    <xdr:row>9</xdr:row>
                    <xdr:rowOff>146050</xdr:rowOff>
                  </from>
                  <to>
                    <xdr:col>4</xdr:col>
                    <xdr:colOff>628650</xdr:colOff>
                    <xdr:row>9</xdr:row>
                    <xdr:rowOff>361950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323850</xdr:colOff>
                    <xdr:row>10</xdr:row>
                    <xdr:rowOff>146050</xdr:rowOff>
                  </from>
                  <to>
                    <xdr:col>4</xdr:col>
                    <xdr:colOff>628650</xdr:colOff>
                    <xdr:row>10</xdr:row>
                    <xdr:rowOff>361950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323850</xdr:colOff>
                    <xdr:row>11</xdr:row>
                    <xdr:rowOff>146050</xdr:rowOff>
                  </from>
                  <to>
                    <xdr:col>4</xdr:col>
                    <xdr:colOff>628650</xdr:colOff>
                    <xdr:row>11</xdr:row>
                    <xdr:rowOff>361950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4</xdr:col>
                    <xdr:colOff>323850</xdr:colOff>
                    <xdr:row>12</xdr:row>
                    <xdr:rowOff>146050</xdr:rowOff>
                  </from>
                  <to>
                    <xdr:col>4</xdr:col>
                    <xdr:colOff>628650</xdr:colOff>
                    <xdr:row>12</xdr:row>
                    <xdr:rowOff>361950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xdr:col>
                    <xdr:colOff>323850</xdr:colOff>
                    <xdr:row>13</xdr:row>
                    <xdr:rowOff>146050</xdr:rowOff>
                  </from>
                  <to>
                    <xdr:col>4</xdr:col>
                    <xdr:colOff>628650</xdr:colOff>
                    <xdr:row>13</xdr:row>
                    <xdr:rowOff>361950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xdr:col>
                    <xdr:colOff>323850</xdr:colOff>
                    <xdr:row>14</xdr:row>
                    <xdr:rowOff>146050</xdr:rowOff>
                  </from>
                  <to>
                    <xdr:col>4</xdr:col>
                    <xdr:colOff>628650</xdr:colOff>
                    <xdr:row>14</xdr:row>
                    <xdr:rowOff>361950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4</xdr:col>
                    <xdr:colOff>323850</xdr:colOff>
                    <xdr:row>15</xdr:row>
                    <xdr:rowOff>146050</xdr:rowOff>
                  </from>
                  <to>
                    <xdr:col>4</xdr:col>
                    <xdr:colOff>628650</xdr:colOff>
                    <xdr:row>15</xdr:row>
                    <xdr:rowOff>361950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4</xdr:col>
                    <xdr:colOff>323850</xdr:colOff>
                    <xdr:row>16</xdr:row>
                    <xdr:rowOff>146050</xdr:rowOff>
                  </from>
                  <to>
                    <xdr:col>4</xdr:col>
                    <xdr:colOff>628650</xdr:colOff>
                    <xdr:row>16</xdr:row>
                    <xdr:rowOff>361950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4</xdr:col>
                    <xdr:colOff>323850</xdr:colOff>
                    <xdr:row>17</xdr:row>
                    <xdr:rowOff>146050</xdr:rowOff>
                  </from>
                  <to>
                    <xdr:col>4</xdr:col>
                    <xdr:colOff>628650</xdr:colOff>
                    <xdr:row>17</xdr:row>
                    <xdr:rowOff>361950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4</xdr:col>
                    <xdr:colOff>323850</xdr:colOff>
                    <xdr:row>18</xdr:row>
                    <xdr:rowOff>146050</xdr:rowOff>
                  </from>
                  <to>
                    <xdr:col>4</xdr:col>
                    <xdr:colOff>628650</xdr:colOff>
                    <xdr:row>18</xdr:row>
                    <xdr:rowOff>361950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4</xdr:col>
                    <xdr:colOff>323850</xdr:colOff>
                    <xdr:row>19</xdr:row>
                    <xdr:rowOff>146050</xdr:rowOff>
                  </from>
                  <to>
                    <xdr:col>4</xdr:col>
                    <xdr:colOff>628650</xdr:colOff>
                    <xdr:row>19</xdr:row>
                    <xdr:rowOff>361950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4</xdr:col>
                    <xdr:colOff>323850</xdr:colOff>
                    <xdr:row>20</xdr:row>
                    <xdr:rowOff>146050</xdr:rowOff>
                  </from>
                  <to>
                    <xdr:col>4</xdr:col>
                    <xdr:colOff>628650</xdr:colOff>
                    <xdr:row>20</xdr:row>
                    <xdr:rowOff>361950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4</xdr:col>
                    <xdr:colOff>323850</xdr:colOff>
                    <xdr:row>21</xdr:row>
                    <xdr:rowOff>146050</xdr:rowOff>
                  </from>
                  <to>
                    <xdr:col>4</xdr:col>
                    <xdr:colOff>628650</xdr:colOff>
                    <xdr:row>21</xdr:row>
                    <xdr:rowOff>361950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4</xdr:col>
                    <xdr:colOff>323850</xdr:colOff>
                    <xdr:row>22</xdr:row>
                    <xdr:rowOff>146050</xdr:rowOff>
                  </from>
                  <to>
                    <xdr:col>4</xdr:col>
                    <xdr:colOff>628650</xdr:colOff>
                    <xdr:row>22</xdr:row>
                    <xdr:rowOff>361950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4</xdr:col>
                    <xdr:colOff>323850</xdr:colOff>
                    <xdr:row>23</xdr:row>
                    <xdr:rowOff>146050</xdr:rowOff>
                  </from>
                  <to>
                    <xdr:col>4</xdr:col>
                    <xdr:colOff>628650</xdr:colOff>
                    <xdr:row>23</xdr:row>
                    <xdr:rowOff>361950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4</xdr:col>
                    <xdr:colOff>323850</xdr:colOff>
                    <xdr:row>24</xdr:row>
                    <xdr:rowOff>146050</xdr:rowOff>
                  </from>
                  <to>
                    <xdr:col>4</xdr:col>
                    <xdr:colOff>628650</xdr:colOff>
                    <xdr:row>24</xdr:row>
                    <xdr:rowOff>361950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4</xdr:col>
                    <xdr:colOff>323850</xdr:colOff>
                    <xdr:row>25</xdr:row>
                    <xdr:rowOff>146050</xdr:rowOff>
                  </from>
                  <to>
                    <xdr:col>4</xdr:col>
                    <xdr:colOff>628650</xdr:colOff>
                    <xdr:row>25</xdr:row>
                    <xdr:rowOff>361950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24</xdr:col>
                    <xdr:colOff>203200</xdr:colOff>
                    <xdr:row>4</xdr:row>
                    <xdr:rowOff>146050</xdr:rowOff>
                  </from>
                  <to>
                    <xdr:col>24</xdr:col>
                    <xdr:colOff>508000</xdr:colOff>
                    <xdr:row>4</xdr:row>
                    <xdr:rowOff>374650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24</xdr:col>
                    <xdr:colOff>203200</xdr:colOff>
                    <xdr:row>5</xdr:row>
                    <xdr:rowOff>152400</xdr:rowOff>
                  </from>
                  <to>
                    <xdr:col>24</xdr:col>
                    <xdr:colOff>514350</xdr:colOff>
                    <xdr:row>5</xdr:row>
                    <xdr:rowOff>374650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24</xdr:col>
                    <xdr:colOff>203200</xdr:colOff>
                    <xdr:row>6</xdr:row>
                    <xdr:rowOff>127000</xdr:rowOff>
                  </from>
                  <to>
                    <xdr:col>24</xdr:col>
                    <xdr:colOff>514350</xdr:colOff>
                    <xdr:row>6</xdr:row>
                    <xdr:rowOff>342900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24</xdr:col>
                    <xdr:colOff>184150</xdr:colOff>
                    <xdr:row>7</xdr:row>
                    <xdr:rowOff>127000</xdr:rowOff>
                  </from>
                  <to>
                    <xdr:col>24</xdr:col>
                    <xdr:colOff>488950</xdr:colOff>
                    <xdr:row>7</xdr:row>
                    <xdr:rowOff>342900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24</xdr:col>
                    <xdr:colOff>184150</xdr:colOff>
                    <xdr:row>8</xdr:row>
                    <xdr:rowOff>88900</xdr:rowOff>
                  </from>
                  <to>
                    <xdr:col>24</xdr:col>
                    <xdr:colOff>488950</xdr:colOff>
                    <xdr:row>8</xdr:row>
                    <xdr:rowOff>317500</xdr:rowOff>
                  </to>
                </anchor>
              </controlPr>
            </control>
          </mc:Choice>
        </mc:AlternateContent>
        <mc:AlternateContent xmlns:mc="http://schemas.openxmlformats.org/markup-compatibility/2006">
          <mc:Choice Requires="x14">
            <control shapeId="8238" r:id="rId49" name="Drop Down 46">
              <controlPr defaultSize="0" autoLine="0" autoPict="0">
                <anchor moveWithCells="1">
                  <from>
                    <xdr:col>27</xdr:col>
                    <xdr:colOff>127000</xdr:colOff>
                    <xdr:row>4</xdr:row>
                    <xdr:rowOff>76200</xdr:rowOff>
                  </from>
                  <to>
                    <xdr:col>27</xdr:col>
                    <xdr:colOff>1289050</xdr:colOff>
                    <xdr:row>4</xdr:row>
                    <xdr:rowOff>336550</xdr:rowOff>
                  </to>
                </anchor>
              </controlPr>
            </control>
          </mc:Choice>
        </mc:AlternateContent>
        <mc:AlternateContent xmlns:mc="http://schemas.openxmlformats.org/markup-compatibility/2006">
          <mc:Choice Requires="x14">
            <control shapeId="8239" r:id="rId50" name="Drop Down 47">
              <controlPr defaultSize="0" autoLine="0" autoPict="0">
                <anchor moveWithCells="1">
                  <from>
                    <xdr:col>27</xdr:col>
                    <xdr:colOff>127000</xdr:colOff>
                    <xdr:row>5</xdr:row>
                    <xdr:rowOff>88900</xdr:rowOff>
                  </from>
                  <to>
                    <xdr:col>27</xdr:col>
                    <xdr:colOff>1289050</xdr:colOff>
                    <xdr:row>5</xdr:row>
                    <xdr:rowOff>342900</xdr:rowOff>
                  </to>
                </anchor>
              </controlPr>
            </control>
          </mc:Choice>
        </mc:AlternateContent>
        <mc:AlternateContent xmlns:mc="http://schemas.openxmlformats.org/markup-compatibility/2006">
          <mc:Choice Requires="x14">
            <control shapeId="8240" r:id="rId51" name="Drop Down 48">
              <controlPr defaultSize="0" autoLine="0" autoPict="0">
                <anchor moveWithCells="1">
                  <from>
                    <xdr:col>27</xdr:col>
                    <xdr:colOff>127000</xdr:colOff>
                    <xdr:row>6</xdr:row>
                    <xdr:rowOff>88900</xdr:rowOff>
                  </from>
                  <to>
                    <xdr:col>27</xdr:col>
                    <xdr:colOff>1289050</xdr:colOff>
                    <xdr:row>6</xdr:row>
                    <xdr:rowOff>342900</xdr:rowOff>
                  </to>
                </anchor>
              </controlPr>
            </control>
          </mc:Choice>
        </mc:AlternateContent>
        <mc:AlternateContent xmlns:mc="http://schemas.openxmlformats.org/markup-compatibility/2006">
          <mc:Choice Requires="x14">
            <control shapeId="8241" r:id="rId52" name="Drop Down 49">
              <controlPr defaultSize="0" autoLine="0" autoPict="0">
                <anchor moveWithCells="1">
                  <from>
                    <xdr:col>27</xdr:col>
                    <xdr:colOff>127000</xdr:colOff>
                    <xdr:row>7</xdr:row>
                    <xdr:rowOff>76200</xdr:rowOff>
                  </from>
                  <to>
                    <xdr:col>27</xdr:col>
                    <xdr:colOff>1289050</xdr:colOff>
                    <xdr:row>7</xdr:row>
                    <xdr:rowOff>336550</xdr:rowOff>
                  </to>
                </anchor>
              </controlPr>
            </control>
          </mc:Choice>
        </mc:AlternateContent>
        <mc:AlternateContent xmlns:mc="http://schemas.openxmlformats.org/markup-compatibility/2006">
          <mc:Choice Requires="x14">
            <control shapeId="8242" r:id="rId53" name="Drop Down 50">
              <controlPr defaultSize="0" autoLine="0" autoPict="0">
                <anchor moveWithCells="1">
                  <from>
                    <xdr:col>27</xdr:col>
                    <xdr:colOff>127000</xdr:colOff>
                    <xdr:row>8</xdr:row>
                    <xdr:rowOff>76200</xdr:rowOff>
                  </from>
                  <to>
                    <xdr:col>27</xdr:col>
                    <xdr:colOff>1289050</xdr:colOff>
                    <xdr:row>8</xdr:row>
                    <xdr:rowOff>336550</xdr:rowOff>
                  </to>
                </anchor>
              </controlPr>
            </control>
          </mc:Choice>
        </mc:AlternateContent>
        <mc:AlternateContent xmlns:mc="http://schemas.openxmlformats.org/markup-compatibility/2006">
          <mc:Choice Requires="x14">
            <control shapeId="8243" r:id="rId54" name="Drop Down 51">
              <controlPr defaultSize="0" autoLine="0" autoPict="0">
                <anchor moveWithCells="1">
                  <from>
                    <xdr:col>27</xdr:col>
                    <xdr:colOff>127000</xdr:colOff>
                    <xdr:row>9</xdr:row>
                    <xdr:rowOff>76200</xdr:rowOff>
                  </from>
                  <to>
                    <xdr:col>27</xdr:col>
                    <xdr:colOff>1289050</xdr:colOff>
                    <xdr:row>9</xdr:row>
                    <xdr:rowOff>336550</xdr:rowOff>
                  </to>
                </anchor>
              </controlPr>
            </control>
          </mc:Choice>
        </mc:AlternateContent>
        <mc:AlternateContent xmlns:mc="http://schemas.openxmlformats.org/markup-compatibility/2006">
          <mc:Choice Requires="x14">
            <control shapeId="8244" r:id="rId55" name="Drop Down 52">
              <controlPr defaultSize="0" autoLine="0" autoPict="0">
                <anchor moveWithCells="1">
                  <from>
                    <xdr:col>27</xdr:col>
                    <xdr:colOff>127000</xdr:colOff>
                    <xdr:row>10</xdr:row>
                    <xdr:rowOff>76200</xdr:rowOff>
                  </from>
                  <to>
                    <xdr:col>27</xdr:col>
                    <xdr:colOff>1289050</xdr:colOff>
                    <xdr:row>10</xdr:row>
                    <xdr:rowOff>336550</xdr:rowOff>
                  </to>
                </anchor>
              </controlPr>
            </control>
          </mc:Choice>
        </mc:AlternateContent>
        <mc:AlternateContent xmlns:mc="http://schemas.openxmlformats.org/markup-compatibility/2006">
          <mc:Choice Requires="x14">
            <control shapeId="8245" r:id="rId56" name="Drop Down 53">
              <controlPr defaultSize="0" autoLine="0" autoPict="0">
                <anchor moveWithCells="1">
                  <from>
                    <xdr:col>27</xdr:col>
                    <xdr:colOff>127000</xdr:colOff>
                    <xdr:row>11</xdr:row>
                    <xdr:rowOff>76200</xdr:rowOff>
                  </from>
                  <to>
                    <xdr:col>27</xdr:col>
                    <xdr:colOff>1289050</xdr:colOff>
                    <xdr:row>11</xdr:row>
                    <xdr:rowOff>336550</xdr:rowOff>
                  </to>
                </anchor>
              </controlPr>
            </control>
          </mc:Choice>
        </mc:AlternateContent>
        <mc:AlternateContent xmlns:mc="http://schemas.openxmlformats.org/markup-compatibility/2006">
          <mc:Choice Requires="x14">
            <control shapeId="8246" r:id="rId57" name="Drop Down 54">
              <controlPr defaultSize="0" autoLine="0" autoPict="0">
                <anchor moveWithCells="1">
                  <from>
                    <xdr:col>27</xdr:col>
                    <xdr:colOff>127000</xdr:colOff>
                    <xdr:row>12</xdr:row>
                    <xdr:rowOff>76200</xdr:rowOff>
                  </from>
                  <to>
                    <xdr:col>27</xdr:col>
                    <xdr:colOff>1289050</xdr:colOff>
                    <xdr:row>12</xdr:row>
                    <xdr:rowOff>336550</xdr:rowOff>
                  </to>
                </anchor>
              </controlPr>
            </control>
          </mc:Choice>
        </mc:AlternateContent>
        <mc:AlternateContent xmlns:mc="http://schemas.openxmlformats.org/markup-compatibility/2006">
          <mc:Choice Requires="x14">
            <control shapeId="8247" r:id="rId58" name="Drop Down 55">
              <controlPr defaultSize="0" autoLine="0" autoPict="0">
                <anchor moveWithCells="1">
                  <from>
                    <xdr:col>27</xdr:col>
                    <xdr:colOff>127000</xdr:colOff>
                    <xdr:row>13</xdr:row>
                    <xdr:rowOff>76200</xdr:rowOff>
                  </from>
                  <to>
                    <xdr:col>27</xdr:col>
                    <xdr:colOff>1289050</xdr:colOff>
                    <xdr:row>13</xdr:row>
                    <xdr:rowOff>336550</xdr:rowOff>
                  </to>
                </anchor>
              </controlPr>
            </control>
          </mc:Choice>
        </mc:AlternateContent>
        <mc:AlternateContent xmlns:mc="http://schemas.openxmlformats.org/markup-compatibility/2006">
          <mc:Choice Requires="x14">
            <control shapeId="8248" r:id="rId59" name="Drop Down 56">
              <controlPr defaultSize="0" autoLine="0" autoPict="0">
                <anchor moveWithCells="1">
                  <from>
                    <xdr:col>29</xdr:col>
                    <xdr:colOff>127000</xdr:colOff>
                    <xdr:row>4</xdr:row>
                    <xdr:rowOff>76200</xdr:rowOff>
                  </from>
                  <to>
                    <xdr:col>29</xdr:col>
                    <xdr:colOff>946150</xdr:colOff>
                    <xdr:row>4</xdr:row>
                    <xdr:rowOff>336550</xdr:rowOff>
                  </to>
                </anchor>
              </controlPr>
            </control>
          </mc:Choice>
        </mc:AlternateContent>
        <mc:AlternateContent xmlns:mc="http://schemas.openxmlformats.org/markup-compatibility/2006">
          <mc:Choice Requires="x14">
            <control shapeId="8249" r:id="rId60" name="Drop Down 57">
              <controlPr defaultSize="0" autoLine="0" autoPict="0">
                <anchor moveWithCells="1">
                  <from>
                    <xdr:col>29</xdr:col>
                    <xdr:colOff>127000</xdr:colOff>
                    <xdr:row>5</xdr:row>
                    <xdr:rowOff>76200</xdr:rowOff>
                  </from>
                  <to>
                    <xdr:col>29</xdr:col>
                    <xdr:colOff>946150</xdr:colOff>
                    <xdr:row>5</xdr:row>
                    <xdr:rowOff>336550</xdr:rowOff>
                  </to>
                </anchor>
              </controlPr>
            </control>
          </mc:Choice>
        </mc:AlternateContent>
        <mc:AlternateContent xmlns:mc="http://schemas.openxmlformats.org/markup-compatibility/2006">
          <mc:Choice Requires="x14">
            <control shapeId="8250" r:id="rId61" name="Drop Down 58">
              <controlPr defaultSize="0" autoLine="0" autoPict="0">
                <anchor moveWithCells="1">
                  <from>
                    <xdr:col>29</xdr:col>
                    <xdr:colOff>127000</xdr:colOff>
                    <xdr:row>6</xdr:row>
                    <xdr:rowOff>76200</xdr:rowOff>
                  </from>
                  <to>
                    <xdr:col>29</xdr:col>
                    <xdr:colOff>946150</xdr:colOff>
                    <xdr:row>6</xdr:row>
                    <xdr:rowOff>336550</xdr:rowOff>
                  </to>
                </anchor>
              </controlPr>
            </control>
          </mc:Choice>
        </mc:AlternateContent>
        <mc:AlternateContent xmlns:mc="http://schemas.openxmlformats.org/markup-compatibility/2006">
          <mc:Choice Requires="x14">
            <control shapeId="8251" r:id="rId62" name="Drop Down 59">
              <controlPr defaultSize="0" autoLine="0" autoPict="0">
                <anchor moveWithCells="1">
                  <from>
                    <xdr:col>29</xdr:col>
                    <xdr:colOff>127000</xdr:colOff>
                    <xdr:row>7</xdr:row>
                    <xdr:rowOff>76200</xdr:rowOff>
                  </from>
                  <to>
                    <xdr:col>29</xdr:col>
                    <xdr:colOff>946150</xdr:colOff>
                    <xdr:row>7</xdr:row>
                    <xdr:rowOff>336550</xdr:rowOff>
                  </to>
                </anchor>
              </controlPr>
            </control>
          </mc:Choice>
        </mc:AlternateContent>
        <mc:AlternateContent xmlns:mc="http://schemas.openxmlformats.org/markup-compatibility/2006">
          <mc:Choice Requires="x14">
            <control shapeId="8252" r:id="rId63" name="Drop Down 60">
              <controlPr defaultSize="0" autoLine="0" autoPict="0">
                <anchor moveWithCells="1">
                  <from>
                    <xdr:col>29</xdr:col>
                    <xdr:colOff>127000</xdr:colOff>
                    <xdr:row>8</xdr:row>
                    <xdr:rowOff>76200</xdr:rowOff>
                  </from>
                  <to>
                    <xdr:col>29</xdr:col>
                    <xdr:colOff>946150</xdr:colOff>
                    <xdr:row>8</xdr:row>
                    <xdr:rowOff>336550</xdr:rowOff>
                  </to>
                </anchor>
              </controlPr>
            </control>
          </mc:Choice>
        </mc:AlternateContent>
        <mc:AlternateContent xmlns:mc="http://schemas.openxmlformats.org/markup-compatibility/2006">
          <mc:Choice Requires="x14">
            <control shapeId="8253" r:id="rId64" name="Drop Down 61">
              <controlPr defaultSize="0" autoLine="0" autoPict="0">
                <anchor moveWithCells="1">
                  <from>
                    <xdr:col>29</xdr:col>
                    <xdr:colOff>127000</xdr:colOff>
                    <xdr:row>9</xdr:row>
                    <xdr:rowOff>76200</xdr:rowOff>
                  </from>
                  <to>
                    <xdr:col>29</xdr:col>
                    <xdr:colOff>946150</xdr:colOff>
                    <xdr:row>9</xdr:row>
                    <xdr:rowOff>336550</xdr:rowOff>
                  </to>
                </anchor>
              </controlPr>
            </control>
          </mc:Choice>
        </mc:AlternateContent>
        <mc:AlternateContent xmlns:mc="http://schemas.openxmlformats.org/markup-compatibility/2006">
          <mc:Choice Requires="x14">
            <control shapeId="8254" r:id="rId65" name="Drop Down 62">
              <controlPr defaultSize="0" autoLine="0" autoPict="0">
                <anchor moveWithCells="1">
                  <from>
                    <xdr:col>29</xdr:col>
                    <xdr:colOff>127000</xdr:colOff>
                    <xdr:row>10</xdr:row>
                    <xdr:rowOff>76200</xdr:rowOff>
                  </from>
                  <to>
                    <xdr:col>29</xdr:col>
                    <xdr:colOff>946150</xdr:colOff>
                    <xdr:row>10</xdr:row>
                    <xdr:rowOff>336550</xdr:rowOff>
                  </to>
                </anchor>
              </controlPr>
            </control>
          </mc:Choice>
        </mc:AlternateContent>
        <mc:AlternateContent xmlns:mc="http://schemas.openxmlformats.org/markup-compatibility/2006">
          <mc:Choice Requires="x14">
            <control shapeId="8255" r:id="rId66" name="Drop Down 63">
              <controlPr defaultSize="0" autoLine="0" autoPict="0">
                <anchor moveWithCells="1">
                  <from>
                    <xdr:col>29</xdr:col>
                    <xdr:colOff>127000</xdr:colOff>
                    <xdr:row>11</xdr:row>
                    <xdr:rowOff>76200</xdr:rowOff>
                  </from>
                  <to>
                    <xdr:col>29</xdr:col>
                    <xdr:colOff>946150</xdr:colOff>
                    <xdr:row>11</xdr:row>
                    <xdr:rowOff>336550</xdr:rowOff>
                  </to>
                </anchor>
              </controlPr>
            </control>
          </mc:Choice>
        </mc:AlternateContent>
        <mc:AlternateContent xmlns:mc="http://schemas.openxmlformats.org/markup-compatibility/2006">
          <mc:Choice Requires="x14">
            <control shapeId="8256" r:id="rId67" name="Drop Down 64">
              <controlPr defaultSize="0" autoLine="0" autoPict="0">
                <anchor moveWithCells="1">
                  <from>
                    <xdr:col>29</xdr:col>
                    <xdr:colOff>127000</xdr:colOff>
                    <xdr:row>12</xdr:row>
                    <xdr:rowOff>76200</xdr:rowOff>
                  </from>
                  <to>
                    <xdr:col>29</xdr:col>
                    <xdr:colOff>946150</xdr:colOff>
                    <xdr:row>12</xdr:row>
                    <xdr:rowOff>336550</xdr:rowOff>
                  </to>
                </anchor>
              </controlPr>
            </control>
          </mc:Choice>
        </mc:AlternateContent>
        <mc:AlternateContent xmlns:mc="http://schemas.openxmlformats.org/markup-compatibility/2006">
          <mc:Choice Requires="x14">
            <control shapeId="8257" r:id="rId68" name="Drop Down 65">
              <controlPr defaultSize="0" autoLine="0" autoPict="0">
                <anchor moveWithCells="1">
                  <from>
                    <xdr:col>29</xdr:col>
                    <xdr:colOff>127000</xdr:colOff>
                    <xdr:row>13</xdr:row>
                    <xdr:rowOff>76200</xdr:rowOff>
                  </from>
                  <to>
                    <xdr:col>29</xdr:col>
                    <xdr:colOff>946150</xdr:colOff>
                    <xdr:row>13</xdr:row>
                    <xdr:rowOff>336550</xdr:rowOff>
                  </to>
                </anchor>
              </controlPr>
            </control>
          </mc:Choice>
        </mc:AlternateContent>
        <mc:AlternateContent xmlns:mc="http://schemas.openxmlformats.org/markup-compatibility/2006">
          <mc:Choice Requires="x14">
            <control shapeId="8258" r:id="rId69" name="Drop Down 66">
              <controlPr defaultSize="0" autoLine="0" autoPict="0">
                <anchor moveWithCells="1">
                  <from>
                    <xdr:col>32</xdr:col>
                    <xdr:colOff>127000</xdr:colOff>
                    <xdr:row>4</xdr:row>
                    <xdr:rowOff>76200</xdr:rowOff>
                  </from>
                  <to>
                    <xdr:col>32</xdr:col>
                    <xdr:colOff>1295400</xdr:colOff>
                    <xdr:row>4</xdr:row>
                    <xdr:rowOff>336550</xdr:rowOff>
                  </to>
                </anchor>
              </controlPr>
            </control>
          </mc:Choice>
        </mc:AlternateContent>
        <mc:AlternateContent xmlns:mc="http://schemas.openxmlformats.org/markup-compatibility/2006">
          <mc:Choice Requires="x14">
            <control shapeId="8259" r:id="rId70" name="Drop Down 67">
              <controlPr defaultSize="0" autoLine="0" autoPict="0">
                <anchor moveWithCells="1">
                  <from>
                    <xdr:col>32</xdr:col>
                    <xdr:colOff>127000</xdr:colOff>
                    <xdr:row>5</xdr:row>
                    <xdr:rowOff>76200</xdr:rowOff>
                  </from>
                  <to>
                    <xdr:col>32</xdr:col>
                    <xdr:colOff>1295400</xdr:colOff>
                    <xdr:row>5</xdr:row>
                    <xdr:rowOff>336550</xdr:rowOff>
                  </to>
                </anchor>
              </controlPr>
            </control>
          </mc:Choice>
        </mc:AlternateContent>
        <mc:AlternateContent xmlns:mc="http://schemas.openxmlformats.org/markup-compatibility/2006">
          <mc:Choice Requires="x14">
            <control shapeId="8260" r:id="rId71" name="Drop Down 68">
              <controlPr defaultSize="0" autoLine="0" autoPict="0">
                <anchor moveWithCells="1">
                  <from>
                    <xdr:col>32</xdr:col>
                    <xdr:colOff>127000</xdr:colOff>
                    <xdr:row>6</xdr:row>
                    <xdr:rowOff>76200</xdr:rowOff>
                  </from>
                  <to>
                    <xdr:col>32</xdr:col>
                    <xdr:colOff>1295400</xdr:colOff>
                    <xdr:row>6</xdr:row>
                    <xdr:rowOff>336550</xdr:rowOff>
                  </to>
                </anchor>
              </controlPr>
            </control>
          </mc:Choice>
        </mc:AlternateContent>
        <mc:AlternateContent xmlns:mc="http://schemas.openxmlformats.org/markup-compatibility/2006">
          <mc:Choice Requires="x14">
            <control shapeId="8261" r:id="rId72" name="Drop Down 69">
              <controlPr defaultSize="0" autoLine="0" autoPict="0">
                <anchor moveWithCells="1">
                  <from>
                    <xdr:col>32</xdr:col>
                    <xdr:colOff>127000</xdr:colOff>
                    <xdr:row>7</xdr:row>
                    <xdr:rowOff>76200</xdr:rowOff>
                  </from>
                  <to>
                    <xdr:col>32</xdr:col>
                    <xdr:colOff>1295400</xdr:colOff>
                    <xdr:row>7</xdr:row>
                    <xdr:rowOff>336550</xdr:rowOff>
                  </to>
                </anchor>
              </controlPr>
            </control>
          </mc:Choice>
        </mc:AlternateContent>
        <mc:AlternateContent xmlns:mc="http://schemas.openxmlformats.org/markup-compatibility/2006">
          <mc:Choice Requires="x14">
            <control shapeId="8262" r:id="rId73" name="Drop Down 70">
              <controlPr defaultSize="0" autoLine="0" autoPict="0">
                <anchor moveWithCells="1">
                  <from>
                    <xdr:col>32</xdr:col>
                    <xdr:colOff>127000</xdr:colOff>
                    <xdr:row>8</xdr:row>
                    <xdr:rowOff>76200</xdr:rowOff>
                  </from>
                  <to>
                    <xdr:col>32</xdr:col>
                    <xdr:colOff>1295400</xdr:colOff>
                    <xdr:row>8</xdr:row>
                    <xdr:rowOff>336550</xdr:rowOff>
                  </to>
                </anchor>
              </controlPr>
            </control>
          </mc:Choice>
        </mc:AlternateContent>
        <mc:AlternateContent xmlns:mc="http://schemas.openxmlformats.org/markup-compatibility/2006">
          <mc:Choice Requires="x14">
            <control shapeId="8263" r:id="rId74" name="Drop Down 71">
              <controlPr defaultSize="0" autoLine="0" autoPict="0">
                <anchor moveWithCells="1">
                  <from>
                    <xdr:col>32</xdr:col>
                    <xdr:colOff>127000</xdr:colOff>
                    <xdr:row>9</xdr:row>
                    <xdr:rowOff>76200</xdr:rowOff>
                  </from>
                  <to>
                    <xdr:col>32</xdr:col>
                    <xdr:colOff>1295400</xdr:colOff>
                    <xdr:row>9</xdr:row>
                    <xdr:rowOff>336550</xdr:rowOff>
                  </to>
                </anchor>
              </controlPr>
            </control>
          </mc:Choice>
        </mc:AlternateContent>
        <mc:AlternateContent xmlns:mc="http://schemas.openxmlformats.org/markup-compatibility/2006">
          <mc:Choice Requires="x14">
            <control shapeId="8264" r:id="rId75" name="Drop Down 72">
              <controlPr defaultSize="0" autoLine="0" autoPict="0">
                <anchor moveWithCells="1">
                  <from>
                    <xdr:col>32</xdr:col>
                    <xdr:colOff>127000</xdr:colOff>
                    <xdr:row>10</xdr:row>
                    <xdr:rowOff>76200</xdr:rowOff>
                  </from>
                  <to>
                    <xdr:col>32</xdr:col>
                    <xdr:colOff>1295400</xdr:colOff>
                    <xdr:row>10</xdr:row>
                    <xdr:rowOff>336550</xdr:rowOff>
                  </to>
                </anchor>
              </controlPr>
            </control>
          </mc:Choice>
        </mc:AlternateContent>
        <mc:AlternateContent xmlns:mc="http://schemas.openxmlformats.org/markup-compatibility/2006">
          <mc:Choice Requires="x14">
            <control shapeId="8265" r:id="rId76" name="Drop Down 73">
              <controlPr defaultSize="0" autoLine="0" autoPict="0">
                <anchor moveWithCells="1">
                  <from>
                    <xdr:col>32</xdr:col>
                    <xdr:colOff>127000</xdr:colOff>
                    <xdr:row>11</xdr:row>
                    <xdr:rowOff>76200</xdr:rowOff>
                  </from>
                  <to>
                    <xdr:col>32</xdr:col>
                    <xdr:colOff>1295400</xdr:colOff>
                    <xdr:row>11</xdr:row>
                    <xdr:rowOff>336550</xdr:rowOff>
                  </to>
                </anchor>
              </controlPr>
            </control>
          </mc:Choice>
        </mc:AlternateContent>
        <mc:AlternateContent xmlns:mc="http://schemas.openxmlformats.org/markup-compatibility/2006">
          <mc:Choice Requires="x14">
            <control shapeId="8266" r:id="rId77" name="Drop Down 74">
              <controlPr defaultSize="0" autoLine="0" autoPict="0">
                <anchor moveWithCells="1">
                  <from>
                    <xdr:col>32</xdr:col>
                    <xdr:colOff>127000</xdr:colOff>
                    <xdr:row>12</xdr:row>
                    <xdr:rowOff>76200</xdr:rowOff>
                  </from>
                  <to>
                    <xdr:col>32</xdr:col>
                    <xdr:colOff>1295400</xdr:colOff>
                    <xdr:row>12</xdr:row>
                    <xdr:rowOff>336550</xdr:rowOff>
                  </to>
                </anchor>
              </controlPr>
            </control>
          </mc:Choice>
        </mc:AlternateContent>
        <mc:AlternateContent xmlns:mc="http://schemas.openxmlformats.org/markup-compatibility/2006">
          <mc:Choice Requires="x14">
            <control shapeId="8267" r:id="rId78" name="Drop Down 75">
              <controlPr defaultSize="0" autoLine="0" autoPict="0">
                <anchor moveWithCells="1">
                  <from>
                    <xdr:col>32</xdr:col>
                    <xdr:colOff>127000</xdr:colOff>
                    <xdr:row>13</xdr:row>
                    <xdr:rowOff>76200</xdr:rowOff>
                  </from>
                  <to>
                    <xdr:col>32</xdr:col>
                    <xdr:colOff>1295400</xdr:colOff>
                    <xdr:row>13</xdr:row>
                    <xdr:rowOff>336550</xdr:rowOff>
                  </to>
                </anchor>
              </controlPr>
            </control>
          </mc:Choice>
        </mc:AlternateContent>
        <mc:AlternateContent xmlns:mc="http://schemas.openxmlformats.org/markup-compatibility/2006">
          <mc:Choice Requires="x14">
            <control shapeId="8268" r:id="rId79" name="Drop Down 76">
              <controlPr defaultSize="0" autoLine="0" autoPict="0">
                <anchor moveWithCells="1">
                  <from>
                    <xdr:col>34</xdr:col>
                    <xdr:colOff>127000</xdr:colOff>
                    <xdr:row>4</xdr:row>
                    <xdr:rowOff>76200</xdr:rowOff>
                  </from>
                  <to>
                    <xdr:col>34</xdr:col>
                    <xdr:colOff>933450</xdr:colOff>
                    <xdr:row>4</xdr:row>
                    <xdr:rowOff>336550</xdr:rowOff>
                  </to>
                </anchor>
              </controlPr>
            </control>
          </mc:Choice>
        </mc:AlternateContent>
        <mc:AlternateContent xmlns:mc="http://schemas.openxmlformats.org/markup-compatibility/2006">
          <mc:Choice Requires="x14">
            <control shapeId="8269" r:id="rId80" name="Drop Down 77">
              <controlPr defaultSize="0" autoLine="0" autoPict="0">
                <anchor moveWithCells="1">
                  <from>
                    <xdr:col>34</xdr:col>
                    <xdr:colOff>127000</xdr:colOff>
                    <xdr:row>5</xdr:row>
                    <xdr:rowOff>76200</xdr:rowOff>
                  </from>
                  <to>
                    <xdr:col>34</xdr:col>
                    <xdr:colOff>933450</xdr:colOff>
                    <xdr:row>5</xdr:row>
                    <xdr:rowOff>336550</xdr:rowOff>
                  </to>
                </anchor>
              </controlPr>
            </control>
          </mc:Choice>
        </mc:AlternateContent>
        <mc:AlternateContent xmlns:mc="http://schemas.openxmlformats.org/markup-compatibility/2006">
          <mc:Choice Requires="x14">
            <control shapeId="8270" r:id="rId81" name="Drop Down 78">
              <controlPr defaultSize="0" autoLine="0" autoPict="0">
                <anchor moveWithCells="1">
                  <from>
                    <xdr:col>34</xdr:col>
                    <xdr:colOff>127000</xdr:colOff>
                    <xdr:row>6</xdr:row>
                    <xdr:rowOff>76200</xdr:rowOff>
                  </from>
                  <to>
                    <xdr:col>34</xdr:col>
                    <xdr:colOff>933450</xdr:colOff>
                    <xdr:row>6</xdr:row>
                    <xdr:rowOff>336550</xdr:rowOff>
                  </to>
                </anchor>
              </controlPr>
            </control>
          </mc:Choice>
        </mc:AlternateContent>
        <mc:AlternateContent xmlns:mc="http://schemas.openxmlformats.org/markup-compatibility/2006">
          <mc:Choice Requires="x14">
            <control shapeId="8271" r:id="rId82" name="Drop Down 79">
              <controlPr defaultSize="0" autoLine="0" autoPict="0">
                <anchor moveWithCells="1">
                  <from>
                    <xdr:col>34</xdr:col>
                    <xdr:colOff>127000</xdr:colOff>
                    <xdr:row>7</xdr:row>
                    <xdr:rowOff>76200</xdr:rowOff>
                  </from>
                  <to>
                    <xdr:col>34</xdr:col>
                    <xdr:colOff>933450</xdr:colOff>
                    <xdr:row>7</xdr:row>
                    <xdr:rowOff>336550</xdr:rowOff>
                  </to>
                </anchor>
              </controlPr>
            </control>
          </mc:Choice>
        </mc:AlternateContent>
        <mc:AlternateContent xmlns:mc="http://schemas.openxmlformats.org/markup-compatibility/2006">
          <mc:Choice Requires="x14">
            <control shapeId="8272" r:id="rId83" name="Drop Down 80">
              <controlPr defaultSize="0" autoLine="0" autoPict="0">
                <anchor moveWithCells="1">
                  <from>
                    <xdr:col>34</xdr:col>
                    <xdr:colOff>127000</xdr:colOff>
                    <xdr:row>8</xdr:row>
                    <xdr:rowOff>76200</xdr:rowOff>
                  </from>
                  <to>
                    <xdr:col>34</xdr:col>
                    <xdr:colOff>933450</xdr:colOff>
                    <xdr:row>8</xdr:row>
                    <xdr:rowOff>336550</xdr:rowOff>
                  </to>
                </anchor>
              </controlPr>
            </control>
          </mc:Choice>
        </mc:AlternateContent>
        <mc:AlternateContent xmlns:mc="http://schemas.openxmlformats.org/markup-compatibility/2006">
          <mc:Choice Requires="x14">
            <control shapeId="8273" r:id="rId84" name="Drop Down 81">
              <controlPr defaultSize="0" autoLine="0" autoPict="0">
                <anchor moveWithCells="1">
                  <from>
                    <xdr:col>34</xdr:col>
                    <xdr:colOff>127000</xdr:colOff>
                    <xdr:row>9</xdr:row>
                    <xdr:rowOff>76200</xdr:rowOff>
                  </from>
                  <to>
                    <xdr:col>34</xdr:col>
                    <xdr:colOff>933450</xdr:colOff>
                    <xdr:row>9</xdr:row>
                    <xdr:rowOff>336550</xdr:rowOff>
                  </to>
                </anchor>
              </controlPr>
            </control>
          </mc:Choice>
        </mc:AlternateContent>
        <mc:AlternateContent xmlns:mc="http://schemas.openxmlformats.org/markup-compatibility/2006">
          <mc:Choice Requires="x14">
            <control shapeId="8274" r:id="rId85" name="Drop Down 82">
              <controlPr defaultSize="0" autoLine="0" autoPict="0">
                <anchor moveWithCells="1">
                  <from>
                    <xdr:col>34</xdr:col>
                    <xdr:colOff>127000</xdr:colOff>
                    <xdr:row>10</xdr:row>
                    <xdr:rowOff>76200</xdr:rowOff>
                  </from>
                  <to>
                    <xdr:col>34</xdr:col>
                    <xdr:colOff>933450</xdr:colOff>
                    <xdr:row>10</xdr:row>
                    <xdr:rowOff>336550</xdr:rowOff>
                  </to>
                </anchor>
              </controlPr>
            </control>
          </mc:Choice>
        </mc:AlternateContent>
        <mc:AlternateContent xmlns:mc="http://schemas.openxmlformats.org/markup-compatibility/2006">
          <mc:Choice Requires="x14">
            <control shapeId="8275" r:id="rId86" name="Drop Down 83">
              <controlPr defaultSize="0" autoLine="0" autoPict="0">
                <anchor moveWithCells="1">
                  <from>
                    <xdr:col>34</xdr:col>
                    <xdr:colOff>127000</xdr:colOff>
                    <xdr:row>11</xdr:row>
                    <xdr:rowOff>76200</xdr:rowOff>
                  </from>
                  <to>
                    <xdr:col>34</xdr:col>
                    <xdr:colOff>933450</xdr:colOff>
                    <xdr:row>11</xdr:row>
                    <xdr:rowOff>336550</xdr:rowOff>
                  </to>
                </anchor>
              </controlPr>
            </control>
          </mc:Choice>
        </mc:AlternateContent>
        <mc:AlternateContent xmlns:mc="http://schemas.openxmlformats.org/markup-compatibility/2006">
          <mc:Choice Requires="x14">
            <control shapeId="8276" r:id="rId87" name="Drop Down 84">
              <controlPr defaultSize="0" autoLine="0" autoPict="0">
                <anchor moveWithCells="1">
                  <from>
                    <xdr:col>34</xdr:col>
                    <xdr:colOff>127000</xdr:colOff>
                    <xdr:row>12</xdr:row>
                    <xdr:rowOff>76200</xdr:rowOff>
                  </from>
                  <to>
                    <xdr:col>34</xdr:col>
                    <xdr:colOff>933450</xdr:colOff>
                    <xdr:row>12</xdr:row>
                    <xdr:rowOff>336550</xdr:rowOff>
                  </to>
                </anchor>
              </controlPr>
            </control>
          </mc:Choice>
        </mc:AlternateContent>
        <mc:AlternateContent xmlns:mc="http://schemas.openxmlformats.org/markup-compatibility/2006">
          <mc:Choice Requires="x14">
            <control shapeId="8277" r:id="rId88" name="Drop Down 85">
              <controlPr defaultSize="0" autoLine="0" autoPict="0">
                <anchor moveWithCells="1">
                  <from>
                    <xdr:col>34</xdr:col>
                    <xdr:colOff>127000</xdr:colOff>
                    <xdr:row>13</xdr:row>
                    <xdr:rowOff>76200</xdr:rowOff>
                  </from>
                  <to>
                    <xdr:col>34</xdr:col>
                    <xdr:colOff>933450</xdr:colOff>
                    <xdr:row>13</xdr:row>
                    <xdr:rowOff>336550</xdr:rowOff>
                  </to>
                </anchor>
              </controlPr>
            </control>
          </mc:Choice>
        </mc:AlternateContent>
        <mc:AlternateContent xmlns:mc="http://schemas.openxmlformats.org/markup-compatibility/2006">
          <mc:Choice Requires="x14">
            <control shapeId="8278" r:id="rId89" name="Drop Down 86">
              <controlPr defaultSize="0" autoLine="0" autoPict="0">
                <anchor moveWithCells="1">
                  <from>
                    <xdr:col>37</xdr:col>
                    <xdr:colOff>76200</xdr:colOff>
                    <xdr:row>4</xdr:row>
                    <xdr:rowOff>88900</xdr:rowOff>
                  </from>
                  <to>
                    <xdr:col>37</xdr:col>
                    <xdr:colOff>1250950</xdr:colOff>
                    <xdr:row>4</xdr:row>
                    <xdr:rowOff>342900</xdr:rowOff>
                  </to>
                </anchor>
              </controlPr>
            </control>
          </mc:Choice>
        </mc:AlternateContent>
        <mc:AlternateContent xmlns:mc="http://schemas.openxmlformats.org/markup-compatibility/2006">
          <mc:Choice Requires="x14">
            <control shapeId="8279" r:id="rId90" name="Drop Down 87">
              <controlPr defaultSize="0" autoLine="0" autoPict="0">
                <anchor moveWithCells="1">
                  <from>
                    <xdr:col>37</xdr:col>
                    <xdr:colOff>76200</xdr:colOff>
                    <xdr:row>5</xdr:row>
                    <xdr:rowOff>88900</xdr:rowOff>
                  </from>
                  <to>
                    <xdr:col>37</xdr:col>
                    <xdr:colOff>1250950</xdr:colOff>
                    <xdr:row>5</xdr:row>
                    <xdr:rowOff>342900</xdr:rowOff>
                  </to>
                </anchor>
              </controlPr>
            </control>
          </mc:Choice>
        </mc:AlternateContent>
        <mc:AlternateContent xmlns:mc="http://schemas.openxmlformats.org/markup-compatibility/2006">
          <mc:Choice Requires="x14">
            <control shapeId="8280" r:id="rId91" name="Drop Down 88">
              <controlPr defaultSize="0" autoLine="0" autoPict="0">
                <anchor moveWithCells="1">
                  <from>
                    <xdr:col>37</xdr:col>
                    <xdr:colOff>76200</xdr:colOff>
                    <xdr:row>6</xdr:row>
                    <xdr:rowOff>88900</xdr:rowOff>
                  </from>
                  <to>
                    <xdr:col>37</xdr:col>
                    <xdr:colOff>1250950</xdr:colOff>
                    <xdr:row>6</xdr:row>
                    <xdr:rowOff>342900</xdr:rowOff>
                  </to>
                </anchor>
              </controlPr>
            </control>
          </mc:Choice>
        </mc:AlternateContent>
        <mc:AlternateContent xmlns:mc="http://schemas.openxmlformats.org/markup-compatibility/2006">
          <mc:Choice Requires="x14">
            <control shapeId="8281" r:id="rId92" name="Drop Down 89">
              <controlPr defaultSize="0" autoLine="0" autoPict="0">
                <anchor moveWithCells="1">
                  <from>
                    <xdr:col>37</xdr:col>
                    <xdr:colOff>76200</xdr:colOff>
                    <xdr:row>7</xdr:row>
                    <xdr:rowOff>88900</xdr:rowOff>
                  </from>
                  <to>
                    <xdr:col>37</xdr:col>
                    <xdr:colOff>1250950</xdr:colOff>
                    <xdr:row>7</xdr:row>
                    <xdr:rowOff>342900</xdr:rowOff>
                  </to>
                </anchor>
              </controlPr>
            </control>
          </mc:Choice>
        </mc:AlternateContent>
        <mc:AlternateContent xmlns:mc="http://schemas.openxmlformats.org/markup-compatibility/2006">
          <mc:Choice Requires="x14">
            <control shapeId="8282" r:id="rId93" name="Drop Down 90">
              <controlPr defaultSize="0" autoLine="0" autoPict="0">
                <anchor moveWithCells="1">
                  <from>
                    <xdr:col>37</xdr:col>
                    <xdr:colOff>76200</xdr:colOff>
                    <xdr:row>8</xdr:row>
                    <xdr:rowOff>88900</xdr:rowOff>
                  </from>
                  <to>
                    <xdr:col>37</xdr:col>
                    <xdr:colOff>1250950</xdr:colOff>
                    <xdr:row>8</xdr:row>
                    <xdr:rowOff>342900</xdr:rowOff>
                  </to>
                </anchor>
              </controlPr>
            </control>
          </mc:Choice>
        </mc:AlternateContent>
        <mc:AlternateContent xmlns:mc="http://schemas.openxmlformats.org/markup-compatibility/2006">
          <mc:Choice Requires="x14">
            <control shapeId="8283" r:id="rId94" name="Drop Down 91">
              <controlPr defaultSize="0" autoLine="0" autoPict="0">
                <anchor moveWithCells="1">
                  <from>
                    <xdr:col>37</xdr:col>
                    <xdr:colOff>76200</xdr:colOff>
                    <xdr:row>9</xdr:row>
                    <xdr:rowOff>88900</xdr:rowOff>
                  </from>
                  <to>
                    <xdr:col>37</xdr:col>
                    <xdr:colOff>1250950</xdr:colOff>
                    <xdr:row>9</xdr:row>
                    <xdr:rowOff>342900</xdr:rowOff>
                  </to>
                </anchor>
              </controlPr>
            </control>
          </mc:Choice>
        </mc:AlternateContent>
        <mc:AlternateContent xmlns:mc="http://schemas.openxmlformats.org/markup-compatibility/2006">
          <mc:Choice Requires="x14">
            <control shapeId="8284" r:id="rId95" name="Drop Down 92">
              <controlPr defaultSize="0" autoLine="0" autoPict="0">
                <anchor moveWithCells="1">
                  <from>
                    <xdr:col>37</xdr:col>
                    <xdr:colOff>76200</xdr:colOff>
                    <xdr:row>10</xdr:row>
                    <xdr:rowOff>88900</xdr:rowOff>
                  </from>
                  <to>
                    <xdr:col>37</xdr:col>
                    <xdr:colOff>1250950</xdr:colOff>
                    <xdr:row>10</xdr:row>
                    <xdr:rowOff>342900</xdr:rowOff>
                  </to>
                </anchor>
              </controlPr>
            </control>
          </mc:Choice>
        </mc:AlternateContent>
        <mc:AlternateContent xmlns:mc="http://schemas.openxmlformats.org/markup-compatibility/2006">
          <mc:Choice Requires="x14">
            <control shapeId="8285" r:id="rId96" name="Drop Down 93">
              <controlPr defaultSize="0" autoLine="0" autoPict="0">
                <anchor moveWithCells="1">
                  <from>
                    <xdr:col>37</xdr:col>
                    <xdr:colOff>76200</xdr:colOff>
                    <xdr:row>11</xdr:row>
                    <xdr:rowOff>88900</xdr:rowOff>
                  </from>
                  <to>
                    <xdr:col>37</xdr:col>
                    <xdr:colOff>1250950</xdr:colOff>
                    <xdr:row>11</xdr:row>
                    <xdr:rowOff>342900</xdr:rowOff>
                  </to>
                </anchor>
              </controlPr>
            </control>
          </mc:Choice>
        </mc:AlternateContent>
        <mc:AlternateContent xmlns:mc="http://schemas.openxmlformats.org/markup-compatibility/2006">
          <mc:Choice Requires="x14">
            <control shapeId="8286" r:id="rId97" name="Drop Down 94">
              <controlPr defaultSize="0" autoLine="0" autoPict="0">
                <anchor moveWithCells="1">
                  <from>
                    <xdr:col>37</xdr:col>
                    <xdr:colOff>76200</xdr:colOff>
                    <xdr:row>12</xdr:row>
                    <xdr:rowOff>88900</xdr:rowOff>
                  </from>
                  <to>
                    <xdr:col>37</xdr:col>
                    <xdr:colOff>1250950</xdr:colOff>
                    <xdr:row>12</xdr:row>
                    <xdr:rowOff>342900</xdr:rowOff>
                  </to>
                </anchor>
              </controlPr>
            </control>
          </mc:Choice>
        </mc:AlternateContent>
        <mc:AlternateContent xmlns:mc="http://schemas.openxmlformats.org/markup-compatibility/2006">
          <mc:Choice Requires="x14">
            <control shapeId="8287" r:id="rId98" name="Drop Down 95">
              <controlPr defaultSize="0" autoLine="0" autoPict="0">
                <anchor moveWithCells="1">
                  <from>
                    <xdr:col>37</xdr:col>
                    <xdr:colOff>76200</xdr:colOff>
                    <xdr:row>13</xdr:row>
                    <xdr:rowOff>88900</xdr:rowOff>
                  </from>
                  <to>
                    <xdr:col>37</xdr:col>
                    <xdr:colOff>1250950</xdr:colOff>
                    <xdr:row>13</xdr:row>
                    <xdr:rowOff>342900</xdr:rowOff>
                  </to>
                </anchor>
              </controlPr>
            </control>
          </mc:Choice>
        </mc:AlternateContent>
        <mc:AlternateContent xmlns:mc="http://schemas.openxmlformats.org/markup-compatibility/2006">
          <mc:Choice Requires="x14">
            <control shapeId="8288" r:id="rId99" name="Drop Down 96">
              <controlPr defaultSize="0" autoLine="0" autoPict="0">
                <anchor moveWithCells="1">
                  <from>
                    <xdr:col>39</xdr:col>
                    <xdr:colOff>127000</xdr:colOff>
                    <xdr:row>4</xdr:row>
                    <xdr:rowOff>76200</xdr:rowOff>
                  </from>
                  <to>
                    <xdr:col>39</xdr:col>
                    <xdr:colOff>933450</xdr:colOff>
                    <xdr:row>4</xdr:row>
                    <xdr:rowOff>336550</xdr:rowOff>
                  </to>
                </anchor>
              </controlPr>
            </control>
          </mc:Choice>
        </mc:AlternateContent>
        <mc:AlternateContent xmlns:mc="http://schemas.openxmlformats.org/markup-compatibility/2006">
          <mc:Choice Requires="x14">
            <control shapeId="8289" r:id="rId100" name="Drop Down 97">
              <controlPr defaultSize="0" autoLine="0" autoPict="0">
                <anchor moveWithCells="1">
                  <from>
                    <xdr:col>39</xdr:col>
                    <xdr:colOff>127000</xdr:colOff>
                    <xdr:row>5</xdr:row>
                    <xdr:rowOff>76200</xdr:rowOff>
                  </from>
                  <to>
                    <xdr:col>39</xdr:col>
                    <xdr:colOff>933450</xdr:colOff>
                    <xdr:row>5</xdr:row>
                    <xdr:rowOff>336550</xdr:rowOff>
                  </to>
                </anchor>
              </controlPr>
            </control>
          </mc:Choice>
        </mc:AlternateContent>
        <mc:AlternateContent xmlns:mc="http://schemas.openxmlformats.org/markup-compatibility/2006">
          <mc:Choice Requires="x14">
            <control shapeId="8290" r:id="rId101" name="Drop Down 98">
              <controlPr defaultSize="0" autoLine="0" autoPict="0">
                <anchor moveWithCells="1">
                  <from>
                    <xdr:col>39</xdr:col>
                    <xdr:colOff>127000</xdr:colOff>
                    <xdr:row>6</xdr:row>
                    <xdr:rowOff>76200</xdr:rowOff>
                  </from>
                  <to>
                    <xdr:col>39</xdr:col>
                    <xdr:colOff>933450</xdr:colOff>
                    <xdr:row>6</xdr:row>
                    <xdr:rowOff>336550</xdr:rowOff>
                  </to>
                </anchor>
              </controlPr>
            </control>
          </mc:Choice>
        </mc:AlternateContent>
        <mc:AlternateContent xmlns:mc="http://schemas.openxmlformats.org/markup-compatibility/2006">
          <mc:Choice Requires="x14">
            <control shapeId="8291" r:id="rId102" name="Drop Down 99">
              <controlPr defaultSize="0" autoLine="0" autoPict="0">
                <anchor moveWithCells="1">
                  <from>
                    <xdr:col>39</xdr:col>
                    <xdr:colOff>127000</xdr:colOff>
                    <xdr:row>7</xdr:row>
                    <xdr:rowOff>76200</xdr:rowOff>
                  </from>
                  <to>
                    <xdr:col>39</xdr:col>
                    <xdr:colOff>933450</xdr:colOff>
                    <xdr:row>7</xdr:row>
                    <xdr:rowOff>336550</xdr:rowOff>
                  </to>
                </anchor>
              </controlPr>
            </control>
          </mc:Choice>
        </mc:AlternateContent>
        <mc:AlternateContent xmlns:mc="http://schemas.openxmlformats.org/markup-compatibility/2006">
          <mc:Choice Requires="x14">
            <control shapeId="8292" r:id="rId103" name="Drop Down 100">
              <controlPr defaultSize="0" autoLine="0" autoPict="0">
                <anchor moveWithCells="1">
                  <from>
                    <xdr:col>39</xdr:col>
                    <xdr:colOff>127000</xdr:colOff>
                    <xdr:row>8</xdr:row>
                    <xdr:rowOff>76200</xdr:rowOff>
                  </from>
                  <to>
                    <xdr:col>39</xdr:col>
                    <xdr:colOff>933450</xdr:colOff>
                    <xdr:row>8</xdr:row>
                    <xdr:rowOff>336550</xdr:rowOff>
                  </to>
                </anchor>
              </controlPr>
            </control>
          </mc:Choice>
        </mc:AlternateContent>
        <mc:AlternateContent xmlns:mc="http://schemas.openxmlformats.org/markup-compatibility/2006">
          <mc:Choice Requires="x14">
            <control shapeId="8293" r:id="rId104" name="Drop Down 101">
              <controlPr defaultSize="0" autoLine="0" autoPict="0">
                <anchor moveWithCells="1">
                  <from>
                    <xdr:col>39</xdr:col>
                    <xdr:colOff>127000</xdr:colOff>
                    <xdr:row>9</xdr:row>
                    <xdr:rowOff>76200</xdr:rowOff>
                  </from>
                  <to>
                    <xdr:col>39</xdr:col>
                    <xdr:colOff>933450</xdr:colOff>
                    <xdr:row>9</xdr:row>
                    <xdr:rowOff>336550</xdr:rowOff>
                  </to>
                </anchor>
              </controlPr>
            </control>
          </mc:Choice>
        </mc:AlternateContent>
        <mc:AlternateContent xmlns:mc="http://schemas.openxmlformats.org/markup-compatibility/2006">
          <mc:Choice Requires="x14">
            <control shapeId="8294" r:id="rId105" name="Drop Down 102">
              <controlPr defaultSize="0" autoLine="0" autoPict="0">
                <anchor moveWithCells="1">
                  <from>
                    <xdr:col>39</xdr:col>
                    <xdr:colOff>127000</xdr:colOff>
                    <xdr:row>10</xdr:row>
                    <xdr:rowOff>76200</xdr:rowOff>
                  </from>
                  <to>
                    <xdr:col>39</xdr:col>
                    <xdr:colOff>933450</xdr:colOff>
                    <xdr:row>10</xdr:row>
                    <xdr:rowOff>336550</xdr:rowOff>
                  </to>
                </anchor>
              </controlPr>
            </control>
          </mc:Choice>
        </mc:AlternateContent>
        <mc:AlternateContent xmlns:mc="http://schemas.openxmlformats.org/markup-compatibility/2006">
          <mc:Choice Requires="x14">
            <control shapeId="8295" r:id="rId106" name="Drop Down 103">
              <controlPr defaultSize="0" autoLine="0" autoPict="0">
                <anchor moveWithCells="1">
                  <from>
                    <xdr:col>39</xdr:col>
                    <xdr:colOff>127000</xdr:colOff>
                    <xdr:row>11</xdr:row>
                    <xdr:rowOff>76200</xdr:rowOff>
                  </from>
                  <to>
                    <xdr:col>39</xdr:col>
                    <xdr:colOff>933450</xdr:colOff>
                    <xdr:row>11</xdr:row>
                    <xdr:rowOff>336550</xdr:rowOff>
                  </to>
                </anchor>
              </controlPr>
            </control>
          </mc:Choice>
        </mc:AlternateContent>
        <mc:AlternateContent xmlns:mc="http://schemas.openxmlformats.org/markup-compatibility/2006">
          <mc:Choice Requires="x14">
            <control shapeId="8296" r:id="rId107" name="Drop Down 104">
              <controlPr defaultSize="0" autoLine="0" autoPict="0">
                <anchor moveWithCells="1">
                  <from>
                    <xdr:col>39</xdr:col>
                    <xdr:colOff>127000</xdr:colOff>
                    <xdr:row>12</xdr:row>
                    <xdr:rowOff>76200</xdr:rowOff>
                  </from>
                  <to>
                    <xdr:col>39</xdr:col>
                    <xdr:colOff>933450</xdr:colOff>
                    <xdr:row>12</xdr:row>
                    <xdr:rowOff>336550</xdr:rowOff>
                  </to>
                </anchor>
              </controlPr>
            </control>
          </mc:Choice>
        </mc:AlternateContent>
        <mc:AlternateContent xmlns:mc="http://schemas.openxmlformats.org/markup-compatibility/2006">
          <mc:Choice Requires="x14">
            <control shapeId="8297" r:id="rId108" name="Drop Down 105">
              <controlPr defaultSize="0" autoLine="0" autoPict="0">
                <anchor moveWithCells="1">
                  <from>
                    <xdr:col>39</xdr:col>
                    <xdr:colOff>127000</xdr:colOff>
                    <xdr:row>13</xdr:row>
                    <xdr:rowOff>76200</xdr:rowOff>
                  </from>
                  <to>
                    <xdr:col>39</xdr:col>
                    <xdr:colOff>933450</xdr:colOff>
                    <xdr:row>13</xdr:row>
                    <xdr:rowOff>336550</xdr:rowOff>
                  </to>
                </anchor>
              </controlPr>
            </control>
          </mc:Choice>
        </mc:AlternateContent>
        <mc:AlternateContent xmlns:mc="http://schemas.openxmlformats.org/markup-compatibility/2006">
          <mc:Choice Requires="x14">
            <control shapeId="8298" r:id="rId109" name="Drop Down 106">
              <controlPr defaultSize="0" autoLine="0" autoPict="0">
                <anchor moveWithCells="1">
                  <from>
                    <xdr:col>42</xdr:col>
                    <xdr:colOff>76200</xdr:colOff>
                    <xdr:row>4</xdr:row>
                    <xdr:rowOff>88900</xdr:rowOff>
                  </from>
                  <to>
                    <xdr:col>42</xdr:col>
                    <xdr:colOff>1238250</xdr:colOff>
                    <xdr:row>4</xdr:row>
                    <xdr:rowOff>342900</xdr:rowOff>
                  </to>
                </anchor>
              </controlPr>
            </control>
          </mc:Choice>
        </mc:AlternateContent>
        <mc:AlternateContent xmlns:mc="http://schemas.openxmlformats.org/markup-compatibility/2006">
          <mc:Choice Requires="x14">
            <control shapeId="8299" r:id="rId110" name="Drop Down 107">
              <controlPr defaultSize="0" autoLine="0" autoPict="0">
                <anchor moveWithCells="1">
                  <from>
                    <xdr:col>42</xdr:col>
                    <xdr:colOff>76200</xdr:colOff>
                    <xdr:row>5</xdr:row>
                    <xdr:rowOff>88900</xdr:rowOff>
                  </from>
                  <to>
                    <xdr:col>42</xdr:col>
                    <xdr:colOff>1238250</xdr:colOff>
                    <xdr:row>5</xdr:row>
                    <xdr:rowOff>342900</xdr:rowOff>
                  </to>
                </anchor>
              </controlPr>
            </control>
          </mc:Choice>
        </mc:AlternateContent>
        <mc:AlternateContent xmlns:mc="http://schemas.openxmlformats.org/markup-compatibility/2006">
          <mc:Choice Requires="x14">
            <control shapeId="8300" r:id="rId111" name="Drop Down 108">
              <controlPr defaultSize="0" autoLine="0" autoPict="0">
                <anchor moveWithCells="1">
                  <from>
                    <xdr:col>42</xdr:col>
                    <xdr:colOff>76200</xdr:colOff>
                    <xdr:row>6</xdr:row>
                    <xdr:rowOff>88900</xdr:rowOff>
                  </from>
                  <to>
                    <xdr:col>42</xdr:col>
                    <xdr:colOff>1238250</xdr:colOff>
                    <xdr:row>6</xdr:row>
                    <xdr:rowOff>342900</xdr:rowOff>
                  </to>
                </anchor>
              </controlPr>
            </control>
          </mc:Choice>
        </mc:AlternateContent>
        <mc:AlternateContent xmlns:mc="http://schemas.openxmlformats.org/markup-compatibility/2006">
          <mc:Choice Requires="x14">
            <control shapeId="8301" r:id="rId112" name="Drop Down 109">
              <controlPr defaultSize="0" autoLine="0" autoPict="0">
                <anchor moveWithCells="1">
                  <from>
                    <xdr:col>42</xdr:col>
                    <xdr:colOff>76200</xdr:colOff>
                    <xdr:row>7</xdr:row>
                    <xdr:rowOff>88900</xdr:rowOff>
                  </from>
                  <to>
                    <xdr:col>42</xdr:col>
                    <xdr:colOff>1238250</xdr:colOff>
                    <xdr:row>7</xdr:row>
                    <xdr:rowOff>342900</xdr:rowOff>
                  </to>
                </anchor>
              </controlPr>
            </control>
          </mc:Choice>
        </mc:AlternateContent>
        <mc:AlternateContent xmlns:mc="http://schemas.openxmlformats.org/markup-compatibility/2006">
          <mc:Choice Requires="x14">
            <control shapeId="8302" r:id="rId113" name="Drop Down 110">
              <controlPr defaultSize="0" autoLine="0" autoPict="0">
                <anchor moveWithCells="1">
                  <from>
                    <xdr:col>42</xdr:col>
                    <xdr:colOff>76200</xdr:colOff>
                    <xdr:row>8</xdr:row>
                    <xdr:rowOff>88900</xdr:rowOff>
                  </from>
                  <to>
                    <xdr:col>42</xdr:col>
                    <xdr:colOff>1238250</xdr:colOff>
                    <xdr:row>8</xdr:row>
                    <xdr:rowOff>342900</xdr:rowOff>
                  </to>
                </anchor>
              </controlPr>
            </control>
          </mc:Choice>
        </mc:AlternateContent>
        <mc:AlternateContent xmlns:mc="http://schemas.openxmlformats.org/markup-compatibility/2006">
          <mc:Choice Requires="x14">
            <control shapeId="8303" r:id="rId114" name="Drop Down 111">
              <controlPr defaultSize="0" autoLine="0" autoPict="0">
                <anchor moveWithCells="1">
                  <from>
                    <xdr:col>42</xdr:col>
                    <xdr:colOff>76200</xdr:colOff>
                    <xdr:row>9</xdr:row>
                    <xdr:rowOff>88900</xdr:rowOff>
                  </from>
                  <to>
                    <xdr:col>42</xdr:col>
                    <xdr:colOff>1238250</xdr:colOff>
                    <xdr:row>9</xdr:row>
                    <xdr:rowOff>342900</xdr:rowOff>
                  </to>
                </anchor>
              </controlPr>
            </control>
          </mc:Choice>
        </mc:AlternateContent>
        <mc:AlternateContent xmlns:mc="http://schemas.openxmlformats.org/markup-compatibility/2006">
          <mc:Choice Requires="x14">
            <control shapeId="8304" r:id="rId115" name="Drop Down 112">
              <controlPr defaultSize="0" autoLine="0" autoPict="0">
                <anchor moveWithCells="1">
                  <from>
                    <xdr:col>42</xdr:col>
                    <xdr:colOff>76200</xdr:colOff>
                    <xdr:row>10</xdr:row>
                    <xdr:rowOff>88900</xdr:rowOff>
                  </from>
                  <to>
                    <xdr:col>42</xdr:col>
                    <xdr:colOff>1238250</xdr:colOff>
                    <xdr:row>10</xdr:row>
                    <xdr:rowOff>342900</xdr:rowOff>
                  </to>
                </anchor>
              </controlPr>
            </control>
          </mc:Choice>
        </mc:AlternateContent>
        <mc:AlternateContent xmlns:mc="http://schemas.openxmlformats.org/markup-compatibility/2006">
          <mc:Choice Requires="x14">
            <control shapeId="8305" r:id="rId116" name="Drop Down 113">
              <controlPr defaultSize="0" autoLine="0" autoPict="0">
                <anchor moveWithCells="1">
                  <from>
                    <xdr:col>42</xdr:col>
                    <xdr:colOff>76200</xdr:colOff>
                    <xdr:row>11</xdr:row>
                    <xdr:rowOff>88900</xdr:rowOff>
                  </from>
                  <to>
                    <xdr:col>42</xdr:col>
                    <xdr:colOff>1238250</xdr:colOff>
                    <xdr:row>11</xdr:row>
                    <xdr:rowOff>342900</xdr:rowOff>
                  </to>
                </anchor>
              </controlPr>
            </control>
          </mc:Choice>
        </mc:AlternateContent>
        <mc:AlternateContent xmlns:mc="http://schemas.openxmlformats.org/markup-compatibility/2006">
          <mc:Choice Requires="x14">
            <control shapeId="8306" r:id="rId117" name="Drop Down 114">
              <controlPr defaultSize="0" autoLine="0" autoPict="0">
                <anchor moveWithCells="1">
                  <from>
                    <xdr:col>42</xdr:col>
                    <xdr:colOff>76200</xdr:colOff>
                    <xdr:row>12</xdr:row>
                    <xdr:rowOff>88900</xdr:rowOff>
                  </from>
                  <to>
                    <xdr:col>42</xdr:col>
                    <xdr:colOff>1238250</xdr:colOff>
                    <xdr:row>12</xdr:row>
                    <xdr:rowOff>342900</xdr:rowOff>
                  </to>
                </anchor>
              </controlPr>
            </control>
          </mc:Choice>
        </mc:AlternateContent>
        <mc:AlternateContent xmlns:mc="http://schemas.openxmlformats.org/markup-compatibility/2006">
          <mc:Choice Requires="x14">
            <control shapeId="8307" r:id="rId118" name="Drop Down 115">
              <controlPr defaultSize="0" autoLine="0" autoPict="0">
                <anchor moveWithCells="1">
                  <from>
                    <xdr:col>42</xdr:col>
                    <xdr:colOff>76200</xdr:colOff>
                    <xdr:row>13</xdr:row>
                    <xdr:rowOff>88900</xdr:rowOff>
                  </from>
                  <to>
                    <xdr:col>42</xdr:col>
                    <xdr:colOff>1238250</xdr:colOff>
                    <xdr:row>13</xdr:row>
                    <xdr:rowOff>342900</xdr:rowOff>
                  </to>
                </anchor>
              </controlPr>
            </control>
          </mc:Choice>
        </mc:AlternateContent>
        <mc:AlternateContent xmlns:mc="http://schemas.openxmlformats.org/markup-compatibility/2006">
          <mc:Choice Requires="x14">
            <control shapeId="8308" r:id="rId119" name="Drop Down 116">
              <controlPr defaultSize="0" autoLine="0" autoPict="0">
                <anchor moveWithCells="1">
                  <from>
                    <xdr:col>44</xdr:col>
                    <xdr:colOff>57150</xdr:colOff>
                    <xdr:row>4</xdr:row>
                    <xdr:rowOff>76200</xdr:rowOff>
                  </from>
                  <to>
                    <xdr:col>44</xdr:col>
                    <xdr:colOff>857250</xdr:colOff>
                    <xdr:row>4</xdr:row>
                    <xdr:rowOff>336550</xdr:rowOff>
                  </to>
                </anchor>
              </controlPr>
            </control>
          </mc:Choice>
        </mc:AlternateContent>
        <mc:AlternateContent xmlns:mc="http://schemas.openxmlformats.org/markup-compatibility/2006">
          <mc:Choice Requires="x14">
            <control shapeId="8309" r:id="rId120" name="Drop Down 117">
              <controlPr defaultSize="0" autoLine="0" autoPict="0">
                <anchor moveWithCells="1">
                  <from>
                    <xdr:col>44</xdr:col>
                    <xdr:colOff>57150</xdr:colOff>
                    <xdr:row>5</xdr:row>
                    <xdr:rowOff>76200</xdr:rowOff>
                  </from>
                  <to>
                    <xdr:col>44</xdr:col>
                    <xdr:colOff>857250</xdr:colOff>
                    <xdr:row>5</xdr:row>
                    <xdr:rowOff>336550</xdr:rowOff>
                  </to>
                </anchor>
              </controlPr>
            </control>
          </mc:Choice>
        </mc:AlternateContent>
        <mc:AlternateContent xmlns:mc="http://schemas.openxmlformats.org/markup-compatibility/2006">
          <mc:Choice Requires="x14">
            <control shapeId="8310" r:id="rId121" name="Drop Down 118">
              <controlPr defaultSize="0" autoLine="0" autoPict="0">
                <anchor moveWithCells="1">
                  <from>
                    <xdr:col>44</xdr:col>
                    <xdr:colOff>38100</xdr:colOff>
                    <xdr:row>6</xdr:row>
                    <xdr:rowOff>76200</xdr:rowOff>
                  </from>
                  <to>
                    <xdr:col>44</xdr:col>
                    <xdr:colOff>838200</xdr:colOff>
                    <xdr:row>6</xdr:row>
                    <xdr:rowOff>336550</xdr:rowOff>
                  </to>
                </anchor>
              </controlPr>
            </control>
          </mc:Choice>
        </mc:AlternateContent>
        <mc:AlternateContent xmlns:mc="http://schemas.openxmlformats.org/markup-compatibility/2006">
          <mc:Choice Requires="x14">
            <control shapeId="8311" r:id="rId122" name="Drop Down 119">
              <controlPr defaultSize="0" autoLine="0" autoPict="0">
                <anchor moveWithCells="1">
                  <from>
                    <xdr:col>44</xdr:col>
                    <xdr:colOff>76200</xdr:colOff>
                    <xdr:row>7</xdr:row>
                    <xdr:rowOff>76200</xdr:rowOff>
                  </from>
                  <to>
                    <xdr:col>44</xdr:col>
                    <xdr:colOff>876300</xdr:colOff>
                    <xdr:row>7</xdr:row>
                    <xdr:rowOff>336550</xdr:rowOff>
                  </to>
                </anchor>
              </controlPr>
            </control>
          </mc:Choice>
        </mc:AlternateContent>
        <mc:AlternateContent xmlns:mc="http://schemas.openxmlformats.org/markup-compatibility/2006">
          <mc:Choice Requires="x14">
            <control shapeId="8312" r:id="rId123" name="Drop Down 120">
              <controlPr defaultSize="0" autoLine="0" autoPict="0">
                <anchor moveWithCells="1">
                  <from>
                    <xdr:col>44</xdr:col>
                    <xdr:colOff>76200</xdr:colOff>
                    <xdr:row>8</xdr:row>
                    <xdr:rowOff>76200</xdr:rowOff>
                  </from>
                  <to>
                    <xdr:col>44</xdr:col>
                    <xdr:colOff>876300</xdr:colOff>
                    <xdr:row>8</xdr:row>
                    <xdr:rowOff>336550</xdr:rowOff>
                  </to>
                </anchor>
              </controlPr>
            </control>
          </mc:Choice>
        </mc:AlternateContent>
        <mc:AlternateContent xmlns:mc="http://schemas.openxmlformats.org/markup-compatibility/2006">
          <mc:Choice Requires="x14">
            <control shapeId="8313" r:id="rId124" name="Drop Down 121">
              <controlPr defaultSize="0" autoLine="0" autoPict="0">
                <anchor moveWithCells="1">
                  <from>
                    <xdr:col>44</xdr:col>
                    <xdr:colOff>76200</xdr:colOff>
                    <xdr:row>9</xdr:row>
                    <xdr:rowOff>76200</xdr:rowOff>
                  </from>
                  <to>
                    <xdr:col>44</xdr:col>
                    <xdr:colOff>876300</xdr:colOff>
                    <xdr:row>9</xdr:row>
                    <xdr:rowOff>336550</xdr:rowOff>
                  </to>
                </anchor>
              </controlPr>
            </control>
          </mc:Choice>
        </mc:AlternateContent>
        <mc:AlternateContent xmlns:mc="http://schemas.openxmlformats.org/markup-compatibility/2006">
          <mc:Choice Requires="x14">
            <control shapeId="8314" r:id="rId125" name="Drop Down 122">
              <controlPr defaultSize="0" autoLine="0" autoPict="0">
                <anchor moveWithCells="1">
                  <from>
                    <xdr:col>44</xdr:col>
                    <xdr:colOff>76200</xdr:colOff>
                    <xdr:row>10</xdr:row>
                    <xdr:rowOff>88900</xdr:rowOff>
                  </from>
                  <to>
                    <xdr:col>44</xdr:col>
                    <xdr:colOff>876300</xdr:colOff>
                    <xdr:row>10</xdr:row>
                    <xdr:rowOff>342900</xdr:rowOff>
                  </to>
                </anchor>
              </controlPr>
            </control>
          </mc:Choice>
        </mc:AlternateContent>
        <mc:AlternateContent xmlns:mc="http://schemas.openxmlformats.org/markup-compatibility/2006">
          <mc:Choice Requires="x14">
            <control shapeId="8315" r:id="rId126" name="Drop Down 123">
              <controlPr defaultSize="0" autoLine="0" autoPict="0">
                <anchor moveWithCells="1">
                  <from>
                    <xdr:col>44</xdr:col>
                    <xdr:colOff>76200</xdr:colOff>
                    <xdr:row>11</xdr:row>
                    <xdr:rowOff>76200</xdr:rowOff>
                  </from>
                  <to>
                    <xdr:col>44</xdr:col>
                    <xdr:colOff>876300</xdr:colOff>
                    <xdr:row>11</xdr:row>
                    <xdr:rowOff>336550</xdr:rowOff>
                  </to>
                </anchor>
              </controlPr>
            </control>
          </mc:Choice>
        </mc:AlternateContent>
        <mc:AlternateContent xmlns:mc="http://schemas.openxmlformats.org/markup-compatibility/2006">
          <mc:Choice Requires="x14">
            <control shapeId="8316" r:id="rId127" name="Drop Down 124">
              <controlPr defaultSize="0" autoLine="0" autoPict="0">
                <anchor moveWithCells="1">
                  <from>
                    <xdr:col>44</xdr:col>
                    <xdr:colOff>76200</xdr:colOff>
                    <xdr:row>12</xdr:row>
                    <xdr:rowOff>76200</xdr:rowOff>
                  </from>
                  <to>
                    <xdr:col>44</xdr:col>
                    <xdr:colOff>876300</xdr:colOff>
                    <xdr:row>12</xdr:row>
                    <xdr:rowOff>336550</xdr:rowOff>
                  </to>
                </anchor>
              </controlPr>
            </control>
          </mc:Choice>
        </mc:AlternateContent>
        <mc:AlternateContent xmlns:mc="http://schemas.openxmlformats.org/markup-compatibility/2006">
          <mc:Choice Requires="x14">
            <control shapeId="8317" r:id="rId128" name="Drop Down 125">
              <controlPr defaultSize="0" autoLine="0" autoPict="0">
                <anchor moveWithCells="1">
                  <from>
                    <xdr:col>44</xdr:col>
                    <xdr:colOff>76200</xdr:colOff>
                    <xdr:row>13</xdr:row>
                    <xdr:rowOff>76200</xdr:rowOff>
                  </from>
                  <to>
                    <xdr:col>44</xdr:col>
                    <xdr:colOff>876300</xdr:colOff>
                    <xdr:row>13</xdr:row>
                    <xdr:rowOff>336550</xdr:rowOff>
                  </to>
                </anchor>
              </controlPr>
            </control>
          </mc:Choice>
        </mc:AlternateContent>
        <mc:AlternateContent xmlns:mc="http://schemas.openxmlformats.org/markup-compatibility/2006">
          <mc:Choice Requires="x14">
            <control shapeId="8318" r:id="rId129" name="Drop Down 126">
              <controlPr defaultSize="0" autoLine="0" autoPict="0">
                <anchor moveWithCells="1">
                  <from>
                    <xdr:col>47</xdr:col>
                    <xdr:colOff>38100</xdr:colOff>
                    <xdr:row>4</xdr:row>
                    <xdr:rowOff>76200</xdr:rowOff>
                  </from>
                  <to>
                    <xdr:col>47</xdr:col>
                    <xdr:colOff>1219200</xdr:colOff>
                    <xdr:row>4</xdr:row>
                    <xdr:rowOff>336550</xdr:rowOff>
                  </to>
                </anchor>
              </controlPr>
            </control>
          </mc:Choice>
        </mc:AlternateContent>
        <mc:AlternateContent xmlns:mc="http://schemas.openxmlformats.org/markup-compatibility/2006">
          <mc:Choice Requires="x14">
            <control shapeId="8319" r:id="rId130" name="Drop Down 127">
              <controlPr defaultSize="0" autoLine="0" autoPict="0">
                <anchor moveWithCells="1">
                  <from>
                    <xdr:col>47</xdr:col>
                    <xdr:colOff>38100</xdr:colOff>
                    <xdr:row>5</xdr:row>
                    <xdr:rowOff>76200</xdr:rowOff>
                  </from>
                  <to>
                    <xdr:col>47</xdr:col>
                    <xdr:colOff>1219200</xdr:colOff>
                    <xdr:row>5</xdr:row>
                    <xdr:rowOff>336550</xdr:rowOff>
                  </to>
                </anchor>
              </controlPr>
            </control>
          </mc:Choice>
        </mc:AlternateContent>
        <mc:AlternateContent xmlns:mc="http://schemas.openxmlformats.org/markup-compatibility/2006">
          <mc:Choice Requires="x14">
            <control shapeId="8320" r:id="rId131" name="Drop Down 128">
              <controlPr defaultSize="0" autoLine="0" autoPict="0">
                <anchor moveWithCells="1">
                  <from>
                    <xdr:col>47</xdr:col>
                    <xdr:colOff>38100</xdr:colOff>
                    <xdr:row>6</xdr:row>
                    <xdr:rowOff>76200</xdr:rowOff>
                  </from>
                  <to>
                    <xdr:col>47</xdr:col>
                    <xdr:colOff>1219200</xdr:colOff>
                    <xdr:row>6</xdr:row>
                    <xdr:rowOff>336550</xdr:rowOff>
                  </to>
                </anchor>
              </controlPr>
            </control>
          </mc:Choice>
        </mc:AlternateContent>
        <mc:AlternateContent xmlns:mc="http://schemas.openxmlformats.org/markup-compatibility/2006">
          <mc:Choice Requires="x14">
            <control shapeId="8321" r:id="rId132" name="Drop Down 129">
              <controlPr defaultSize="0" autoLine="0" autoPict="0">
                <anchor moveWithCells="1">
                  <from>
                    <xdr:col>47</xdr:col>
                    <xdr:colOff>38100</xdr:colOff>
                    <xdr:row>7</xdr:row>
                    <xdr:rowOff>76200</xdr:rowOff>
                  </from>
                  <to>
                    <xdr:col>47</xdr:col>
                    <xdr:colOff>1219200</xdr:colOff>
                    <xdr:row>7</xdr:row>
                    <xdr:rowOff>336550</xdr:rowOff>
                  </to>
                </anchor>
              </controlPr>
            </control>
          </mc:Choice>
        </mc:AlternateContent>
        <mc:AlternateContent xmlns:mc="http://schemas.openxmlformats.org/markup-compatibility/2006">
          <mc:Choice Requires="x14">
            <control shapeId="8322" r:id="rId133" name="Drop Down 130">
              <controlPr defaultSize="0" autoLine="0" autoPict="0">
                <anchor moveWithCells="1">
                  <from>
                    <xdr:col>47</xdr:col>
                    <xdr:colOff>38100</xdr:colOff>
                    <xdr:row>8</xdr:row>
                    <xdr:rowOff>76200</xdr:rowOff>
                  </from>
                  <to>
                    <xdr:col>47</xdr:col>
                    <xdr:colOff>1219200</xdr:colOff>
                    <xdr:row>8</xdr:row>
                    <xdr:rowOff>336550</xdr:rowOff>
                  </to>
                </anchor>
              </controlPr>
            </control>
          </mc:Choice>
        </mc:AlternateContent>
        <mc:AlternateContent xmlns:mc="http://schemas.openxmlformats.org/markup-compatibility/2006">
          <mc:Choice Requires="x14">
            <control shapeId="8323" r:id="rId134" name="Drop Down 131">
              <controlPr defaultSize="0" autoLine="0" autoPict="0">
                <anchor moveWithCells="1">
                  <from>
                    <xdr:col>47</xdr:col>
                    <xdr:colOff>38100</xdr:colOff>
                    <xdr:row>9</xdr:row>
                    <xdr:rowOff>76200</xdr:rowOff>
                  </from>
                  <to>
                    <xdr:col>47</xdr:col>
                    <xdr:colOff>1219200</xdr:colOff>
                    <xdr:row>9</xdr:row>
                    <xdr:rowOff>336550</xdr:rowOff>
                  </to>
                </anchor>
              </controlPr>
            </control>
          </mc:Choice>
        </mc:AlternateContent>
        <mc:AlternateContent xmlns:mc="http://schemas.openxmlformats.org/markup-compatibility/2006">
          <mc:Choice Requires="x14">
            <control shapeId="8324" r:id="rId135" name="Drop Down 132">
              <controlPr defaultSize="0" autoLine="0" autoPict="0">
                <anchor moveWithCells="1">
                  <from>
                    <xdr:col>47</xdr:col>
                    <xdr:colOff>38100</xdr:colOff>
                    <xdr:row>10</xdr:row>
                    <xdr:rowOff>76200</xdr:rowOff>
                  </from>
                  <to>
                    <xdr:col>47</xdr:col>
                    <xdr:colOff>1219200</xdr:colOff>
                    <xdr:row>10</xdr:row>
                    <xdr:rowOff>336550</xdr:rowOff>
                  </to>
                </anchor>
              </controlPr>
            </control>
          </mc:Choice>
        </mc:AlternateContent>
        <mc:AlternateContent xmlns:mc="http://schemas.openxmlformats.org/markup-compatibility/2006">
          <mc:Choice Requires="x14">
            <control shapeId="8325" r:id="rId136" name="Drop Down 133">
              <controlPr defaultSize="0" autoLine="0" autoPict="0">
                <anchor moveWithCells="1">
                  <from>
                    <xdr:col>47</xdr:col>
                    <xdr:colOff>38100</xdr:colOff>
                    <xdr:row>11</xdr:row>
                    <xdr:rowOff>76200</xdr:rowOff>
                  </from>
                  <to>
                    <xdr:col>47</xdr:col>
                    <xdr:colOff>1219200</xdr:colOff>
                    <xdr:row>11</xdr:row>
                    <xdr:rowOff>336550</xdr:rowOff>
                  </to>
                </anchor>
              </controlPr>
            </control>
          </mc:Choice>
        </mc:AlternateContent>
        <mc:AlternateContent xmlns:mc="http://schemas.openxmlformats.org/markup-compatibility/2006">
          <mc:Choice Requires="x14">
            <control shapeId="8326" r:id="rId137" name="Drop Down 134">
              <controlPr defaultSize="0" autoLine="0" autoPict="0">
                <anchor moveWithCells="1">
                  <from>
                    <xdr:col>47</xdr:col>
                    <xdr:colOff>38100</xdr:colOff>
                    <xdr:row>12</xdr:row>
                    <xdr:rowOff>76200</xdr:rowOff>
                  </from>
                  <to>
                    <xdr:col>47</xdr:col>
                    <xdr:colOff>1219200</xdr:colOff>
                    <xdr:row>12</xdr:row>
                    <xdr:rowOff>336550</xdr:rowOff>
                  </to>
                </anchor>
              </controlPr>
            </control>
          </mc:Choice>
        </mc:AlternateContent>
        <mc:AlternateContent xmlns:mc="http://schemas.openxmlformats.org/markup-compatibility/2006">
          <mc:Choice Requires="x14">
            <control shapeId="8327" r:id="rId138" name="Drop Down 135">
              <controlPr defaultSize="0" autoLine="0" autoPict="0">
                <anchor moveWithCells="1">
                  <from>
                    <xdr:col>47</xdr:col>
                    <xdr:colOff>38100</xdr:colOff>
                    <xdr:row>13</xdr:row>
                    <xdr:rowOff>76200</xdr:rowOff>
                  </from>
                  <to>
                    <xdr:col>47</xdr:col>
                    <xdr:colOff>1219200</xdr:colOff>
                    <xdr:row>13</xdr:row>
                    <xdr:rowOff>336550</xdr:rowOff>
                  </to>
                </anchor>
              </controlPr>
            </control>
          </mc:Choice>
        </mc:AlternateContent>
        <mc:AlternateContent xmlns:mc="http://schemas.openxmlformats.org/markup-compatibility/2006">
          <mc:Choice Requires="x14">
            <control shapeId="8328" r:id="rId139" name="Drop Down 136">
              <controlPr defaultSize="0" autoLine="0" autoPict="0">
                <anchor moveWithCells="1">
                  <from>
                    <xdr:col>49</xdr:col>
                    <xdr:colOff>57150</xdr:colOff>
                    <xdr:row>4</xdr:row>
                    <xdr:rowOff>76200</xdr:rowOff>
                  </from>
                  <to>
                    <xdr:col>49</xdr:col>
                    <xdr:colOff>869950</xdr:colOff>
                    <xdr:row>4</xdr:row>
                    <xdr:rowOff>336550</xdr:rowOff>
                  </to>
                </anchor>
              </controlPr>
            </control>
          </mc:Choice>
        </mc:AlternateContent>
        <mc:AlternateContent xmlns:mc="http://schemas.openxmlformats.org/markup-compatibility/2006">
          <mc:Choice Requires="x14">
            <control shapeId="8329" r:id="rId140" name="Drop Down 137">
              <controlPr defaultSize="0" autoLine="0" autoPict="0">
                <anchor moveWithCells="1">
                  <from>
                    <xdr:col>49</xdr:col>
                    <xdr:colOff>57150</xdr:colOff>
                    <xdr:row>5</xdr:row>
                    <xdr:rowOff>76200</xdr:rowOff>
                  </from>
                  <to>
                    <xdr:col>49</xdr:col>
                    <xdr:colOff>869950</xdr:colOff>
                    <xdr:row>5</xdr:row>
                    <xdr:rowOff>336550</xdr:rowOff>
                  </to>
                </anchor>
              </controlPr>
            </control>
          </mc:Choice>
        </mc:AlternateContent>
        <mc:AlternateContent xmlns:mc="http://schemas.openxmlformats.org/markup-compatibility/2006">
          <mc:Choice Requires="x14">
            <control shapeId="8330" r:id="rId141" name="Drop Down 138">
              <controlPr defaultSize="0" autoLine="0" autoPict="0">
                <anchor moveWithCells="1">
                  <from>
                    <xdr:col>49</xdr:col>
                    <xdr:colOff>57150</xdr:colOff>
                    <xdr:row>6</xdr:row>
                    <xdr:rowOff>76200</xdr:rowOff>
                  </from>
                  <to>
                    <xdr:col>49</xdr:col>
                    <xdr:colOff>869950</xdr:colOff>
                    <xdr:row>6</xdr:row>
                    <xdr:rowOff>336550</xdr:rowOff>
                  </to>
                </anchor>
              </controlPr>
            </control>
          </mc:Choice>
        </mc:AlternateContent>
        <mc:AlternateContent xmlns:mc="http://schemas.openxmlformats.org/markup-compatibility/2006">
          <mc:Choice Requires="x14">
            <control shapeId="8331" r:id="rId142" name="Drop Down 139">
              <controlPr defaultSize="0" autoLine="0" autoPict="0">
                <anchor moveWithCells="1">
                  <from>
                    <xdr:col>49</xdr:col>
                    <xdr:colOff>57150</xdr:colOff>
                    <xdr:row>7</xdr:row>
                    <xdr:rowOff>76200</xdr:rowOff>
                  </from>
                  <to>
                    <xdr:col>49</xdr:col>
                    <xdr:colOff>869950</xdr:colOff>
                    <xdr:row>7</xdr:row>
                    <xdr:rowOff>336550</xdr:rowOff>
                  </to>
                </anchor>
              </controlPr>
            </control>
          </mc:Choice>
        </mc:AlternateContent>
        <mc:AlternateContent xmlns:mc="http://schemas.openxmlformats.org/markup-compatibility/2006">
          <mc:Choice Requires="x14">
            <control shapeId="8332" r:id="rId143" name="Drop Down 140">
              <controlPr defaultSize="0" autoLine="0" autoPict="0">
                <anchor moveWithCells="1">
                  <from>
                    <xdr:col>49</xdr:col>
                    <xdr:colOff>57150</xdr:colOff>
                    <xdr:row>8</xdr:row>
                    <xdr:rowOff>76200</xdr:rowOff>
                  </from>
                  <to>
                    <xdr:col>49</xdr:col>
                    <xdr:colOff>869950</xdr:colOff>
                    <xdr:row>8</xdr:row>
                    <xdr:rowOff>336550</xdr:rowOff>
                  </to>
                </anchor>
              </controlPr>
            </control>
          </mc:Choice>
        </mc:AlternateContent>
        <mc:AlternateContent xmlns:mc="http://schemas.openxmlformats.org/markup-compatibility/2006">
          <mc:Choice Requires="x14">
            <control shapeId="8333" r:id="rId144" name="Drop Down 141">
              <controlPr defaultSize="0" autoLine="0" autoPict="0">
                <anchor moveWithCells="1">
                  <from>
                    <xdr:col>49</xdr:col>
                    <xdr:colOff>57150</xdr:colOff>
                    <xdr:row>9</xdr:row>
                    <xdr:rowOff>76200</xdr:rowOff>
                  </from>
                  <to>
                    <xdr:col>49</xdr:col>
                    <xdr:colOff>869950</xdr:colOff>
                    <xdr:row>9</xdr:row>
                    <xdr:rowOff>336550</xdr:rowOff>
                  </to>
                </anchor>
              </controlPr>
            </control>
          </mc:Choice>
        </mc:AlternateContent>
        <mc:AlternateContent xmlns:mc="http://schemas.openxmlformats.org/markup-compatibility/2006">
          <mc:Choice Requires="x14">
            <control shapeId="8334" r:id="rId145" name="Drop Down 142">
              <controlPr defaultSize="0" autoLine="0" autoPict="0">
                <anchor moveWithCells="1">
                  <from>
                    <xdr:col>49</xdr:col>
                    <xdr:colOff>57150</xdr:colOff>
                    <xdr:row>10</xdr:row>
                    <xdr:rowOff>76200</xdr:rowOff>
                  </from>
                  <to>
                    <xdr:col>49</xdr:col>
                    <xdr:colOff>869950</xdr:colOff>
                    <xdr:row>10</xdr:row>
                    <xdr:rowOff>336550</xdr:rowOff>
                  </to>
                </anchor>
              </controlPr>
            </control>
          </mc:Choice>
        </mc:AlternateContent>
        <mc:AlternateContent xmlns:mc="http://schemas.openxmlformats.org/markup-compatibility/2006">
          <mc:Choice Requires="x14">
            <control shapeId="8335" r:id="rId146" name="Drop Down 143">
              <controlPr defaultSize="0" autoLine="0" autoPict="0">
                <anchor moveWithCells="1">
                  <from>
                    <xdr:col>49</xdr:col>
                    <xdr:colOff>57150</xdr:colOff>
                    <xdr:row>11</xdr:row>
                    <xdr:rowOff>76200</xdr:rowOff>
                  </from>
                  <to>
                    <xdr:col>49</xdr:col>
                    <xdr:colOff>869950</xdr:colOff>
                    <xdr:row>11</xdr:row>
                    <xdr:rowOff>336550</xdr:rowOff>
                  </to>
                </anchor>
              </controlPr>
            </control>
          </mc:Choice>
        </mc:AlternateContent>
        <mc:AlternateContent xmlns:mc="http://schemas.openxmlformats.org/markup-compatibility/2006">
          <mc:Choice Requires="x14">
            <control shapeId="8336" r:id="rId147" name="Drop Down 144">
              <controlPr defaultSize="0" autoLine="0" autoPict="0">
                <anchor moveWithCells="1">
                  <from>
                    <xdr:col>49</xdr:col>
                    <xdr:colOff>57150</xdr:colOff>
                    <xdr:row>12</xdr:row>
                    <xdr:rowOff>76200</xdr:rowOff>
                  </from>
                  <to>
                    <xdr:col>49</xdr:col>
                    <xdr:colOff>869950</xdr:colOff>
                    <xdr:row>12</xdr:row>
                    <xdr:rowOff>336550</xdr:rowOff>
                  </to>
                </anchor>
              </controlPr>
            </control>
          </mc:Choice>
        </mc:AlternateContent>
        <mc:AlternateContent xmlns:mc="http://schemas.openxmlformats.org/markup-compatibility/2006">
          <mc:Choice Requires="x14">
            <control shapeId="8337" r:id="rId148" name="Drop Down 145">
              <controlPr defaultSize="0" autoLine="0" autoPict="0">
                <anchor moveWithCells="1">
                  <from>
                    <xdr:col>49</xdr:col>
                    <xdr:colOff>57150</xdr:colOff>
                    <xdr:row>13</xdr:row>
                    <xdr:rowOff>76200</xdr:rowOff>
                  </from>
                  <to>
                    <xdr:col>49</xdr:col>
                    <xdr:colOff>869950</xdr:colOff>
                    <xdr:row>13</xdr:row>
                    <xdr:rowOff>336550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IV133"/>
  <sheetViews>
    <sheetView showGridLines="0" zoomScaleNormal="100" workbookViewId="0">
      <selection activeCell="A29" sqref="A29"/>
    </sheetView>
  </sheetViews>
  <sheetFormatPr defaultColWidth="0" defaultRowHeight="14.5" x14ac:dyDescent="0.35"/>
  <cols>
    <col min="1" max="1" width="122.54296875" customWidth="1"/>
    <col min="2" max="2" width="5.453125" customWidth="1"/>
    <col min="3" max="16384" width="9.1796875" hidden="1"/>
  </cols>
  <sheetData>
    <row r="1" spans="1:256" ht="46.5" customHeight="1" x14ac:dyDescent="0.35"/>
    <row r="2" spans="1:256" ht="24" customHeight="1" thickBot="1" x14ac:dyDescent="0.4">
      <c r="A2" s="603" t="s">
        <v>610</v>
      </c>
    </row>
    <row r="3" spans="1:256" ht="24" customHeight="1" thickBot="1" x14ac:dyDescent="0.4">
      <c r="A3" s="537" t="s">
        <v>8</v>
      </c>
      <c r="B3" s="536"/>
      <c r="C3" s="535" t="s">
        <v>8</v>
      </c>
      <c r="D3" s="415" t="s">
        <v>8</v>
      </c>
      <c r="E3" s="415" t="s">
        <v>8</v>
      </c>
      <c r="F3" s="415" t="s">
        <v>8</v>
      </c>
      <c r="G3" s="415" t="s">
        <v>8</v>
      </c>
      <c r="H3" s="415" t="s">
        <v>8</v>
      </c>
      <c r="I3" s="415" t="s">
        <v>8</v>
      </c>
      <c r="J3" s="415" t="s">
        <v>8</v>
      </c>
      <c r="K3" s="415" t="s">
        <v>8</v>
      </c>
      <c r="L3" s="415" t="s">
        <v>8</v>
      </c>
      <c r="M3" s="415" t="s">
        <v>8</v>
      </c>
      <c r="N3" s="415" t="s">
        <v>8</v>
      </c>
      <c r="O3" s="415" t="s">
        <v>8</v>
      </c>
      <c r="P3" s="415" t="s">
        <v>8</v>
      </c>
      <c r="Q3" s="415" t="s">
        <v>8</v>
      </c>
      <c r="R3" s="415" t="s">
        <v>8</v>
      </c>
      <c r="S3" s="415" t="s">
        <v>8</v>
      </c>
      <c r="T3" s="415" t="s">
        <v>8</v>
      </c>
      <c r="U3" s="415" t="s">
        <v>8</v>
      </c>
      <c r="V3" s="415" t="s">
        <v>8</v>
      </c>
      <c r="W3" s="415" t="s">
        <v>8</v>
      </c>
      <c r="X3" s="415" t="s">
        <v>8</v>
      </c>
      <c r="Y3" s="415" t="s">
        <v>8</v>
      </c>
      <c r="Z3" s="415" t="s">
        <v>8</v>
      </c>
      <c r="AA3" s="415" t="s">
        <v>8</v>
      </c>
      <c r="AB3" s="415" t="s">
        <v>8</v>
      </c>
      <c r="AC3" s="415" t="s">
        <v>8</v>
      </c>
      <c r="AD3" s="415" t="s">
        <v>8</v>
      </c>
      <c r="AE3" s="415" t="s">
        <v>8</v>
      </c>
      <c r="AF3" s="415" t="s">
        <v>8</v>
      </c>
      <c r="AG3" s="415" t="s">
        <v>8</v>
      </c>
      <c r="AH3" s="415" t="s">
        <v>8</v>
      </c>
      <c r="AI3" s="415" t="s">
        <v>8</v>
      </c>
      <c r="AJ3" s="415" t="s">
        <v>8</v>
      </c>
      <c r="AK3" s="415" t="s">
        <v>8</v>
      </c>
      <c r="AL3" s="415" t="s">
        <v>8</v>
      </c>
      <c r="AM3" s="415" t="s">
        <v>8</v>
      </c>
      <c r="AN3" s="415" t="s">
        <v>8</v>
      </c>
      <c r="AO3" s="415" t="s">
        <v>8</v>
      </c>
      <c r="AP3" s="415" t="s">
        <v>8</v>
      </c>
      <c r="AQ3" s="415" t="s">
        <v>8</v>
      </c>
      <c r="AR3" s="415" t="s">
        <v>8</v>
      </c>
      <c r="AS3" s="415" t="s">
        <v>8</v>
      </c>
      <c r="AT3" s="415" t="s">
        <v>8</v>
      </c>
      <c r="AU3" s="415" t="s">
        <v>8</v>
      </c>
      <c r="AV3" s="415" t="s">
        <v>8</v>
      </c>
      <c r="AW3" s="415" t="s">
        <v>8</v>
      </c>
      <c r="AX3" s="415" t="s">
        <v>8</v>
      </c>
      <c r="AY3" s="415" t="s">
        <v>8</v>
      </c>
      <c r="AZ3" s="415" t="s">
        <v>8</v>
      </c>
      <c r="BA3" s="415" t="s">
        <v>8</v>
      </c>
      <c r="BB3" s="415" t="s">
        <v>8</v>
      </c>
      <c r="BC3" s="415" t="s">
        <v>8</v>
      </c>
      <c r="BD3" s="415" t="s">
        <v>8</v>
      </c>
      <c r="BE3" s="415" t="s">
        <v>8</v>
      </c>
      <c r="BF3" s="415" t="s">
        <v>8</v>
      </c>
      <c r="BG3" s="415" t="s">
        <v>8</v>
      </c>
      <c r="BH3" s="415" t="s">
        <v>8</v>
      </c>
      <c r="BI3" s="415" t="s">
        <v>8</v>
      </c>
      <c r="BJ3" s="415" t="s">
        <v>8</v>
      </c>
      <c r="BK3" s="415" t="s">
        <v>8</v>
      </c>
      <c r="BL3" s="415" t="s">
        <v>8</v>
      </c>
      <c r="BM3" s="415" t="s">
        <v>8</v>
      </c>
      <c r="BN3" s="415" t="s">
        <v>8</v>
      </c>
      <c r="BO3" s="415" t="s">
        <v>8</v>
      </c>
      <c r="BP3" s="415" t="s">
        <v>8</v>
      </c>
      <c r="BQ3" s="415" t="s">
        <v>8</v>
      </c>
      <c r="BR3" s="415" t="s">
        <v>8</v>
      </c>
      <c r="BS3" s="415" t="s">
        <v>8</v>
      </c>
      <c r="BT3" s="415" t="s">
        <v>8</v>
      </c>
      <c r="BU3" s="415" t="s">
        <v>8</v>
      </c>
      <c r="BV3" s="415" t="s">
        <v>8</v>
      </c>
      <c r="BW3" s="415" t="s">
        <v>8</v>
      </c>
      <c r="BX3" s="415" t="s">
        <v>8</v>
      </c>
      <c r="BY3" s="415" t="s">
        <v>8</v>
      </c>
      <c r="BZ3" s="415" t="s">
        <v>8</v>
      </c>
      <c r="CA3" s="415" t="s">
        <v>8</v>
      </c>
      <c r="CB3" s="415" t="s">
        <v>8</v>
      </c>
      <c r="CC3" s="415" t="s">
        <v>8</v>
      </c>
      <c r="CD3" s="415" t="s">
        <v>8</v>
      </c>
      <c r="CE3" s="415" t="s">
        <v>8</v>
      </c>
      <c r="CF3" s="415" t="s">
        <v>8</v>
      </c>
      <c r="CG3" s="415" t="s">
        <v>8</v>
      </c>
      <c r="CH3" s="415" t="s">
        <v>8</v>
      </c>
      <c r="CI3" s="415" t="s">
        <v>8</v>
      </c>
      <c r="CJ3" s="415" t="s">
        <v>8</v>
      </c>
      <c r="CK3" s="415" t="s">
        <v>8</v>
      </c>
      <c r="CL3" s="415" t="s">
        <v>8</v>
      </c>
      <c r="CM3" s="415" t="s">
        <v>8</v>
      </c>
      <c r="CN3" s="415" t="s">
        <v>8</v>
      </c>
      <c r="CO3" s="415" t="s">
        <v>8</v>
      </c>
      <c r="CP3" s="415" t="s">
        <v>8</v>
      </c>
      <c r="CQ3" s="415" t="s">
        <v>8</v>
      </c>
      <c r="CR3" s="415" t="s">
        <v>8</v>
      </c>
      <c r="CS3" s="415" t="s">
        <v>8</v>
      </c>
      <c r="CT3" s="415" t="s">
        <v>8</v>
      </c>
      <c r="CU3" s="415" t="s">
        <v>8</v>
      </c>
      <c r="CV3" s="415" t="s">
        <v>8</v>
      </c>
      <c r="CW3" s="415" t="s">
        <v>8</v>
      </c>
      <c r="CX3" s="415" t="s">
        <v>8</v>
      </c>
      <c r="CY3" s="415" t="s">
        <v>8</v>
      </c>
      <c r="CZ3" s="415" t="s">
        <v>8</v>
      </c>
      <c r="DA3" s="415" t="s">
        <v>8</v>
      </c>
      <c r="DB3" s="415" t="s">
        <v>8</v>
      </c>
      <c r="DC3" s="415" t="s">
        <v>8</v>
      </c>
      <c r="DD3" s="415" t="s">
        <v>8</v>
      </c>
      <c r="DE3" s="415" t="s">
        <v>8</v>
      </c>
      <c r="DF3" s="415" t="s">
        <v>8</v>
      </c>
      <c r="DG3" s="415" t="s">
        <v>8</v>
      </c>
      <c r="DH3" s="415" t="s">
        <v>8</v>
      </c>
      <c r="DI3" s="415" t="s">
        <v>8</v>
      </c>
      <c r="DJ3" s="415" t="s">
        <v>8</v>
      </c>
      <c r="DK3" s="415" t="s">
        <v>8</v>
      </c>
      <c r="DL3" s="415" t="s">
        <v>8</v>
      </c>
      <c r="DM3" s="415" t="s">
        <v>8</v>
      </c>
      <c r="DN3" s="415" t="s">
        <v>8</v>
      </c>
      <c r="DO3" s="415" t="s">
        <v>8</v>
      </c>
      <c r="DP3" s="415" t="s">
        <v>8</v>
      </c>
      <c r="DQ3" s="415" t="s">
        <v>8</v>
      </c>
      <c r="DR3" s="415" t="s">
        <v>8</v>
      </c>
      <c r="DS3" s="415" t="s">
        <v>8</v>
      </c>
      <c r="DT3" s="415" t="s">
        <v>8</v>
      </c>
      <c r="DU3" s="415" t="s">
        <v>8</v>
      </c>
      <c r="DV3" s="415" t="s">
        <v>8</v>
      </c>
      <c r="DW3" s="415" t="s">
        <v>8</v>
      </c>
      <c r="DX3" s="415" t="s">
        <v>8</v>
      </c>
      <c r="DY3" s="415" t="s">
        <v>8</v>
      </c>
      <c r="DZ3" s="415" t="s">
        <v>8</v>
      </c>
      <c r="EA3" s="415" t="s">
        <v>8</v>
      </c>
      <c r="EB3" s="415" t="s">
        <v>8</v>
      </c>
      <c r="EC3" s="415" t="s">
        <v>8</v>
      </c>
      <c r="ED3" s="415" t="s">
        <v>8</v>
      </c>
      <c r="EE3" s="415" t="s">
        <v>8</v>
      </c>
      <c r="EF3" s="415" t="s">
        <v>8</v>
      </c>
      <c r="EG3" s="415" t="s">
        <v>8</v>
      </c>
      <c r="EH3" s="415" t="s">
        <v>8</v>
      </c>
      <c r="EI3" s="415" t="s">
        <v>8</v>
      </c>
      <c r="EJ3" s="415" t="s">
        <v>8</v>
      </c>
      <c r="EK3" s="415" t="s">
        <v>8</v>
      </c>
      <c r="EL3" s="415" t="s">
        <v>8</v>
      </c>
      <c r="EM3" s="415" t="s">
        <v>8</v>
      </c>
      <c r="EN3" s="415" t="s">
        <v>8</v>
      </c>
      <c r="EO3" s="415" t="s">
        <v>8</v>
      </c>
      <c r="EP3" s="415" t="s">
        <v>8</v>
      </c>
      <c r="EQ3" s="415" t="s">
        <v>8</v>
      </c>
      <c r="ER3" s="415" t="s">
        <v>8</v>
      </c>
      <c r="ES3" s="415" t="s">
        <v>8</v>
      </c>
      <c r="ET3" s="415" t="s">
        <v>8</v>
      </c>
      <c r="EU3" s="415" t="s">
        <v>8</v>
      </c>
      <c r="EV3" s="415" t="s">
        <v>8</v>
      </c>
      <c r="EW3" s="415" t="s">
        <v>8</v>
      </c>
      <c r="EX3" s="415" t="s">
        <v>8</v>
      </c>
      <c r="EY3" s="415" t="s">
        <v>8</v>
      </c>
      <c r="EZ3" s="415" t="s">
        <v>8</v>
      </c>
      <c r="FA3" s="415" t="s">
        <v>8</v>
      </c>
      <c r="FB3" s="415" t="s">
        <v>8</v>
      </c>
      <c r="FC3" s="415" t="s">
        <v>8</v>
      </c>
      <c r="FD3" s="415" t="s">
        <v>8</v>
      </c>
      <c r="FE3" s="415" t="s">
        <v>8</v>
      </c>
      <c r="FF3" s="415" t="s">
        <v>8</v>
      </c>
      <c r="FG3" s="415" t="s">
        <v>8</v>
      </c>
      <c r="FH3" s="415" t="s">
        <v>8</v>
      </c>
      <c r="FI3" s="415" t="s">
        <v>8</v>
      </c>
      <c r="FJ3" s="415" t="s">
        <v>8</v>
      </c>
      <c r="FK3" s="415" t="s">
        <v>8</v>
      </c>
      <c r="FL3" s="415" t="s">
        <v>8</v>
      </c>
      <c r="FM3" s="415" t="s">
        <v>8</v>
      </c>
      <c r="FN3" s="415" t="s">
        <v>8</v>
      </c>
      <c r="FO3" s="415" t="s">
        <v>8</v>
      </c>
      <c r="FP3" s="415" t="s">
        <v>8</v>
      </c>
      <c r="FQ3" s="415" t="s">
        <v>8</v>
      </c>
      <c r="FR3" s="415" t="s">
        <v>8</v>
      </c>
      <c r="FS3" s="415" t="s">
        <v>8</v>
      </c>
      <c r="FT3" s="415" t="s">
        <v>8</v>
      </c>
      <c r="FU3" s="415" t="s">
        <v>8</v>
      </c>
      <c r="FV3" s="415" t="s">
        <v>8</v>
      </c>
      <c r="FW3" s="415" t="s">
        <v>8</v>
      </c>
      <c r="FX3" s="415" t="s">
        <v>8</v>
      </c>
      <c r="FY3" s="415" t="s">
        <v>8</v>
      </c>
      <c r="FZ3" s="415" t="s">
        <v>8</v>
      </c>
      <c r="GA3" s="415" t="s">
        <v>8</v>
      </c>
      <c r="GB3" s="415" t="s">
        <v>8</v>
      </c>
      <c r="GC3" s="415" t="s">
        <v>8</v>
      </c>
      <c r="GD3" s="415" t="s">
        <v>8</v>
      </c>
      <c r="GE3" s="415" t="s">
        <v>8</v>
      </c>
      <c r="GF3" s="415" t="s">
        <v>8</v>
      </c>
      <c r="GG3" s="415" t="s">
        <v>8</v>
      </c>
      <c r="GH3" s="415" t="s">
        <v>8</v>
      </c>
      <c r="GI3" s="415" t="s">
        <v>8</v>
      </c>
      <c r="GJ3" s="415" t="s">
        <v>8</v>
      </c>
      <c r="GK3" s="415" t="s">
        <v>8</v>
      </c>
      <c r="GL3" s="415" t="s">
        <v>8</v>
      </c>
      <c r="GM3" s="415" t="s">
        <v>8</v>
      </c>
      <c r="GN3" s="415" t="s">
        <v>8</v>
      </c>
      <c r="GO3" s="415" t="s">
        <v>8</v>
      </c>
      <c r="GP3" s="415" t="s">
        <v>8</v>
      </c>
      <c r="GQ3" s="415" t="s">
        <v>8</v>
      </c>
      <c r="GR3" s="415" t="s">
        <v>8</v>
      </c>
      <c r="GS3" s="415" t="s">
        <v>8</v>
      </c>
      <c r="GT3" s="415" t="s">
        <v>8</v>
      </c>
      <c r="GU3" s="415" t="s">
        <v>8</v>
      </c>
      <c r="GV3" s="415" t="s">
        <v>8</v>
      </c>
      <c r="GW3" s="415" t="s">
        <v>8</v>
      </c>
      <c r="GX3" s="415" t="s">
        <v>8</v>
      </c>
      <c r="GY3" s="415" t="s">
        <v>8</v>
      </c>
      <c r="GZ3" s="415" t="s">
        <v>8</v>
      </c>
      <c r="HA3" s="415" t="s">
        <v>8</v>
      </c>
      <c r="HB3" s="415" t="s">
        <v>8</v>
      </c>
      <c r="HC3" s="415" t="s">
        <v>8</v>
      </c>
      <c r="HD3" s="415" t="s">
        <v>8</v>
      </c>
      <c r="HE3" s="415" t="s">
        <v>8</v>
      </c>
      <c r="HF3" s="415" t="s">
        <v>8</v>
      </c>
      <c r="HG3" s="415" t="s">
        <v>8</v>
      </c>
      <c r="HH3" s="415" t="s">
        <v>8</v>
      </c>
      <c r="HI3" s="415" t="s">
        <v>8</v>
      </c>
      <c r="HJ3" s="415" t="s">
        <v>8</v>
      </c>
      <c r="HK3" s="415" t="s">
        <v>8</v>
      </c>
      <c r="HL3" s="415" t="s">
        <v>8</v>
      </c>
      <c r="HM3" s="415" t="s">
        <v>8</v>
      </c>
      <c r="HN3" s="415" t="s">
        <v>8</v>
      </c>
      <c r="HO3" s="415" t="s">
        <v>8</v>
      </c>
      <c r="HP3" s="415" t="s">
        <v>8</v>
      </c>
      <c r="HQ3" s="415" t="s">
        <v>8</v>
      </c>
      <c r="HR3" s="415" t="s">
        <v>8</v>
      </c>
      <c r="HS3" s="415" t="s">
        <v>8</v>
      </c>
      <c r="HT3" s="415" t="s">
        <v>8</v>
      </c>
      <c r="HU3" s="415" t="s">
        <v>8</v>
      </c>
      <c r="HV3" s="415" t="s">
        <v>8</v>
      </c>
      <c r="HW3" s="415" t="s">
        <v>8</v>
      </c>
      <c r="HX3" s="415" t="s">
        <v>8</v>
      </c>
      <c r="HY3" s="415" t="s">
        <v>8</v>
      </c>
      <c r="HZ3" s="415" t="s">
        <v>8</v>
      </c>
      <c r="IA3" s="415" t="s">
        <v>8</v>
      </c>
      <c r="IB3" s="415" t="s">
        <v>8</v>
      </c>
      <c r="IC3" s="415" t="s">
        <v>8</v>
      </c>
      <c r="ID3" s="415" t="s">
        <v>8</v>
      </c>
      <c r="IE3" s="415" t="s">
        <v>8</v>
      </c>
      <c r="IF3" s="415" t="s">
        <v>8</v>
      </c>
      <c r="IG3" s="415" t="s">
        <v>8</v>
      </c>
      <c r="IH3" s="415" t="s">
        <v>8</v>
      </c>
      <c r="II3" s="415" t="s">
        <v>8</v>
      </c>
      <c r="IJ3" s="415" t="s">
        <v>8</v>
      </c>
      <c r="IK3" s="415" t="s">
        <v>8</v>
      </c>
      <c r="IL3" s="415" t="s">
        <v>8</v>
      </c>
      <c r="IM3" s="415" t="s">
        <v>8</v>
      </c>
      <c r="IN3" s="415" t="s">
        <v>8</v>
      </c>
      <c r="IO3" s="415" t="s">
        <v>8</v>
      </c>
      <c r="IP3" s="415" t="s">
        <v>8</v>
      </c>
      <c r="IQ3" s="415" t="s">
        <v>8</v>
      </c>
      <c r="IR3" s="415" t="s">
        <v>8</v>
      </c>
      <c r="IS3" s="415" t="s">
        <v>8</v>
      </c>
      <c r="IT3" s="415" t="s">
        <v>8</v>
      </c>
      <c r="IU3" s="415" t="s">
        <v>8</v>
      </c>
      <c r="IV3" s="415" t="s">
        <v>8</v>
      </c>
    </row>
    <row r="4" spans="1:256" ht="15.5" x14ac:dyDescent="0.35">
      <c r="A4" s="272" t="s">
        <v>611</v>
      </c>
    </row>
    <row r="5" spans="1:256" ht="55.5" customHeight="1" x14ac:dyDescent="0.35">
      <c r="A5" s="359" t="s">
        <v>612</v>
      </c>
    </row>
    <row r="6" spans="1:256" ht="32.25" customHeight="1" x14ac:dyDescent="0.35">
      <c r="A6" s="268" t="s">
        <v>613</v>
      </c>
    </row>
    <row r="7" spans="1:256" ht="26.25" customHeight="1" x14ac:dyDescent="0.35">
      <c r="A7" s="267" t="s">
        <v>614</v>
      </c>
    </row>
    <row r="8" spans="1:256" ht="15.5" x14ac:dyDescent="0.35">
      <c r="A8" s="267"/>
    </row>
    <row r="9" spans="1:256" ht="15.5" x14ac:dyDescent="0.35">
      <c r="A9" s="267" t="s">
        <v>615</v>
      </c>
    </row>
    <row r="10" spans="1:256" ht="15.5" x14ac:dyDescent="0.35">
      <c r="A10" s="269"/>
    </row>
    <row r="11" spans="1:256" ht="15.5" x14ac:dyDescent="0.35">
      <c r="A11" s="270" t="s">
        <v>616</v>
      </c>
    </row>
    <row r="12" spans="1:256" ht="15.5" x14ac:dyDescent="0.35">
      <c r="A12" s="267" t="s">
        <v>617</v>
      </c>
    </row>
    <row r="13" spans="1:256" ht="15.5" x14ac:dyDescent="0.35">
      <c r="A13" s="267" t="s">
        <v>618</v>
      </c>
    </row>
    <row r="14" spans="1:256" ht="15.5" x14ac:dyDescent="0.35">
      <c r="A14" s="267" t="s">
        <v>619</v>
      </c>
    </row>
    <row r="15" spans="1:256" ht="15.5" x14ac:dyDescent="0.35">
      <c r="A15" s="267" t="s">
        <v>620</v>
      </c>
    </row>
    <row r="16" spans="1:256" ht="15.5" x14ac:dyDescent="0.35">
      <c r="A16" s="267" t="s">
        <v>621</v>
      </c>
    </row>
    <row r="17" spans="1:1" ht="15.5" x14ac:dyDescent="0.35">
      <c r="A17" s="267" t="s">
        <v>622</v>
      </c>
    </row>
    <row r="18" spans="1:1" ht="15.5" x14ac:dyDescent="0.35">
      <c r="A18" s="267" t="s">
        <v>623</v>
      </c>
    </row>
    <row r="19" spans="1:1" ht="15.5" x14ac:dyDescent="0.35">
      <c r="A19" s="267" t="s">
        <v>624</v>
      </c>
    </row>
    <row r="20" spans="1:1" ht="15.5" x14ac:dyDescent="0.35">
      <c r="A20" s="269"/>
    </row>
    <row r="21" spans="1:1" ht="15.5" x14ac:dyDescent="0.35">
      <c r="A21" s="270" t="s">
        <v>625</v>
      </c>
    </row>
    <row r="22" spans="1:1" ht="15.5" x14ac:dyDescent="0.35">
      <c r="A22" s="267" t="s">
        <v>626</v>
      </c>
    </row>
    <row r="23" spans="1:1" ht="15.5" x14ac:dyDescent="0.35">
      <c r="A23" s="267" t="s">
        <v>627</v>
      </c>
    </row>
    <row r="24" spans="1:1" ht="15.5" x14ac:dyDescent="0.35">
      <c r="A24" s="267" t="s">
        <v>628</v>
      </c>
    </row>
    <row r="25" spans="1:1" ht="15.5" x14ac:dyDescent="0.35">
      <c r="A25" s="267"/>
    </row>
    <row r="26" spans="1:1" ht="15.5" x14ac:dyDescent="0.35">
      <c r="A26" s="267"/>
    </row>
    <row r="27" spans="1:1" ht="16" thickBot="1" x14ac:dyDescent="0.4">
      <c r="A27" s="271" t="s">
        <v>629</v>
      </c>
    </row>
    <row r="28" spans="1:1" ht="16" thickBot="1" x14ac:dyDescent="0.4">
      <c r="A28" s="517"/>
    </row>
    <row r="29" spans="1:1" ht="15.5" x14ac:dyDescent="0.35">
      <c r="A29" s="541" t="s">
        <v>630</v>
      </c>
    </row>
    <row r="30" spans="1:1" ht="49.5" customHeight="1" thickBot="1" x14ac:dyDescent="0.4">
      <c r="A30" s="518" t="s">
        <v>631</v>
      </c>
    </row>
    <row r="31" spans="1:1" ht="15.5" x14ac:dyDescent="0.35">
      <c r="A31" s="521" t="s">
        <v>632</v>
      </c>
    </row>
    <row r="32" spans="1:1" ht="15.5" x14ac:dyDescent="0.35">
      <c r="A32" s="249" t="s">
        <v>633</v>
      </c>
    </row>
    <row r="33" spans="1:1" ht="46.5" x14ac:dyDescent="0.35">
      <c r="A33" s="249" t="s">
        <v>634</v>
      </c>
    </row>
    <row r="34" spans="1:1" ht="15.5" x14ac:dyDescent="0.35">
      <c r="A34" s="249" t="s">
        <v>635</v>
      </c>
    </row>
    <row r="35" spans="1:1" ht="31" x14ac:dyDescent="0.35">
      <c r="A35" s="249" t="s">
        <v>636</v>
      </c>
    </row>
    <row r="36" spans="1:1" ht="46.5" x14ac:dyDescent="0.35">
      <c r="A36" s="249" t="s">
        <v>637</v>
      </c>
    </row>
    <row r="37" spans="1:1" ht="15.5" x14ac:dyDescent="0.35">
      <c r="A37" s="249" t="s">
        <v>638</v>
      </c>
    </row>
    <row r="38" spans="1:1" ht="15.5" x14ac:dyDescent="0.35">
      <c r="A38" s="249" t="s">
        <v>639</v>
      </c>
    </row>
    <row r="39" spans="1:1" ht="15.5" x14ac:dyDescent="0.35">
      <c r="A39" s="249" t="s">
        <v>640</v>
      </c>
    </row>
    <row r="40" spans="1:1" ht="15.5" x14ac:dyDescent="0.35">
      <c r="A40" s="249" t="s">
        <v>641</v>
      </c>
    </row>
    <row r="41" spans="1:1" ht="15.5" x14ac:dyDescent="0.35">
      <c r="A41" s="519" t="s">
        <v>642</v>
      </c>
    </row>
    <row r="42" spans="1:1" ht="15.5" x14ac:dyDescent="0.35">
      <c r="A42" s="519" t="s">
        <v>643</v>
      </c>
    </row>
    <row r="43" spans="1:1" ht="15.5" x14ac:dyDescent="0.35">
      <c r="A43" s="519" t="s">
        <v>644</v>
      </c>
    </row>
    <row r="44" spans="1:1" ht="15.5" x14ac:dyDescent="0.35">
      <c r="A44" s="519" t="s">
        <v>645</v>
      </c>
    </row>
    <row r="45" spans="1:1" ht="16" thickBot="1" x14ac:dyDescent="0.4">
      <c r="A45" s="520" t="s">
        <v>646</v>
      </c>
    </row>
    <row r="46" spans="1:1" ht="16" thickBot="1" x14ac:dyDescent="0.4">
      <c r="A46" s="263"/>
    </row>
    <row r="47" spans="1:1" ht="15.5" x14ac:dyDescent="0.35">
      <c r="A47" s="522" t="s">
        <v>647</v>
      </c>
    </row>
    <row r="48" spans="1:1" ht="15.5" x14ac:dyDescent="0.35">
      <c r="A48" s="252"/>
    </row>
    <row r="49" spans="1:1" ht="15.5" x14ac:dyDescent="0.35">
      <c r="A49" s="252" t="s">
        <v>633</v>
      </c>
    </row>
    <row r="50" spans="1:1" ht="31" x14ac:dyDescent="0.35">
      <c r="A50" s="252" t="s">
        <v>648</v>
      </c>
    </row>
    <row r="51" spans="1:1" ht="15.5" x14ac:dyDescent="0.35">
      <c r="A51" s="252"/>
    </row>
    <row r="52" spans="1:1" ht="46.5" x14ac:dyDescent="0.35">
      <c r="A52" s="252" t="s">
        <v>649</v>
      </c>
    </row>
    <row r="53" spans="1:1" ht="15.5" x14ac:dyDescent="0.35">
      <c r="A53" s="252" t="s">
        <v>650</v>
      </c>
    </row>
    <row r="54" spans="1:1" ht="15.5" x14ac:dyDescent="0.35">
      <c r="A54" s="523" t="s">
        <v>651</v>
      </c>
    </row>
    <row r="55" spans="1:1" ht="15.5" x14ac:dyDescent="0.35">
      <c r="A55" s="523" t="s">
        <v>652</v>
      </c>
    </row>
    <row r="56" spans="1:1" ht="15.5" x14ac:dyDescent="0.35">
      <c r="A56" s="523" t="s">
        <v>653</v>
      </c>
    </row>
    <row r="57" spans="1:1" ht="15.5" x14ac:dyDescent="0.35">
      <c r="A57" s="523" t="s">
        <v>654</v>
      </c>
    </row>
    <row r="58" spans="1:1" ht="16" thickBot="1" x14ac:dyDescent="0.4">
      <c r="A58" s="524" t="s">
        <v>655</v>
      </c>
    </row>
    <row r="59" spans="1:1" ht="16" thickBot="1" x14ac:dyDescent="0.4">
      <c r="A59" s="263"/>
    </row>
    <row r="60" spans="1:1" ht="15.5" x14ac:dyDescent="0.35">
      <c r="A60" s="525" t="s">
        <v>571</v>
      </c>
    </row>
    <row r="61" spans="1:1" ht="15.5" x14ac:dyDescent="0.35">
      <c r="A61" s="254" t="s">
        <v>656</v>
      </c>
    </row>
    <row r="62" spans="1:1" ht="15.5" x14ac:dyDescent="0.35">
      <c r="A62" s="254"/>
    </row>
    <row r="63" spans="1:1" ht="31" x14ac:dyDescent="0.35">
      <c r="A63" s="254" t="s">
        <v>657</v>
      </c>
    </row>
    <row r="64" spans="1:1" ht="31" x14ac:dyDescent="0.35">
      <c r="A64" s="254" t="s">
        <v>658</v>
      </c>
    </row>
    <row r="65" spans="1:1" ht="15.5" x14ac:dyDescent="0.35">
      <c r="A65" s="254" t="s">
        <v>659</v>
      </c>
    </row>
    <row r="66" spans="1:1" ht="15.5" x14ac:dyDescent="0.35">
      <c r="A66" s="254" t="s">
        <v>660</v>
      </c>
    </row>
    <row r="67" spans="1:1" ht="15.5" x14ac:dyDescent="0.35">
      <c r="A67" s="254" t="s">
        <v>661</v>
      </c>
    </row>
    <row r="68" spans="1:1" ht="15.5" x14ac:dyDescent="0.35">
      <c r="A68" s="254" t="s">
        <v>662</v>
      </c>
    </row>
    <row r="69" spans="1:1" ht="15.5" x14ac:dyDescent="0.35">
      <c r="A69" s="254" t="s">
        <v>663</v>
      </c>
    </row>
    <row r="70" spans="1:1" ht="15.5" x14ac:dyDescent="0.35">
      <c r="A70" s="526" t="s">
        <v>664</v>
      </c>
    </row>
    <row r="71" spans="1:1" ht="15.5" x14ac:dyDescent="0.35">
      <c r="A71" s="526" t="s">
        <v>665</v>
      </c>
    </row>
    <row r="72" spans="1:1" ht="15.5" x14ac:dyDescent="0.35">
      <c r="A72" s="526" t="s">
        <v>666</v>
      </c>
    </row>
    <row r="73" spans="1:1" ht="31" x14ac:dyDescent="0.35">
      <c r="A73" s="526" t="s">
        <v>667</v>
      </c>
    </row>
    <row r="74" spans="1:1" ht="31.5" thickBot="1" x14ac:dyDescent="0.4">
      <c r="A74" s="449" t="s">
        <v>668</v>
      </c>
    </row>
    <row r="75" spans="1:1" ht="16" thickBot="1" x14ac:dyDescent="0.4">
      <c r="A75" s="263"/>
    </row>
    <row r="76" spans="1:1" ht="15.5" x14ac:dyDescent="0.35">
      <c r="A76" s="529" t="s">
        <v>669</v>
      </c>
    </row>
    <row r="77" spans="1:1" ht="15.5" x14ac:dyDescent="0.35">
      <c r="A77" s="251" t="s">
        <v>670</v>
      </c>
    </row>
    <row r="78" spans="1:1" ht="15.5" x14ac:dyDescent="0.35">
      <c r="A78" s="251"/>
    </row>
    <row r="79" spans="1:1" ht="15.5" x14ac:dyDescent="0.35">
      <c r="A79" s="251" t="s">
        <v>671</v>
      </c>
    </row>
    <row r="80" spans="1:1" ht="31.5" customHeight="1" x14ac:dyDescent="0.35">
      <c r="A80" s="251" t="s">
        <v>672</v>
      </c>
    </row>
    <row r="81" spans="1:1" ht="30.75" customHeight="1" x14ac:dyDescent="0.35">
      <c r="A81" s="251" t="s">
        <v>673</v>
      </c>
    </row>
    <row r="82" spans="1:1" ht="15.5" x14ac:dyDescent="0.35">
      <c r="A82" s="251" t="s">
        <v>674</v>
      </c>
    </row>
    <row r="83" spans="1:1" ht="15.5" x14ac:dyDescent="0.35">
      <c r="A83" s="251" t="s">
        <v>675</v>
      </c>
    </row>
    <row r="84" spans="1:1" ht="46.5" x14ac:dyDescent="0.35">
      <c r="A84" s="251" t="s">
        <v>676</v>
      </c>
    </row>
    <row r="85" spans="1:1" ht="31" x14ac:dyDescent="0.35">
      <c r="A85" s="251" t="s">
        <v>677</v>
      </c>
    </row>
    <row r="86" spans="1:1" ht="31" x14ac:dyDescent="0.35">
      <c r="A86" s="251" t="s">
        <v>678</v>
      </c>
    </row>
    <row r="87" spans="1:1" ht="31" x14ac:dyDescent="0.35">
      <c r="A87" s="251" t="s">
        <v>679</v>
      </c>
    </row>
    <row r="88" spans="1:1" ht="15.5" x14ac:dyDescent="0.35">
      <c r="A88" s="527" t="s">
        <v>680</v>
      </c>
    </row>
    <row r="89" spans="1:1" ht="15.5" x14ac:dyDescent="0.35">
      <c r="A89" s="527" t="s">
        <v>681</v>
      </c>
    </row>
    <row r="90" spans="1:1" ht="15.5" x14ac:dyDescent="0.35">
      <c r="A90" s="527" t="s">
        <v>682</v>
      </c>
    </row>
    <row r="91" spans="1:1" ht="16" thickBot="1" x14ac:dyDescent="0.4">
      <c r="A91" s="528" t="s">
        <v>683</v>
      </c>
    </row>
    <row r="92" spans="1:1" ht="16" thickBot="1" x14ac:dyDescent="0.4">
      <c r="A92" s="265"/>
    </row>
    <row r="93" spans="1:1" s="266" customFormat="1" ht="15.5" x14ac:dyDescent="0.35">
      <c r="A93" s="532" t="s">
        <v>684</v>
      </c>
    </row>
    <row r="94" spans="1:1" s="266" customFormat="1" ht="15.5" x14ac:dyDescent="0.35">
      <c r="A94" s="253" t="s">
        <v>685</v>
      </c>
    </row>
    <row r="95" spans="1:1" s="266" customFormat="1" ht="15.5" x14ac:dyDescent="0.35">
      <c r="A95" s="253"/>
    </row>
    <row r="96" spans="1:1" s="266" customFormat="1" ht="31" x14ac:dyDescent="0.35">
      <c r="A96" s="253" t="s">
        <v>686</v>
      </c>
    </row>
    <row r="97" spans="1:1" s="266" customFormat="1" ht="15.5" x14ac:dyDescent="0.35">
      <c r="A97" s="253"/>
    </row>
    <row r="98" spans="1:1" s="266" customFormat="1" ht="31" x14ac:dyDescent="0.35">
      <c r="A98" s="253" t="s">
        <v>687</v>
      </c>
    </row>
    <row r="99" spans="1:1" s="266" customFormat="1" ht="15.5" x14ac:dyDescent="0.35">
      <c r="A99" s="253"/>
    </row>
    <row r="100" spans="1:1" s="266" customFormat="1" ht="46.5" x14ac:dyDescent="0.35">
      <c r="A100" s="253" t="s">
        <v>688</v>
      </c>
    </row>
    <row r="101" spans="1:1" s="266" customFormat="1" ht="15.5" x14ac:dyDescent="0.35">
      <c r="A101" s="253"/>
    </row>
    <row r="102" spans="1:1" s="266" customFormat="1" ht="15.5" x14ac:dyDescent="0.35">
      <c r="A102" s="253" t="s">
        <v>689</v>
      </c>
    </row>
    <row r="103" spans="1:1" s="266" customFormat="1" ht="15.5" x14ac:dyDescent="0.35">
      <c r="A103" s="253"/>
    </row>
    <row r="104" spans="1:1" s="266" customFormat="1" ht="46.5" x14ac:dyDescent="0.35">
      <c r="A104" s="253" t="s">
        <v>690</v>
      </c>
    </row>
    <row r="105" spans="1:1" s="266" customFormat="1" ht="15.5" x14ac:dyDescent="0.35">
      <c r="A105" s="530" t="s">
        <v>691</v>
      </c>
    </row>
    <row r="106" spans="1:1" s="266" customFormat="1" ht="15.5" x14ac:dyDescent="0.35">
      <c r="A106" s="530" t="s">
        <v>692</v>
      </c>
    </row>
    <row r="107" spans="1:1" s="266" customFormat="1" ht="15.5" x14ac:dyDescent="0.35">
      <c r="A107" s="530" t="s">
        <v>693</v>
      </c>
    </row>
    <row r="108" spans="1:1" s="266" customFormat="1" ht="16" thickBot="1" x14ac:dyDescent="0.4">
      <c r="A108" s="531" t="s">
        <v>694</v>
      </c>
    </row>
    <row r="109" spans="1:1" s="266" customFormat="1" ht="16" thickBot="1" x14ac:dyDescent="0.4">
      <c r="A109" s="595"/>
    </row>
    <row r="110" spans="1:1" s="266" customFormat="1" ht="15.5" x14ac:dyDescent="0.35">
      <c r="A110" s="525" t="s">
        <v>695</v>
      </c>
    </row>
    <row r="111" spans="1:1" s="266" customFormat="1" ht="15.5" x14ac:dyDescent="0.35">
      <c r="A111" s="254"/>
    </row>
    <row r="112" spans="1:1" s="266" customFormat="1" ht="46.5" x14ac:dyDescent="0.35">
      <c r="A112" s="254" t="s">
        <v>696</v>
      </c>
    </row>
    <row r="113" spans="1:1" s="266" customFormat="1" ht="15.5" x14ac:dyDescent="0.35">
      <c r="A113" s="254"/>
    </row>
    <row r="114" spans="1:1" s="266" customFormat="1" ht="31" x14ac:dyDescent="0.35">
      <c r="A114" s="254" t="s">
        <v>697</v>
      </c>
    </row>
    <row r="115" spans="1:1" s="266" customFormat="1" ht="16" thickBot="1" x14ac:dyDescent="0.4">
      <c r="A115" s="449"/>
    </row>
    <row r="116" spans="1:1" ht="16" thickBot="1" x14ac:dyDescent="0.4">
      <c r="A116" s="263"/>
    </row>
    <row r="117" spans="1:1" ht="15.5" x14ac:dyDescent="0.35">
      <c r="A117" s="533" t="s">
        <v>698</v>
      </c>
    </row>
    <row r="118" spans="1:1" ht="15.5" x14ac:dyDescent="0.35">
      <c r="A118" s="250" t="s">
        <v>699</v>
      </c>
    </row>
    <row r="119" spans="1:1" ht="15.5" x14ac:dyDescent="0.35">
      <c r="A119" s="250"/>
    </row>
    <row r="120" spans="1:1" ht="36" customHeight="1" x14ac:dyDescent="0.35">
      <c r="A120" s="250" t="s">
        <v>700</v>
      </c>
    </row>
    <row r="121" spans="1:1" ht="13.5" customHeight="1" x14ac:dyDescent="0.35">
      <c r="A121" s="250"/>
    </row>
    <row r="122" spans="1:1" ht="50.25" customHeight="1" x14ac:dyDescent="0.35">
      <c r="A122" s="250" t="s">
        <v>701</v>
      </c>
    </row>
    <row r="123" spans="1:1" ht="15.5" x14ac:dyDescent="0.35">
      <c r="A123" s="250"/>
    </row>
    <row r="124" spans="1:1" ht="15.5" x14ac:dyDescent="0.35">
      <c r="A124" s="250" t="s">
        <v>702</v>
      </c>
    </row>
    <row r="125" spans="1:1" ht="15.5" x14ac:dyDescent="0.35">
      <c r="A125" s="534"/>
    </row>
    <row r="126" spans="1:1" ht="16" thickBot="1" x14ac:dyDescent="0.4">
      <c r="A126" s="273" t="s">
        <v>703</v>
      </c>
    </row>
    <row r="129" customFormat="1" x14ac:dyDescent="0.35"/>
    <row r="130" customFormat="1" x14ac:dyDescent="0.35"/>
    <row r="131" customFormat="1" x14ac:dyDescent="0.35"/>
    <row r="132" customFormat="1" x14ac:dyDescent="0.35"/>
    <row r="133" customFormat="1" x14ac:dyDescent="0.35"/>
  </sheetData>
  <sheetProtection algorithmName="SHA-512" hashValue="ZVlX/doYRZVMYKwBy5SmtKXG44vasMLjIH3NynfCLGc9kBb8ksiIDJBudZFqSaI5g8RYHotfGUsW9qsyXgZrjQ==" saltValue="T9hJZm8XpolhlCZKtymjEA==" spinCount="100000" sheet="1"/>
  <hyperlinks>
    <hyperlink ref="A31" location="'Simplified Nutrient Assessment'!B7" display="Fruit " xr:uid="{00000000-0004-0000-1000-000000000000}"/>
    <hyperlink ref="A47" location="'Simplified Nutrient Assessment'!B15" display="Milk " xr:uid="{00000000-0004-0000-1000-000001000000}"/>
    <hyperlink ref="A60" location="'Simplified Nutrient Assessment'!A23" display="Vegetable Subgroups" xr:uid="{00000000-0004-0000-1000-000002000000}"/>
    <hyperlink ref="A76" location="'Simplified Nutrient Assessment'!N3" display="Main Dish Simplified Nutrient Data Entry" xr:uid="{00000000-0004-0000-1000-000003000000}"/>
    <hyperlink ref="A93" location="'Simplified Nutrient Assessment'!X3" display="Other Items Nutrient Assessment" xr:uid="{00000000-0004-0000-1000-000004000000}"/>
    <hyperlink ref="A29" location="'Simplified Nutrient Assessment'!B3" display="Fruit, Milk, and Vegetable Subgroup Simplified Nutrient Assessment" xr:uid="{00000000-0004-0000-1000-000005000000}"/>
    <hyperlink ref="A110" location="'Simplified Nutrient Assessment'!A74" display="Sodium Portion of Simplified Nutrient Assessment" xr:uid="{00000000-0004-0000-1000-000006000000}"/>
    <hyperlink ref="A117" location="'Simplified Nutrient Assessment'!P58" display="Simplified Nutrient Assessment (results)" xr:uid="{00000000-0004-0000-1000-000007000000}"/>
  </hyperlinks>
  <pageMargins left="0.7" right="0.7" top="0.75" bottom="0.75" header="0.3" footer="0.3"/>
  <pageSetup scale="70" orientation="portrait" r:id="rId1"/>
  <headerFooter>
    <oddHeader>&amp;L&amp;G</oddHeader>
    <oddFooter>Page &amp;P</oddFooter>
  </headerFooter>
  <rowBreaks count="2" manualBreakCount="2">
    <brk id="45" max="16383" man="1"/>
    <brk id="91" max="16383" man="1"/>
  </rowBreaks>
  <drawing r:id="rId2"/>
  <legacyDrawingHF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V105"/>
  <sheetViews>
    <sheetView zoomScale="70" zoomScaleNormal="70" workbookViewId="0">
      <pane ySplit="6" topLeftCell="A7" activePane="bottomLeft" state="frozen"/>
      <selection activeCell="G4" sqref="G4:J4"/>
      <selection pane="bottomLeft" activeCell="N8" sqref="N8"/>
    </sheetView>
  </sheetViews>
  <sheetFormatPr defaultRowHeight="14.5" x14ac:dyDescent="0.35"/>
  <cols>
    <col min="1" max="1" width="13.453125" customWidth="1"/>
    <col min="2" max="5" width="20" hidden="1" customWidth="1"/>
    <col min="6" max="6" width="26.453125" customWidth="1"/>
    <col min="7" max="7" width="23.453125" customWidth="1"/>
    <col min="8" max="8" width="5.453125" hidden="1" customWidth="1"/>
    <col min="9" max="9" width="14.1796875" hidden="1" customWidth="1"/>
    <col min="10" max="10" width="26.453125" customWidth="1"/>
    <col min="11" max="11" width="9" hidden="1" customWidth="1"/>
    <col min="12" max="12" width="5.54296875" hidden="1" customWidth="1"/>
    <col min="13" max="13" width="2.81640625" customWidth="1"/>
    <col min="14" max="14" width="55.81640625" customWidth="1"/>
    <col min="15" max="15" width="32.54296875" customWidth="1"/>
    <col min="16" max="16" width="15.453125" customWidth="1"/>
    <col min="17" max="18" width="14.1796875" customWidth="1"/>
    <col min="19" max="19" width="17" customWidth="1"/>
    <col min="20" max="20" width="8.1796875" hidden="1" customWidth="1"/>
    <col min="21" max="21" width="4.1796875" hidden="1" customWidth="1"/>
    <col min="22" max="22" width="10.453125" hidden="1" customWidth="1"/>
    <col min="23" max="23" width="2.54296875" customWidth="1"/>
    <col min="24" max="24" width="42.1796875" customWidth="1"/>
    <col min="25" max="25" width="16.1796875" customWidth="1"/>
    <col min="26" max="27" width="13.54296875" customWidth="1"/>
    <col min="28" max="28" width="17.54296875" customWidth="1"/>
    <col min="29" max="30" width="9.1796875" hidden="1" customWidth="1"/>
    <col min="31" max="31" width="0" hidden="1" customWidth="1"/>
    <col min="32" max="32" width="2" customWidth="1"/>
    <col min="36" max="36" width="9.81640625" customWidth="1"/>
    <col min="37" max="38" width="9.81640625" hidden="1" customWidth="1"/>
    <col min="39" max="39" width="9.81640625" customWidth="1"/>
    <col min="40" max="40" width="5.81640625" customWidth="1"/>
    <col min="41" max="41" width="3.453125" customWidth="1"/>
    <col min="44" max="44" width="10.81640625" customWidth="1"/>
    <col min="45" max="46" width="10.81640625" hidden="1" customWidth="1"/>
    <col min="47" max="47" width="10.81640625" customWidth="1"/>
    <col min="48" max="48" width="7.1796875" customWidth="1"/>
  </cols>
  <sheetData>
    <row r="1" spans="1:48" ht="23.25" customHeight="1" thickBot="1" x14ac:dyDescent="0.4">
      <c r="A1" s="1284" t="s">
        <v>704</v>
      </c>
      <c r="B1" s="1064"/>
      <c r="C1" s="1064"/>
      <c r="D1" s="1064"/>
      <c r="E1" s="1064"/>
      <c r="F1" s="1064"/>
      <c r="G1" s="1064"/>
      <c r="H1" s="1064"/>
      <c r="I1" s="1064"/>
      <c r="J1" s="1064"/>
      <c r="K1" s="1064"/>
      <c r="L1" s="1064"/>
      <c r="M1" s="1064"/>
      <c r="N1" s="1064"/>
      <c r="O1" s="1064"/>
      <c r="P1" s="1064"/>
      <c r="Q1" s="1064"/>
      <c r="R1" s="1064"/>
      <c r="S1" s="1064"/>
      <c r="T1" s="1064"/>
      <c r="U1" s="1064"/>
      <c r="V1" s="1064"/>
      <c r="W1" s="1064"/>
      <c r="X1" s="1064"/>
      <c r="Y1" s="1064"/>
      <c r="Z1" s="1064"/>
      <c r="AA1" s="1064"/>
      <c r="AB1" s="1065"/>
      <c r="AC1" s="446"/>
    </row>
    <row r="2" spans="1:48" ht="54" customHeight="1" thickBot="1" x14ac:dyDescent="0.4">
      <c r="A2" s="1285" t="s">
        <v>248</v>
      </c>
      <c r="B2" s="1286"/>
      <c r="C2" s="1286"/>
      <c r="D2" s="1286"/>
      <c r="E2" s="1286"/>
      <c r="F2" s="1286"/>
      <c r="G2" s="1286"/>
      <c r="H2" s="1286"/>
      <c r="I2" s="1286"/>
      <c r="J2" s="1286"/>
      <c r="K2" s="1286"/>
      <c r="L2" s="1286"/>
      <c r="M2" s="1286"/>
      <c r="N2" s="1287" t="s">
        <v>705</v>
      </c>
      <c r="O2" s="1287"/>
      <c r="P2" s="1287"/>
      <c r="Q2" s="1287"/>
      <c r="R2" s="639"/>
      <c r="S2" s="373"/>
      <c r="T2" s="373"/>
      <c r="U2" s="373"/>
      <c r="V2" s="373"/>
      <c r="W2" s="373"/>
      <c r="X2" s="1288" t="s">
        <v>706</v>
      </c>
      <c r="Y2" s="1288"/>
      <c r="Z2" s="1287" t="s">
        <v>707</v>
      </c>
      <c r="AA2" s="1287"/>
      <c r="AB2" s="1287"/>
      <c r="AC2" s="1287"/>
    </row>
    <row r="3" spans="1:48" ht="24.75" customHeight="1" thickBot="1" x14ac:dyDescent="0.4">
      <c r="A3" s="1289" t="s">
        <v>708</v>
      </c>
      <c r="B3" s="1290"/>
      <c r="C3" s="1290"/>
      <c r="D3" s="1290"/>
      <c r="E3" s="1290"/>
      <c r="F3" s="1290"/>
      <c r="G3" s="1290"/>
      <c r="H3" s="1290"/>
      <c r="I3" s="1290"/>
      <c r="J3" s="1291"/>
      <c r="K3" s="163"/>
      <c r="L3" s="163"/>
      <c r="N3" s="1289" t="s">
        <v>669</v>
      </c>
      <c r="O3" s="1290"/>
      <c r="P3" s="1290"/>
      <c r="Q3" s="1290"/>
      <c r="R3" s="1290"/>
      <c r="S3" s="1291"/>
      <c r="T3" s="166"/>
      <c r="U3" s="166"/>
      <c r="X3" s="1289" t="s">
        <v>709</v>
      </c>
      <c r="Y3" s="1290"/>
      <c r="Z3" s="1290"/>
      <c r="AA3" s="1290"/>
      <c r="AB3" s="1291"/>
    </row>
    <row r="4" spans="1:48" ht="49.5" customHeight="1" thickBot="1" x14ac:dyDescent="0.4">
      <c r="A4" s="1298" t="s">
        <v>710</v>
      </c>
      <c r="B4" s="1298"/>
      <c r="C4" s="1298"/>
      <c r="D4" s="1298"/>
      <c r="E4" s="1298"/>
      <c r="F4" s="1298"/>
      <c r="G4" s="1298"/>
      <c r="H4" s="1298"/>
      <c r="I4" s="1298"/>
      <c r="J4" s="1298"/>
      <c r="K4" s="560"/>
      <c r="L4" s="560"/>
      <c r="N4" s="1298" t="s">
        <v>711</v>
      </c>
      <c r="O4" s="1298"/>
      <c r="P4" s="1298"/>
      <c r="Q4" s="1298"/>
      <c r="R4" s="1298"/>
      <c r="S4" s="1298"/>
      <c r="T4" s="164"/>
      <c r="U4" s="164"/>
      <c r="X4" s="1298" t="s">
        <v>712</v>
      </c>
      <c r="Y4" s="1298"/>
      <c r="Z4" s="1298"/>
      <c r="AA4" s="1298"/>
      <c r="AB4" s="1298"/>
    </row>
    <row r="5" spans="1:48" ht="12.75" customHeight="1" thickBot="1" x14ac:dyDescent="0.4">
      <c r="A5" s="1299"/>
      <c r="B5" s="1299"/>
      <c r="C5" s="1299"/>
      <c r="D5" s="1299"/>
      <c r="E5" s="1299"/>
      <c r="F5" s="1299"/>
      <c r="G5" s="1299"/>
      <c r="H5" s="1299"/>
      <c r="I5" s="1299"/>
      <c r="J5" s="1299"/>
      <c r="K5" s="560"/>
      <c r="L5" s="560"/>
      <c r="N5" s="368" t="s">
        <v>713</v>
      </c>
      <c r="O5" s="369" t="s">
        <v>714</v>
      </c>
      <c r="P5" s="369" t="s">
        <v>715</v>
      </c>
      <c r="Q5" s="369" t="s">
        <v>716</v>
      </c>
      <c r="R5" s="574" t="s">
        <v>717</v>
      </c>
      <c r="S5" s="370" t="s">
        <v>718</v>
      </c>
      <c r="T5" s="164"/>
      <c r="U5" s="164"/>
      <c r="X5" s="371" t="s">
        <v>719</v>
      </c>
      <c r="Y5" s="371" t="s">
        <v>720</v>
      </c>
      <c r="Z5" s="371" t="s">
        <v>721</v>
      </c>
      <c r="AA5" s="372" t="s">
        <v>722</v>
      </c>
      <c r="AB5" s="576" t="s">
        <v>723</v>
      </c>
    </row>
    <row r="6" spans="1:48" ht="52.5" customHeight="1" thickBot="1" x14ac:dyDescent="0.4">
      <c r="A6" s="1300"/>
      <c r="B6" s="1300"/>
      <c r="C6" s="1300"/>
      <c r="D6" s="1300"/>
      <c r="E6" s="1300"/>
      <c r="F6" s="1300"/>
      <c r="G6" s="1300"/>
      <c r="H6" s="1300"/>
      <c r="I6" s="1300"/>
      <c r="J6" s="1300"/>
      <c r="K6" s="560" t="s">
        <v>724</v>
      </c>
      <c r="L6" s="560" t="s">
        <v>725</v>
      </c>
      <c r="N6" s="364" t="s">
        <v>726</v>
      </c>
      <c r="O6" s="365" t="s">
        <v>727</v>
      </c>
      <c r="P6" s="366" t="s">
        <v>728</v>
      </c>
      <c r="Q6" s="366" t="s">
        <v>729</v>
      </c>
      <c r="R6" s="575" t="s">
        <v>730</v>
      </c>
      <c r="S6" s="367" t="s">
        <v>731</v>
      </c>
      <c r="T6" s="167" t="s">
        <v>732</v>
      </c>
      <c r="U6" s="167" t="s">
        <v>733</v>
      </c>
      <c r="V6" s="167" t="s">
        <v>734</v>
      </c>
      <c r="W6" s="577"/>
      <c r="X6" s="364" t="s">
        <v>735</v>
      </c>
      <c r="Y6" s="366" t="s">
        <v>728</v>
      </c>
      <c r="Z6" s="366" t="s">
        <v>729</v>
      </c>
      <c r="AA6" s="575" t="s">
        <v>730</v>
      </c>
      <c r="AB6" s="367" t="s">
        <v>731</v>
      </c>
      <c r="AC6" s="167" t="s">
        <v>732</v>
      </c>
      <c r="AD6" s="167" t="s">
        <v>733</v>
      </c>
      <c r="AE6" s="167" t="s">
        <v>734</v>
      </c>
      <c r="AF6" s="577"/>
      <c r="AG6" s="1262" t="s">
        <v>736</v>
      </c>
      <c r="AH6" s="1263"/>
      <c r="AI6" s="1263"/>
      <c r="AJ6" s="1263"/>
      <c r="AK6" s="1263"/>
      <c r="AL6" s="1263"/>
      <c r="AM6" s="1263"/>
      <c r="AN6" s="1264"/>
      <c r="AP6" s="1265" t="s">
        <v>118</v>
      </c>
      <c r="AQ6" s="1266"/>
      <c r="AR6" s="1266"/>
      <c r="AS6" s="1266"/>
      <c r="AT6" s="1266"/>
      <c r="AU6" s="1266"/>
      <c r="AV6" s="1267"/>
    </row>
    <row r="7" spans="1:48" ht="27.75" customHeight="1" thickBot="1" x14ac:dyDescent="0.4">
      <c r="A7" s="1271" t="s">
        <v>592</v>
      </c>
      <c r="B7" s="1272"/>
      <c r="C7" s="1272"/>
      <c r="D7" s="1272"/>
      <c r="E7" s="1272"/>
      <c r="F7" s="1272"/>
      <c r="G7" s="1272"/>
      <c r="H7" s="1272"/>
      <c r="I7" s="1272"/>
      <c r="J7" s="1273"/>
      <c r="K7" s="560">
        <f>I14*$F$8</f>
        <v>0</v>
      </c>
      <c r="L7" s="560">
        <f>D14*$F$8</f>
        <v>0</v>
      </c>
      <c r="N7" s="333" t="str">
        <f>'All Meals'!C11</f>
        <v>Example: Chicken nuggets w/ roll and honey sauce</v>
      </c>
      <c r="O7" s="333" t="s">
        <v>737</v>
      </c>
      <c r="P7" s="334">
        <v>250</v>
      </c>
      <c r="Q7" s="334">
        <v>4</v>
      </c>
      <c r="R7" s="334">
        <v>150</v>
      </c>
      <c r="S7" s="334">
        <v>100</v>
      </c>
      <c r="X7" s="334" t="s">
        <v>738</v>
      </c>
      <c r="Y7" s="334">
        <v>50</v>
      </c>
      <c r="Z7" s="334">
        <v>1</v>
      </c>
      <c r="AA7" s="334">
        <v>5</v>
      </c>
      <c r="AB7" s="334">
        <v>100</v>
      </c>
      <c r="AG7" s="1246" t="s">
        <v>739</v>
      </c>
      <c r="AH7" s="1247"/>
      <c r="AI7" s="1247"/>
      <c r="AJ7" s="1247"/>
      <c r="AK7" s="1247"/>
      <c r="AL7" s="1247"/>
      <c r="AM7" s="1247"/>
      <c r="AN7" s="1248"/>
      <c r="AP7" s="1268"/>
      <c r="AQ7" s="1269"/>
      <c r="AR7" s="1269"/>
      <c r="AS7" s="1269"/>
      <c r="AT7" s="1269"/>
      <c r="AU7" s="1269"/>
      <c r="AV7" s="1270"/>
    </row>
    <row r="8" spans="1:48" ht="47.25" customHeight="1" x14ac:dyDescent="0.35">
      <c r="A8" s="156" t="s">
        <v>740</v>
      </c>
      <c r="B8" s="159"/>
      <c r="C8" s="159"/>
      <c r="D8" s="159"/>
      <c r="E8" s="159"/>
      <c r="F8" s="578">
        <f>IF(ISERROR(AVERAGE('All Meals'!J12:J62)),0,AVERAGE('All Meals'!J12:J62))</f>
        <v>0</v>
      </c>
      <c r="G8" s="155" t="s">
        <v>741</v>
      </c>
      <c r="H8" s="441"/>
      <c r="I8" s="441"/>
      <c r="J8" s="608">
        <f>'Weekly Report'!I5</f>
        <v>0</v>
      </c>
      <c r="K8" s="560"/>
      <c r="L8" s="560"/>
      <c r="N8" s="561" t="str">
        <f>IF('All Meals'!C13="","",'All Meals'!C13)</f>
        <v/>
      </c>
      <c r="O8" s="562"/>
      <c r="P8" s="563"/>
      <c r="Q8" s="563"/>
      <c r="R8" s="563"/>
      <c r="S8" s="563"/>
      <c r="T8" s="564">
        <f t="shared" ref="T8:T56" si="0">P8*S8</f>
        <v>0</v>
      </c>
      <c r="U8" s="564">
        <f t="shared" ref="U8:U56" si="1">Q8*S8</f>
        <v>0</v>
      </c>
      <c r="V8" s="564">
        <f t="shared" ref="V8:V56" si="2">R8*S8</f>
        <v>0</v>
      </c>
      <c r="W8" s="564"/>
      <c r="X8" s="565"/>
      <c r="Y8" s="565"/>
      <c r="Z8" s="565"/>
      <c r="AA8" s="565"/>
      <c r="AB8" s="565"/>
      <c r="AC8">
        <f t="shared" ref="AC8:AC56" si="3">Y8*AB8</f>
        <v>0</v>
      </c>
      <c r="AD8">
        <f t="shared" ref="AD8:AD56" si="4">Z8*AB8</f>
        <v>0</v>
      </c>
      <c r="AE8">
        <f t="shared" ref="AE8:AE56" si="5">AA8*AB8</f>
        <v>0</v>
      </c>
      <c r="AG8" s="1218" t="s">
        <v>742</v>
      </c>
      <c r="AH8" s="1219"/>
      <c r="AI8" s="1219"/>
      <c r="AJ8" s="1219"/>
      <c r="AK8" s="78">
        <v>1</v>
      </c>
      <c r="AL8" s="78">
        <f>INDEX(SIZES,AK8)</f>
        <v>0</v>
      </c>
      <c r="AM8" s="1255"/>
      <c r="AN8" s="1256"/>
      <c r="AP8" s="926" t="s">
        <v>326</v>
      </c>
      <c r="AQ8" s="927"/>
      <c r="AR8" s="927"/>
      <c r="AS8" s="78">
        <v>1</v>
      </c>
      <c r="AT8" s="78">
        <f>INDEX(SIZES,AS8)</f>
        <v>0</v>
      </c>
      <c r="AU8" s="1282"/>
      <c r="AV8" s="1283"/>
    </row>
    <row r="9" spans="1:48" ht="47.25" customHeight="1" x14ac:dyDescent="0.35">
      <c r="A9" s="1292" t="s">
        <v>743</v>
      </c>
      <c r="B9" s="1293"/>
      <c r="C9" s="1293"/>
      <c r="D9" s="1293"/>
      <c r="E9" s="1293"/>
      <c r="F9" s="1294"/>
      <c r="G9" s="1295" t="s">
        <v>744</v>
      </c>
      <c r="H9" s="1296"/>
      <c r="I9" s="1296"/>
      <c r="J9" s="1297"/>
      <c r="K9" s="560"/>
      <c r="L9" s="560"/>
      <c r="N9" s="561" t="str">
        <f>IF('All Meals'!C14="","",'All Meals'!C14)</f>
        <v/>
      </c>
      <c r="O9" s="562"/>
      <c r="P9" s="563"/>
      <c r="Q9" s="563"/>
      <c r="R9" s="563"/>
      <c r="S9" s="563"/>
      <c r="T9" s="564">
        <f t="shared" si="0"/>
        <v>0</v>
      </c>
      <c r="U9" s="564">
        <f t="shared" si="1"/>
        <v>0</v>
      </c>
      <c r="V9" s="564">
        <f t="shared" si="2"/>
        <v>0</v>
      </c>
      <c r="W9" s="564"/>
      <c r="X9" s="563"/>
      <c r="Y9" s="563"/>
      <c r="Z9" s="563"/>
      <c r="AA9" s="563"/>
      <c r="AB9" s="563"/>
      <c r="AC9">
        <f t="shared" si="3"/>
        <v>0</v>
      </c>
      <c r="AD9">
        <f t="shared" si="4"/>
        <v>0</v>
      </c>
      <c r="AE9">
        <f t="shared" si="5"/>
        <v>0</v>
      </c>
      <c r="AG9" s="1218" t="s">
        <v>745</v>
      </c>
      <c r="AH9" s="1219"/>
      <c r="AI9" s="1219"/>
      <c r="AJ9" s="1219"/>
      <c r="AK9" s="78">
        <v>1</v>
      </c>
      <c r="AL9" s="78">
        <f>INDEX(SIZES,AK9)</f>
        <v>0</v>
      </c>
      <c r="AM9" s="1255"/>
      <c r="AN9" s="1256"/>
      <c r="AP9" s="926"/>
      <c r="AQ9" s="927"/>
      <c r="AR9" s="927"/>
      <c r="AS9" s="78">
        <v>1</v>
      </c>
      <c r="AT9" s="78">
        <f>INDEX(SIZES,AS9)</f>
        <v>0</v>
      </c>
      <c r="AU9" s="1257"/>
      <c r="AV9" s="1258"/>
    </row>
    <row r="10" spans="1:48" ht="47.25" customHeight="1" x14ac:dyDescent="0.35">
      <c r="A10" s="454"/>
      <c r="B10" s="455">
        <v>4</v>
      </c>
      <c r="C10" s="456">
        <v>132.59333333333333</v>
      </c>
      <c r="D10" s="456">
        <v>0.3433066666666667</v>
      </c>
      <c r="E10" s="456">
        <v>7.4</v>
      </c>
      <c r="F10" s="457" t="s">
        <v>746</v>
      </c>
      <c r="G10" s="542"/>
      <c r="H10" s="545">
        <v>4</v>
      </c>
      <c r="I10" s="546">
        <v>3.6749999999999998</v>
      </c>
      <c r="J10" s="464" t="s">
        <v>746</v>
      </c>
      <c r="K10" s="560" t="s">
        <v>747</v>
      </c>
      <c r="L10" s="560" t="s">
        <v>748</v>
      </c>
      <c r="N10" s="561" t="str">
        <f>IF('All Meals'!C15="","",'All Meals'!C15)</f>
        <v/>
      </c>
      <c r="O10" s="562"/>
      <c r="P10" s="567"/>
      <c r="Q10" s="567"/>
      <c r="R10" s="567"/>
      <c r="S10" s="567"/>
      <c r="T10" s="564">
        <f t="shared" si="0"/>
        <v>0</v>
      </c>
      <c r="U10" s="564">
        <f t="shared" si="1"/>
        <v>0</v>
      </c>
      <c r="V10" s="564">
        <f t="shared" si="2"/>
        <v>0</v>
      </c>
      <c r="W10" s="564"/>
      <c r="X10" s="563"/>
      <c r="Y10" s="567"/>
      <c r="Z10" s="567"/>
      <c r="AA10" s="567"/>
      <c r="AB10" s="567"/>
      <c r="AC10">
        <f t="shared" si="3"/>
        <v>0</v>
      </c>
      <c r="AD10">
        <f t="shared" si="4"/>
        <v>0</v>
      </c>
      <c r="AE10">
        <f t="shared" si="5"/>
        <v>0</v>
      </c>
      <c r="AG10" s="1218" t="s">
        <v>749</v>
      </c>
      <c r="AH10" s="1219"/>
      <c r="AI10" s="1219"/>
      <c r="AJ10" s="1219"/>
      <c r="AK10" s="344"/>
      <c r="AL10" s="344"/>
      <c r="AM10" s="1274"/>
      <c r="AN10" s="1275"/>
      <c r="AP10" s="926"/>
      <c r="AQ10" s="927"/>
      <c r="AR10" s="927"/>
      <c r="AS10" s="78">
        <v>1</v>
      </c>
      <c r="AT10" s="78">
        <f>INDEX(SIZES,AS10)</f>
        <v>0</v>
      </c>
      <c r="AU10" s="1257"/>
      <c r="AV10" s="1258"/>
    </row>
    <row r="11" spans="1:48" ht="47.25" customHeight="1" x14ac:dyDescent="0.35">
      <c r="A11" s="454"/>
      <c r="B11" s="455"/>
      <c r="C11" s="456">
        <v>154.99333333333334</v>
      </c>
      <c r="D11" s="456">
        <v>1.0608066666666669</v>
      </c>
      <c r="E11" s="456">
        <v>17.399999999999999</v>
      </c>
      <c r="F11" s="458" t="s">
        <v>750</v>
      </c>
      <c r="G11" s="543"/>
      <c r="H11" s="543"/>
      <c r="I11" s="546">
        <v>12.25</v>
      </c>
      <c r="J11" s="465" t="s">
        <v>750</v>
      </c>
      <c r="K11" s="560">
        <f>K7</f>
        <v>0</v>
      </c>
      <c r="L11" s="560">
        <f>L7</f>
        <v>0</v>
      </c>
      <c r="N11" s="561" t="str">
        <f>IF('All Meals'!C16="","",'All Meals'!C16)</f>
        <v/>
      </c>
      <c r="O11" s="562"/>
      <c r="P11" s="567"/>
      <c r="Q11" s="567"/>
      <c r="R11" s="567"/>
      <c r="S11" s="567"/>
      <c r="T11" s="564">
        <f t="shared" si="0"/>
        <v>0</v>
      </c>
      <c r="U11" s="564">
        <f t="shared" si="1"/>
        <v>0</v>
      </c>
      <c r="V11" s="564">
        <f t="shared" si="2"/>
        <v>0</v>
      </c>
      <c r="W11" s="564"/>
      <c r="X11" s="563"/>
      <c r="Y11" s="567"/>
      <c r="Z11" s="567"/>
      <c r="AA11" s="567"/>
      <c r="AB11" s="567"/>
      <c r="AC11">
        <f t="shared" si="3"/>
        <v>0</v>
      </c>
      <c r="AD11">
        <f t="shared" si="4"/>
        <v>0</v>
      </c>
      <c r="AE11">
        <f t="shared" si="5"/>
        <v>0</v>
      </c>
      <c r="AG11" s="1218"/>
      <c r="AH11" s="1219"/>
      <c r="AI11" s="1219"/>
      <c r="AJ11" s="1219"/>
      <c r="AK11" s="344"/>
      <c r="AL11" s="344"/>
      <c r="AM11" s="1274"/>
      <c r="AN11" s="1275"/>
      <c r="AP11" s="926"/>
      <c r="AQ11" s="927"/>
      <c r="AR11" s="927"/>
      <c r="AS11" s="78">
        <v>1</v>
      </c>
      <c r="AT11" s="78">
        <f>INDEX(SIZES,AS11)</f>
        <v>0</v>
      </c>
      <c r="AU11" s="1257"/>
      <c r="AV11" s="1258"/>
    </row>
    <row r="12" spans="1:48" ht="47.25" customHeight="1" x14ac:dyDescent="0.35">
      <c r="A12" s="454"/>
      <c r="B12" s="455"/>
      <c r="C12" s="456">
        <v>177.39333333333335</v>
      </c>
      <c r="D12" s="456">
        <v>1.7783066666666669</v>
      </c>
      <c r="E12" s="456">
        <v>27.4</v>
      </c>
      <c r="F12" s="458" t="s">
        <v>751</v>
      </c>
      <c r="G12" s="543"/>
      <c r="H12" s="543"/>
      <c r="I12" s="546">
        <v>20.824999999999999</v>
      </c>
      <c r="J12" s="465" t="s">
        <v>751</v>
      </c>
      <c r="K12" s="560"/>
      <c r="L12" s="560"/>
      <c r="N12" s="561" t="str">
        <f>IF('All Meals'!C17="","",'All Meals'!C17)</f>
        <v/>
      </c>
      <c r="O12" s="562"/>
      <c r="P12" s="567"/>
      <c r="Q12" s="567"/>
      <c r="R12" s="567"/>
      <c r="S12" s="567"/>
      <c r="T12" s="564">
        <f t="shared" si="0"/>
        <v>0</v>
      </c>
      <c r="U12" s="564">
        <f t="shared" si="1"/>
        <v>0</v>
      </c>
      <c r="V12" s="564">
        <f t="shared" si="2"/>
        <v>0</v>
      </c>
      <c r="W12" s="564"/>
      <c r="X12" s="563"/>
      <c r="Y12" s="567"/>
      <c r="Z12" s="567"/>
      <c r="AA12" s="567"/>
      <c r="AB12" s="567"/>
      <c r="AC12">
        <f t="shared" si="3"/>
        <v>0</v>
      </c>
      <c r="AD12">
        <f t="shared" si="4"/>
        <v>0</v>
      </c>
      <c r="AE12">
        <f t="shared" si="5"/>
        <v>0</v>
      </c>
      <c r="AG12" s="1218" t="s">
        <v>752</v>
      </c>
      <c r="AH12" s="1219"/>
      <c r="AI12" s="1219"/>
      <c r="AJ12" s="1219"/>
      <c r="AK12" s="274"/>
      <c r="AL12" s="274"/>
      <c r="AM12" s="1276">
        <f>ROUND(IF(ISERROR((AM10*AL8)/AL9),0,(AM10*AL8)/AL9),2)</f>
        <v>0</v>
      </c>
      <c r="AN12" s="1277"/>
      <c r="AP12" s="926"/>
      <c r="AQ12" s="927"/>
      <c r="AR12" s="927"/>
      <c r="AS12" s="78">
        <v>1</v>
      </c>
      <c r="AT12" s="78">
        <f>INDEX(SIZES,AS12)</f>
        <v>0</v>
      </c>
      <c r="AU12" s="1278"/>
      <c r="AV12" s="1279"/>
    </row>
    <row r="13" spans="1:48" ht="47.25" customHeight="1" thickBot="1" x14ac:dyDescent="0.4">
      <c r="A13" s="459"/>
      <c r="B13" s="460"/>
      <c r="C13" s="461">
        <v>0</v>
      </c>
      <c r="D13" s="461">
        <v>0</v>
      </c>
      <c r="E13" s="461">
        <v>0</v>
      </c>
      <c r="F13" s="462" t="s">
        <v>753</v>
      </c>
      <c r="G13" s="544"/>
      <c r="H13" s="544"/>
      <c r="I13" s="544">
        <v>0</v>
      </c>
      <c r="J13" s="466" t="s">
        <v>753</v>
      </c>
      <c r="K13" s="560" t="s">
        <v>754</v>
      </c>
      <c r="L13" s="560">
        <f>E14*F8</f>
        <v>0</v>
      </c>
      <c r="N13" s="561" t="str">
        <f>IF('All Meals'!C18="","",'All Meals'!C18)</f>
        <v/>
      </c>
      <c r="O13" s="562"/>
      <c r="P13" s="568"/>
      <c r="Q13" s="568"/>
      <c r="R13" s="568"/>
      <c r="S13" s="567"/>
      <c r="T13" s="564">
        <f t="shared" si="0"/>
        <v>0</v>
      </c>
      <c r="U13" s="564">
        <f t="shared" si="1"/>
        <v>0</v>
      </c>
      <c r="V13" s="564">
        <f t="shared" si="2"/>
        <v>0</v>
      </c>
      <c r="W13" s="564"/>
      <c r="X13" s="563"/>
      <c r="Y13" s="567"/>
      <c r="Z13" s="567"/>
      <c r="AA13" s="567"/>
      <c r="AB13" s="567"/>
      <c r="AC13">
        <f t="shared" si="3"/>
        <v>0</v>
      </c>
      <c r="AD13">
        <f t="shared" si="4"/>
        <v>0</v>
      </c>
      <c r="AE13">
        <f t="shared" si="5"/>
        <v>0</v>
      </c>
      <c r="AG13" s="1218"/>
      <c r="AH13" s="1219"/>
      <c r="AI13" s="1219"/>
      <c r="AJ13" s="1219"/>
      <c r="AK13" s="78"/>
      <c r="AL13" s="78"/>
      <c r="AM13" s="1276"/>
      <c r="AN13" s="1277"/>
      <c r="AP13" s="928"/>
      <c r="AQ13" s="929"/>
      <c r="AR13" s="929"/>
      <c r="AS13" s="212"/>
      <c r="AT13" s="212"/>
      <c r="AU13" s="1280">
        <f>SUM(AT8:AT12)</f>
        <v>0</v>
      </c>
      <c r="AV13" s="1281"/>
    </row>
    <row r="14" spans="1:48" ht="47.25" customHeight="1" thickBot="1" x14ac:dyDescent="0.4">
      <c r="B14" s="66"/>
      <c r="C14" s="66">
        <f>IF($B$10=1,$C$10,IF($B$10=2,C11,IF($B$10=3,C12,IF($B$10=4,C13,0))))</f>
        <v>0</v>
      </c>
      <c r="D14" s="66">
        <f>IF($B$10=1,D10,IF($B$10=2,D11,IF($B$10=3,D12,IF($B$10=4,D13,0))))</f>
        <v>0</v>
      </c>
      <c r="E14" s="579">
        <f>IF($B$10=1,E10,IF($B$10=2,E11,IF($B$10=3,E12,IF($B$10=4,E13,0))))</f>
        <v>0</v>
      </c>
      <c r="F14" s="580"/>
      <c r="G14" s="66"/>
      <c r="H14" s="66">
        <f>IF($H$10=1,$I$10,IF($H$10=2,I11,IF($H$10=3,I12,IF($H$10=4,I13,0))))</f>
        <v>0</v>
      </c>
      <c r="I14" s="66">
        <f>SUM(C14,H14)</f>
        <v>0</v>
      </c>
      <c r="K14" s="560"/>
      <c r="L14" s="560"/>
      <c r="N14" s="561" t="str">
        <f>IF('All Meals'!C19="","",'All Meals'!C19)</f>
        <v/>
      </c>
      <c r="O14" s="562"/>
      <c r="P14" s="568"/>
      <c r="Q14" s="568"/>
      <c r="R14" s="568"/>
      <c r="S14" s="567"/>
      <c r="T14" s="564">
        <f t="shared" si="0"/>
        <v>0</v>
      </c>
      <c r="U14" s="564">
        <f t="shared" si="1"/>
        <v>0</v>
      </c>
      <c r="V14" s="564">
        <f t="shared" si="2"/>
        <v>0</v>
      </c>
      <c r="W14" s="564"/>
      <c r="X14" s="563"/>
      <c r="Y14" s="567"/>
      <c r="Z14" s="567"/>
      <c r="AA14" s="567"/>
      <c r="AB14" s="567"/>
      <c r="AC14">
        <f t="shared" si="3"/>
        <v>0</v>
      </c>
      <c r="AD14">
        <f t="shared" si="4"/>
        <v>0</v>
      </c>
      <c r="AE14">
        <f t="shared" si="5"/>
        <v>0</v>
      </c>
      <c r="AG14" s="1246" t="s">
        <v>755</v>
      </c>
      <c r="AH14" s="1247"/>
      <c r="AI14" s="1247"/>
      <c r="AJ14" s="1247"/>
      <c r="AK14" s="1247"/>
      <c r="AL14" s="1247"/>
      <c r="AM14" s="1247"/>
      <c r="AN14" s="1248"/>
      <c r="AP14" s="1249" t="s">
        <v>151</v>
      </c>
      <c r="AQ14" s="1250"/>
      <c r="AR14" s="1250"/>
      <c r="AS14" s="1250"/>
      <c r="AT14" s="1250"/>
      <c r="AU14" s="1250"/>
      <c r="AV14" s="1251"/>
    </row>
    <row r="15" spans="1:48" ht="47.25" customHeight="1" thickBot="1" x14ac:dyDescent="0.4">
      <c r="A15" s="1259" t="s">
        <v>602</v>
      </c>
      <c r="B15" s="1260"/>
      <c r="C15" s="1260"/>
      <c r="D15" s="1260"/>
      <c r="E15" s="1260"/>
      <c r="F15" s="1260"/>
      <c r="G15" s="1260"/>
      <c r="H15" s="1260"/>
      <c r="I15" s="1260"/>
      <c r="J15" s="1261"/>
      <c r="K15" s="560" t="s">
        <v>724</v>
      </c>
      <c r="L15" s="560" t="s">
        <v>725</v>
      </c>
      <c r="N15" s="561" t="str">
        <f>IF('All Meals'!C20="","",'All Meals'!C20)</f>
        <v/>
      </c>
      <c r="O15" s="562"/>
      <c r="P15" s="568"/>
      <c r="Q15" s="568"/>
      <c r="R15" s="568"/>
      <c r="S15" s="567"/>
      <c r="T15" s="564">
        <f t="shared" si="0"/>
        <v>0</v>
      </c>
      <c r="U15" s="564">
        <f t="shared" si="1"/>
        <v>0</v>
      </c>
      <c r="V15" s="564">
        <f t="shared" si="2"/>
        <v>0</v>
      </c>
      <c r="W15" s="564"/>
      <c r="X15" s="563"/>
      <c r="Y15" s="567"/>
      <c r="Z15" s="567"/>
      <c r="AA15" s="567"/>
      <c r="AB15" s="567"/>
      <c r="AC15">
        <f t="shared" si="3"/>
        <v>0</v>
      </c>
      <c r="AD15">
        <f t="shared" si="4"/>
        <v>0</v>
      </c>
      <c r="AE15">
        <f t="shared" si="5"/>
        <v>0</v>
      </c>
      <c r="AG15" s="1218" t="s">
        <v>756</v>
      </c>
      <c r="AH15" s="1219"/>
      <c r="AI15" s="1219"/>
      <c r="AJ15" s="1219"/>
      <c r="AK15" s="21"/>
      <c r="AL15" s="21"/>
      <c r="AM15" s="1220"/>
      <c r="AN15" s="1221"/>
      <c r="AP15" s="1252"/>
      <c r="AQ15" s="1253"/>
      <c r="AR15" s="1253"/>
      <c r="AS15" s="1253"/>
      <c r="AT15" s="1253"/>
      <c r="AU15" s="1253"/>
      <c r="AV15" s="1254"/>
    </row>
    <row r="16" spans="1:48" ht="47.25" customHeight="1" x14ac:dyDescent="0.35">
      <c r="A16" s="162" t="s">
        <v>740</v>
      </c>
      <c r="B16" s="160"/>
      <c r="C16" s="161"/>
      <c r="D16" s="161"/>
      <c r="E16" s="161"/>
      <c r="F16" s="581">
        <f>IF(ISERROR(AVERAGE('All Meals'!T12:T62)),0, AVERAGE('All Meals'!T12:T62))</f>
        <v>0</v>
      </c>
      <c r="G16" s="447" t="s">
        <v>757</v>
      </c>
      <c r="H16" s="442"/>
      <c r="I16" s="442"/>
      <c r="J16" s="608">
        <f>'Weekly Report'!I32</f>
        <v>0</v>
      </c>
      <c r="K16" s="560">
        <f>C22*$F$16</f>
        <v>0</v>
      </c>
      <c r="L16" s="560">
        <f>D22*$F$16</f>
        <v>0</v>
      </c>
      <c r="N16" s="561" t="str">
        <f>IF('All Meals'!C21="","",'All Meals'!C21)</f>
        <v/>
      </c>
      <c r="O16" s="562"/>
      <c r="P16" s="568"/>
      <c r="Q16" s="568"/>
      <c r="R16" s="568"/>
      <c r="S16" s="567"/>
      <c r="T16" s="564">
        <f t="shared" si="0"/>
        <v>0</v>
      </c>
      <c r="U16" s="564">
        <f t="shared" si="1"/>
        <v>0</v>
      </c>
      <c r="V16" s="564">
        <f t="shared" si="2"/>
        <v>0</v>
      </c>
      <c r="W16" s="564"/>
      <c r="X16" s="566"/>
      <c r="Y16" s="568"/>
      <c r="Z16" s="568"/>
      <c r="AA16" s="568"/>
      <c r="AB16" s="568"/>
      <c r="AC16">
        <f t="shared" si="3"/>
        <v>0</v>
      </c>
      <c r="AD16">
        <f t="shared" si="4"/>
        <v>0</v>
      </c>
      <c r="AE16">
        <f t="shared" si="5"/>
        <v>0</v>
      </c>
      <c r="AG16" s="1218" t="s">
        <v>758</v>
      </c>
      <c r="AH16" s="1219"/>
      <c r="AI16" s="1219"/>
      <c r="AJ16" s="1219"/>
      <c r="AK16" s="21"/>
      <c r="AL16" s="21"/>
      <c r="AM16" s="1220"/>
      <c r="AN16" s="1221"/>
      <c r="AP16" s="1222" t="s">
        <v>152</v>
      </c>
      <c r="AQ16" s="1223"/>
      <c r="AR16" s="1224"/>
      <c r="AU16" s="917"/>
      <c r="AV16" s="918"/>
    </row>
    <row r="17" spans="1:48" ht="47.25" customHeight="1" x14ac:dyDescent="0.35">
      <c r="A17" s="1225" t="s">
        <v>759</v>
      </c>
      <c r="B17" s="1226"/>
      <c r="C17" s="1226"/>
      <c r="D17" s="1226"/>
      <c r="E17" s="1226"/>
      <c r="F17" s="1226"/>
      <c r="G17" s="1226"/>
      <c r="H17" s="1226"/>
      <c r="I17" s="1226"/>
      <c r="J17" s="1227"/>
      <c r="K17" s="560"/>
      <c r="L17" s="560"/>
      <c r="N17" s="561" t="str">
        <f>IF('All Meals'!C22="","",'All Meals'!C22)</f>
        <v/>
      </c>
      <c r="O17" s="562"/>
      <c r="P17" s="568"/>
      <c r="Q17" s="568"/>
      <c r="R17" s="568"/>
      <c r="S17" s="567"/>
      <c r="T17" s="564">
        <f t="shared" si="0"/>
        <v>0</v>
      </c>
      <c r="U17" s="564">
        <f t="shared" si="1"/>
        <v>0</v>
      </c>
      <c r="V17" s="564">
        <f t="shared" si="2"/>
        <v>0</v>
      </c>
      <c r="W17" s="564"/>
      <c r="X17" s="566"/>
      <c r="Y17" s="568"/>
      <c r="Z17" s="568"/>
      <c r="AA17" s="568"/>
      <c r="AB17" s="568"/>
      <c r="AC17">
        <f t="shared" si="3"/>
        <v>0</v>
      </c>
      <c r="AD17">
        <f t="shared" si="4"/>
        <v>0</v>
      </c>
      <c r="AE17">
        <f t="shared" si="5"/>
        <v>0</v>
      </c>
      <c r="AG17" s="1228" t="s">
        <v>760</v>
      </c>
      <c r="AH17" s="1229"/>
      <c r="AI17" s="1229"/>
      <c r="AJ17" s="1229"/>
      <c r="AK17" s="213"/>
      <c r="AL17" s="213"/>
      <c r="AM17" s="1230"/>
      <c r="AN17" s="1231"/>
      <c r="AP17" s="673"/>
      <c r="AQ17" s="915"/>
      <c r="AR17" s="916"/>
      <c r="AU17" s="919"/>
      <c r="AV17" s="920"/>
    </row>
    <row r="18" spans="1:48" ht="47.25" customHeight="1" thickBot="1" x14ac:dyDescent="0.4">
      <c r="A18" s="450"/>
      <c r="B18" s="451">
        <v>4</v>
      </c>
      <c r="C18" s="467">
        <v>114.65</v>
      </c>
      <c r="D18" s="467">
        <v>0.35949999999999999</v>
      </c>
      <c r="E18" s="467">
        <v>136</v>
      </c>
      <c r="F18" s="1234" t="s">
        <v>761</v>
      </c>
      <c r="G18" s="1234"/>
      <c r="H18" s="1234"/>
      <c r="I18" s="1234"/>
      <c r="J18" s="1235"/>
      <c r="K18" s="560"/>
      <c r="L18" s="560"/>
      <c r="N18" s="561" t="str">
        <f>IF('All Meals'!C23="","",'All Meals'!C23)</f>
        <v/>
      </c>
      <c r="O18" s="562"/>
      <c r="P18" s="568"/>
      <c r="Q18" s="568"/>
      <c r="R18" s="568"/>
      <c r="S18" s="567"/>
      <c r="T18" s="564">
        <f t="shared" si="0"/>
        <v>0</v>
      </c>
      <c r="U18" s="564">
        <f t="shared" si="1"/>
        <v>0</v>
      </c>
      <c r="V18" s="564">
        <f t="shared" si="2"/>
        <v>0</v>
      </c>
      <c r="W18" s="564"/>
      <c r="X18" s="566"/>
      <c r="Y18" s="568"/>
      <c r="Z18" s="568"/>
      <c r="AA18" s="568"/>
      <c r="AB18" s="568"/>
      <c r="AC18">
        <f t="shared" si="3"/>
        <v>0</v>
      </c>
      <c r="AD18">
        <f t="shared" si="4"/>
        <v>0</v>
      </c>
      <c r="AE18">
        <f t="shared" si="5"/>
        <v>0</v>
      </c>
      <c r="AG18" s="1218"/>
      <c r="AH18" s="1219"/>
      <c r="AI18" s="1219"/>
      <c r="AJ18" s="1219"/>
      <c r="AK18" s="214"/>
      <c r="AL18" s="214"/>
      <c r="AM18" s="1232"/>
      <c r="AN18" s="1233"/>
      <c r="AP18" s="668" t="s">
        <v>153</v>
      </c>
      <c r="AQ18" s="899"/>
      <c r="AR18" s="900"/>
      <c r="AS18" s="213"/>
      <c r="AT18" s="213"/>
      <c r="AU18" s="1236">
        <f>FLOOR(AU16,0.125)</f>
        <v>0</v>
      </c>
      <c r="AV18" s="1237"/>
    </row>
    <row r="19" spans="1:48" ht="47.25" customHeight="1" thickBot="1" x14ac:dyDescent="0.4">
      <c r="A19" s="450"/>
      <c r="B19" s="451"/>
      <c r="C19" s="467">
        <v>92.5</v>
      </c>
      <c r="D19" s="467">
        <v>0.84099999999999997</v>
      </c>
      <c r="E19" s="467">
        <v>105</v>
      </c>
      <c r="F19" s="1234" t="s">
        <v>762</v>
      </c>
      <c r="G19" s="1234"/>
      <c r="H19" s="1234"/>
      <c r="I19" s="1234"/>
      <c r="J19" s="1235"/>
      <c r="K19" s="560" t="s">
        <v>747</v>
      </c>
      <c r="L19" s="560" t="s">
        <v>748</v>
      </c>
      <c r="N19" s="561" t="str">
        <f>IF('All Meals'!C24="","",'All Meals'!C24)</f>
        <v/>
      </c>
      <c r="O19" s="562"/>
      <c r="P19" s="568"/>
      <c r="Q19" s="568"/>
      <c r="R19" s="568"/>
      <c r="S19" s="567"/>
      <c r="T19" s="564">
        <f t="shared" si="0"/>
        <v>0</v>
      </c>
      <c r="U19" s="564">
        <f t="shared" si="1"/>
        <v>0</v>
      </c>
      <c r="V19" s="564">
        <f t="shared" si="2"/>
        <v>0</v>
      </c>
      <c r="W19" s="564"/>
      <c r="X19" s="566"/>
      <c r="Y19" s="568"/>
      <c r="Z19" s="568"/>
      <c r="AA19" s="568"/>
      <c r="AB19" s="568"/>
      <c r="AC19">
        <f t="shared" si="3"/>
        <v>0</v>
      </c>
      <c r="AD19">
        <f t="shared" si="4"/>
        <v>0</v>
      </c>
      <c r="AE19">
        <f t="shared" si="5"/>
        <v>0</v>
      </c>
      <c r="AG19" s="1218" t="s">
        <v>763</v>
      </c>
      <c r="AH19" s="1219"/>
      <c r="AI19" s="1219"/>
      <c r="AJ19" s="1219"/>
      <c r="AK19" s="213"/>
      <c r="AL19" s="213"/>
      <c r="AM19" s="1242">
        <f>ROUND(IF(ISERROR((AM17*AM15)/AM16),0,(AM17*AM15)/AM16),2)</f>
        <v>0</v>
      </c>
      <c r="AN19" s="1243"/>
      <c r="AP19" s="669"/>
      <c r="AQ19" s="901"/>
      <c r="AR19" s="902"/>
      <c r="AS19" s="214"/>
      <c r="AT19" s="214"/>
      <c r="AU19" s="1238"/>
      <c r="AV19" s="1239"/>
    </row>
    <row r="20" spans="1:48" ht="47.25" customHeight="1" thickBot="1" x14ac:dyDescent="0.4">
      <c r="A20" s="450"/>
      <c r="B20" s="451"/>
      <c r="C20" s="467">
        <v>124.15</v>
      </c>
      <c r="D20" s="467">
        <v>1.0634999999999999</v>
      </c>
      <c r="E20" s="467">
        <v>138</v>
      </c>
      <c r="F20" s="1234" t="s">
        <v>764</v>
      </c>
      <c r="G20" s="1234"/>
      <c r="H20" s="1234"/>
      <c r="I20" s="1234"/>
      <c r="J20" s="1235"/>
      <c r="K20" s="560">
        <f>K16</f>
        <v>0</v>
      </c>
      <c r="L20" s="560">
        <f>L16</f>
        <v>0</v>
      </c>
      <c r="N20" s="561" t="str">
        <f>IF('All Meals'!C25="","",'All Meals'!C25)</f>
        <v/>
      </c>
      <c r="O20" s="562"/>
      <c r="P20" s="568"/>
      <c r="Q20" s="568"/>
      <c r="R20" s="568"/>
      <c r="S20" s="567"/>
      <c r="T20" s="564">
        <f t="shared" si="0"/>
        <v>0</v>
      </c>
      <c r="U20" s="564">
        <f t="shared" si="1"/>
        <v>0</v>
      </c>
      <c r="V20" s="564">
        <f t="shared" si="2"/>
        <v>0</v>
      </c>
      <c r="W20" s="564"/>
      <c r="X20" s="566"/>
      <c r="Y20" s="568"/>
      <c r="Z20" s="568"/>
      <c r="AA20" s="568"/>
      <c r="AB20" s="568"/>
      <c r="AC20">
        <f t="shared" si="3"/>
        <v>0</v>
      </c>
      <c r="AD20">
        <f t="shared" si="4"/>
        <v>0</v>
      </c>
      <c r="AE20">
        <f t="shared" si="5"/>
        <v>0</v>
      </c>
      <c r="AG20" s="1240"/>
      <c r="AH20" s="1241"/>
      <c r="AI20" s="1241"/>
      <c r="AJ20" s="1241"/>
      <c r="AK20" s="214"/>
      <c r="AL20" s="214"/>
      <c r="AM20" s="1244"/>
      <c r="AN20" s="1245"/>
    </row>
    <row r="21" spans="1:48" ht="47.25" customHeight="1" thickBot="1" x14ac:dyDescent="0.4">
      <c r="A21" s="452"/>
      <c r="B21" s="453"/>
      <c r="C21" s="453">
        <v>0</v>
      </c>
      <c r="D21" s="453">
        <v>0</v>
      </c>
      <c r="E21" s="453">
        <v>0</v>
      </c>
      <c r="F21" s="1201" t="s">
        <v>765</v>
      </c>
      <c r="G21" s="1201"/>
      <c r="H21" s="1201"/>
      <c r="I21" s="1201"/>
      <c r="J21" s="1202"/>
      <c r="K21" s="560" t="s">
        <v>754</v>
      </c>
      <c r="L21" s="560">
        <f>E22*F16</f>
        <v>0</v>
      </c>
      <c r="N21" s="561" t="str">
        <f>IF('All Meals'!C26="","",'All Meals'!C26)</f>
        <v/>
      </c>
      <c r="O21" s="562"/>
      <c r="P21" s="568"/>
      <c r="Q21" s="568"/>
      <c r="R21" s="568"/>
      <c r="S21" s="567"/>
      <c r="T21" s="564">
        <f t="shared" si="0"/>
        <v>0</v>
      </c>
      <c r="U21" s="564">
        <f t="shared" si="1"/>
        <v>0</v>
      </c>
      <c r="V21" s="564">
        <f t="shared" si="2"/>
        <v>0</v>
      </c>
      <c r="W21" s="564"/>
      <c r="X21" s="566"/>
      <c r="Y21" s="568"/>
      <c r="Z21" s="568"/>
      <c r="AA21" s="568"/>
      <c r="AB21" s="568"/>
      <c r="AC21">
        <f t="shared" si="3"/>
        <v>0</v>
      </c>
      <c r="AD21">
        <f t="shared" si="4"/>
        <v>0</v>
      </c>
      <c r="AE21">
        <f t="shared" si="5"/>
        <v>0</v>
      </c>
    </row>
    <row r="22" spans="1:48" ht="47.25" customHeight="1" thickBot="1" x14ac:dyDescent="0.4">
      <c r="B22" s="66"/>
      <c r="C22" s="66">
        <f>IF($B$18=1,C18,IF($B$18=2,C19,IF($B$18=3,C20,IF($B$18=4,C21,0))))</f>
        <v>0</v>
      </c>
      <c r="D22" s="66">
        <f>IF($B$18=1,D18,IF($B$18=2,D19,IF($B$18=3,D20,IF($B$18=4,D21,0))))</f>
        <v>0</v>
      </c>
      <c r="E22" s="66">
        <f>IF($B$18=1,E18,IF($B$18=2,E19,IF($B$18=3,E20,IF($B$18=4,E21,0))))</f>
        <v>0</v>
      </c>
      <c r="F22" s="560"/>
      <c r="G22" s="560"/>
      <c r="H22" s="560"/>
      <c r="I22" s="560"/>
      <c r="J22" s="560"/>
      <c r="K22" s="560"/>
      <c r="L22" s="560"/>
      <c r="N22" s="561" t="str">
        <f>IF('All Meals'!C27="","",'All Meals'!C27)</f>
        <v/>
      </c>
      <c r="O22" s="562"/>
      <c r="P22" s="568"/>
      <c r="Q22" s="568"/>
      <c r="R22" s="568"/>
      <c r="S22" s="567"/>
      <c r="T22" s="564">
        <f t="shared" si="0"/>
        <v>0</v>
      </c>
      <c r="U22" s="564">
        <f t="shared" si="1"/>
        <v>0</v>
      </c>
      <c r="V22" s="564">
        <f t="shared" si="2"/>
        <v>0</v>
      </c>
      <c r="W22" s="564"/>
      <c r="X22" s="566"/>
      <c r="Y22" s="568"/>
      <c r="Z22" s="568"/>
      <c r="AA22" s="568"/>
      <c r="AB22" s="568"/>
      <c r="AC22">
        <f t="shared" si="3"/>
        <v>0</v>
      </c>
      <c r="AD22">
        <f t="shared" si="4"/>
        <v>0</v>
      </c>
      <c r="AE22">
        <f t="shared" si="5"/>
        <v>0</v>
      </c>
      <c r="AG22" s="741" t="s">
        <v>766</v>
      </c>
      <c r="AH22" s="741"/>
      <c r="AI22" s="741"/>
      <c r="AJ22" s="741"/>
      <c r="AK22" s="741"/>
      <c r="AL22" s="741"/>
      <c r="AM22" s="741"/>
      <c r="AN22" s="741"/>
      <c r="AO22" s="741"/>
      <c r="AP22" s="741"/>
      <c r="AQ22" s="741"/>
      <c r="AR22" s="741"/>
      <c r="AS22" s="741"/>
      <c r="AT22" s="741"/>
      <c r="AU22" s="741"/>
      <c r="AV22" s="741"/>
    </row>
    <row r="23" spans="1:48" ht="47.25" customHeight="1" x14ac:dyDescent="0.35">
      <c r="A23" s="1212" t="s">
        <v>767</v>
      </c>
      <c r="B23" s="1213"/>
      <c r="C23" s="1213"/>
      <c r="D23" s="1213"/>
      <c r="E23" s="1213"/>
      <c r="F23" s="1213"/>
      <c r="G23" s="1213"/>
      <c r="H23" s="1213"/>
      <c r="I23" s="1213"/>
      <c r="J23" s="1214"/>
      <c r="K23" s="560"/>
      <c r="L23" s="560"/>
      <c r="N23" s="561" t="str">
        <f>IF('All Meals'!C28="","",'All Meals'!C28)</f>
        <v/>
      </c>
      <c r="O23" s="562"/>
      <c r="P23" s="568"/>
      <c r="Q23" s="568"/>
      <c r="R23" s="568"/>
      <c r="S23" s="567"/>
      <c r="T23" s="564">
        <f t="shared" si="0"/>
        <v>0</v>
      </c>
      <c r="U23" s="564">
        <f t="shared" si="1"/>
        <v>0</v>
      </c>
      <c r="V23" s="564">
        <f t="shared" si="2"/>
        <v>0</v>
      </c>
      <c r="W23" s="564"/>
      <c r="X23" s="566"/>
      <c r="Y23" s="568"/>
      <c r="Z23" s="568"/>
      <c r="AA23" s="568"/>
      <c r="AB23" s="568"/>
      <c r="AC23">
        <f t="shared" si="3"/>
        <v>0</v>
      </c>
      <c r="AD23">
        <f t="shared" si="4"/>
        <v>0</v>
      </c>
      <c r="AE23">
        <f t="shared" si="5"/>
        <v>0</v>
      </c>
    </row>
    <row r="24" spans="1:48" ht="47.25" customHeight="1" thickBot="1" x14ac:dyDescent="0.4">
      <c r="A24" s="1215" t="s">
        <v>768</v>
      </c>
      <c r="B24" s="1216"/>
      <c r="C24" s="1216"/>
      <c r="D24" s="1216"/>
      <c r="E24" s="1216"/>
      <c r="F24" s="1216"/>
      <c r="G24" s="1216"/>
      <c r="H24" s="1216"/>
      <c r="I24" s="1216"/>
      <c r="J24" s="1217"/>
      <c r="K24" s="1203" t="s">
        <v>769</v>
      </c>
      <c r="L24" s="1204"/>
      <c r="N24" s="561" t="str">
        <f>IF('All Meals'!C29="","",'All Meals'!C29)</f>
        <v/>
      </c>
      <c r="O24" s="562"/>
      <c r="P24" s="568"/>
      <c r="Q24" s="568"/>
      <c r="R24" s="568"/>
      <c r="S24" s="567"/>
      <c r="T24" s="564">
        <f t="shared" si="0"/>
        <v>0</v>
      </c>
      <c r="U24" s="564">
        <f t="shared" si="1"/>
        <v>0</v>
      </c>
      <c r="V24" s="564">
        <f t="shared" si="2"/>
        <v>0</v>
      </c>
      <c r="W24" s="564"/>
      <c r="X24" s="566"/>
      <c r="Y24" s="568"/>
      <c r="Z24" s="568"/>
      <c r="AA24" s="568"/>
      <c r="AB24" s="568"/>
      <c r="AC24">
        <f t="shared" si="3"/>
        <v>0</v>
      </c>
      <c r="AD24">
        <f t="shared" si="4"/>
        <v>0</v>
      </c>
      <c r="AE24">
        <f t="shared" si="5"/>
        <v>0</v>
      </c>
    </row>
    <row r="25" spans="1:48" ht="47.25" customHeight="1" thickBot="1" x14ac:dyDescent="0.4">
      <c r="A25" s="1205" t="s">
        <v>770</v>
      </c>
      <c r="B25" s="1205"/>
      <c r="C25" s="1205"/>
      <c r="D25" s="1205"/>
      <c r="E25" s="1205"/>
      <c r="F25" s="1205"/>
      <c r="G25" s="1205"/>
      <c r="H25" s="1205"/>
      <c r="I25" s="1205"/>
      <c r="J25" s="1205"/>
      <c r="K25" t="s">
        <v>771</v>
      </c>
      <c r="L25" t="s">
        <v>772</v>
      </c>
      <c r="N25" s="561" t="str">
        <f>IF('All Meals'!C30="","",'All Meals'!C30)</f>
        <v/>
      </c>
      <c r="O25" s="562"/>
      <c r="P25" s="568"/>
      <c r="Q25" s="568"/>
      <c r="R25" s="568"/>
      <c r="S25" s="567"/>
      <c r="T25" s="564">
        <f t="shared" si="0"/>
        <v>0</v>
      </c>
      <c r="U25" s="564">
        <f t="shared" si="1"/>
        <v>0</v>
      </c>
      <c r="V25" s="564">
        <f t="shared" si="2"/>
        <v>0</v>
      </c>
      <c r="W25" s="564"/>
      <c r="X25" s="566"/>
      <c r="Y25" s="568"/>
      <c r="Z25" s="568"/>
      <c r="AA25" s="568"/>
      <c r="AB25" s="568"/>
      <c r="AC25">
        <f t="shared" si="3"/>
        <v>0</v>
      </c>
      <c r="AD25">
        <f t="shared" si="4"/>
        <v>0</v>
      </c>
      <c r="AE25">
        <f t="shared" si="5"/>
        <v>0</v>
      </c>
    </row>
    <row r="26" spans="1:48" ht="47.25" customHeight="1" thickBot="1" x14ac:dyDescent="0.4">
      <c r="A26" s="1206" t="s">
        <v>773</v>
      </c>
      <c r="B26" s="1207"/>
      <c r="C26" s="1207"/>
      <c r="D26" s="1207"/>
      <c r="E26" s="1207"/>
      <c r="F26" s="1207"/>
      <c r="G26" s="1208"/>
      <c r="H26" s="643"/>
      <c r="I26" s="643"/>
      <c r="J26" s="582">
        <f>IF(ISERROR(('Weekly Report'!I13/SUM('Weekly Report'!I13:I17))*'Weekly Report'!I10),0,('Weekly Report'!I13)/SUM('Weekly Report'!I13:I17))*'Weekly Report'!I10</f>
        <v>0</v>
      </c>
      <c r="K26" s="560">
        <f>J26*E32</f>
        <v>0</v>
      </c>
      <c r="L26" s="560">
        <f>K26/7</f>
        <v>0</v>
      </c>
      <c r="N26" s="561" t="str">
        <f>IF('All Meals'!C31="","",'All Meals'!C31)</f>
        <v/>
      </c>
      <c r="O26" s="562"/>
      <c r="P26" s="568"/>
      <c r="Q26" s="568"/>
      <c r="R26" s="568"/>
      <c r="S26" s="567"/>
      <c r="T26" s="564">
        <f t="shared" si="0"/>
        <v>0</v>
      </c>
      <c r="U26" s="564">
        <f t="shared" si="1"/>
        <v>0</v>
      </c>
      <c r="V26" s="564">
        <f t="shared" si="2"/>
        <v>0</v>
      </c>
      <c r="W26" s="564"/>
      <c r="X26" s="566"/>
      <c r="Y26" s="568"/>
      <c r="Z26" s="568"/>
      <c r="AA26" s="568"/>
      <c r="AB26" s="568"/>
      <c r="AC26">
        <f t="shared" si="3"/>
        <v>0</v>
      </c>
      <c r="AD26">
        <f t="shared" si="4"/>
        <v>0</v>
      </c>
      <c r="AE26">
        <f t="shared" si="5"/>
        <v>0</v>
      </c>
      <c r="AH26" s="1209" t="s">
        <v>774</v>
      </c>
      <c r="AI26" s="1210"/>
      <c r="AJ26" s="1210"/>
      <c r="AK26" s="1210"/>
      <c r="AL26" s="1210"/>
      <c r="AM26" s="1210"/>
      <c r="AN26" s="1210"/>
      <c r="AO26" s="1210"/>
      <c r="AP26" s="1210"/>
      <c r="AQ26" s="1210"/>
      <c r="AR26" s="1210"/>
      <c r="AS26" s="1210"/>
      <c r="AT26" s="1210"/>
      <c r="AU26" s="1211"/>
      <c r="AV26" s="163"/>
    </row>
    <row r="27" spans="1:48" ht="47.25" customHeight="1" x14ac:dyDescent="0.35">
      <c r="A27" s="1198" t="s">
        <v>775</v>
      </c>
      <c r="B27" s="1198"/>
      <c r="C27" s="1198"/>
      <c r="D27" s="1198"/>
      <c r="E27" s="1198"/>
      <c r="F27" s="1198"/>
      <c r="G27" s="1198"/>
      <c r="H27" s="1198"/>
      <c r="I27" s="1198"/>
      <c r="J27" s="1198"/>
      <c r="K27" s="560" t="s">
        <v>776</v>
      </c>
      <c r="L27" s="560" t="s">
        <v>777</v>
      </c>
      <c r="N27" s="561" t="str">
        <f>IF('All Meals'!C32="","",'All Meals'!C32)</f>
        <v/>
      </c>
      <c r="O27" s="562"/>
      <c r="P27" s="568"/>
      <c r="Q27" s="568"/>
      <c r="R27" s="568"/>
      <c r="S27" s="567"/>
      <c r="T27" s="564">
        <f t="shared" si="0"/>
        <v>0</v>
      </c>
      <c r="U27" s="564">
        <f t="shared" si="1"/>
        <v>0</v>
      </c>
      <c r="V27" s="564">
        <f t="shared" si="2"/>
        <v>0</v>
      </c>
      <c r="W27" s="564"/>
      <c r="X27" s="566"/>
      <c r="Y27" s="568"/>
      <c r="Z27" s="568"/>
      <c r="AA27" s="568"/>
      <c r="AB27" s="568"/>
      <c r="AC27">
        <f t="shared" si="3"/>
        <v>0</v>
      </c>
      <c r="AD27">
        <f t="shared" si="4"/>
        <v>0</v>
      </c>
      <c r="AE27">
        <f t="shared" si="5"/>
        <v>0</v>
      </c>
      <c r="AH27" s="1199" t="s">
        <v>778</v>
      </c>
      <c r="AI27" s="1199"/>
      <c r="AJ27" s="1199"/>
      <c r="AK27" s="1199"/>
      <c r="AL27" s="1199"/>
      <c r="AM27" s="1199"/>
      <c r="AN27" s="1199" t="s">
        <v>779</v>
      </c>
      <c r="AO27" s="1199"/>
      <c r="AP27" s="1199"/>
      <c r="AQ27" s="1200" t="s">
        <v>780</v>
      </c>
      <c r="AR27" s="1200"/>
      <c r="AU27" s="642" t="s">
        <v>781</v>
      </c>
    </row>
    <row r="28" spans="1:48" ht="47.25" customHeight="1" x14ac:dyDescent="0.35">
      <c r="A28" s="468"/>
      <c r="B28" s="469">
        <v>4</v>
      </c>
      <c r="C28" s="470">
        <v>40.6</v>
      </c>
      <c r="D28" s="470">
        <v>0.3091666666666667</v>
      </c>
      <c r="E28" s="470">
        <v>43.96</v>
      </c>
      <c r="F28" s="1196" t="s">
        <v>782</v>
      </c>
      <c r="G28" s="1196"/>
      <c r="H28" s="1196"/>
      <c r="I28" s="1196"/>
      <c r="J28" s="1197"/>
      <c r="K28" s="560">
        <f>C32*J26</f>
        <v>0</v>
      </c>
      <c r="L28" s="560">
        <f>J26*D32</f>
        <v>0</v>
      </c>
      <c r="N28" s="561" t="str">
        <f>IF('All Meals'!C33="","",'All Meals'!C33)</f>
        <v/>
      </c>
      <c r="O28" s="562"/>
      <c r="P28" s="568"/>
      <c r="Q28" s="568"/>
      <c r="R28" s="568"/>
      <c r="S28" s="567"/>
      <c r="T28" s="564">
        <f t="shared" si="0"/>
        <v>0</v>
      </c>
      <c r="U28" s="564">
        <f t="shared" si="1"/>
        <v>0</v>
      </c>
      <c r="V28" s="564">
        <f t="shared" si="2"/>
        <v>0</v>
      </c>
      <c r="W28" s="564"/>
      <c r="X28" s="566"/>
      <c r="Y28" s="568"/>
      <c r="Z28" s="568"/>
      <c r="AA28" s="568"/>
      <c r="AB28" s="568"/>
      <c r="AC28">
        <f t="shared" si="3"/>
        <v>0</v>
      </c>
      <c r="AD28">
        <f t="shared" si="4"/>
        <v>0</v>
      </c>
      <c r="AE28">
        <f t="shared" si="5"/>
        <v>0</v>
      </c>
      <c r="AH28" s="1181" t="s">
        <v>783</v>
      </c>
      <c r="AI28" s="1181"/>
      <c r="AJ28" s="1181"/>
      <c r="AK28" s="1181"/>
      <c r="AL28" s="1181"/>
      <c r="AM28" s="1181"/>
      <c r="AN28" s="1181">
        <v>68</v>
      </c>
      <c r="AO28" s="1181"/>
      <c r="AP28" s="1181"/>
      <c r="AQ28" s="1181">
        <v>4.87</v>
      </c>
      <c r="AR28" s="1181"/>
      <c r="AU28" s="583">
        <v>61</v>
      </c>
    </row>
    <row r="29" spans="1:48" ht="47.25" customHeight="1" x14ac:dyDescent="0.35">
      <c r="A29" s="471"/>
      <c r="B29" s="472"/>
      <c r="C29" s="470">
        <v>63</v>
      </c>
      <c r="D29" s="470">
        <v>1.0266666666666668</v>
      </c>
      <c r="E29" s="470"/>
      <c r="F29" s="1196" t="s">
        <v>784</v>
      </c>
      <c r="G29" s="1196"/>
      <c r="H29" s="1196"/>
      <c r="I29" s="1196"/>
      <c r="J29" s="1197"/>
      <c r="K29" s="560" t="s">
        <v>747</v>
      </c>
      <c r="L29" s="560" t="s">
        <v>748</v>
      </c>
      <c r="N29" s="561" t="str">
        <f>IF('All Meals'!C34="","",'All Meals'!C34)</f>
        <v/>
      </c>
      <c r="O29" s="562"/>
      <c r="P29" s="568"/>
      <c r="Q29" s="568"/>
      <c r="R29" s="568"/>
      <c r="S29" s="567"/>
      <c r="T29" s="564">
        <f t="shared" si="0"/>
        <v>0</v>
      </c>
      <c r="U29" s="564">
        <f t="shared" si="1"/>
        <v>0</v>
      </c>
      <c r="V29" s="564">
        <f t="shared" si="2"/>
        <v>0</v>
      </c>
      <c r="W29" s="564"/>
      <c r="X29" s="566"/>
      <c r="Y29" s="568"/>
      <c r="Z29" s="568"/>
      <c r="AA29" s="568"/>
      <c r="AB29" s="568"/>
      <c r="AC29">
        <f t="shared" si="3"/>
        <v>0</v>
      </c>
      <c r="AD29">
        <f t="shared" si="4"/>
        <v>0</v>
      </c>
      <c r="AE29">
        <f t="shared" si="5"/>
        <v>0</v>
      </c>
      <c r="AH29" s="1181" t="s">
        <v>785</v>
      </c>
      <c r="AI29" s="1181">
        <v>68</v>
      </c>
      <c r="AJ29" s="1181">
        <v>1.58</v>
      </c>
      <c r="AK29" s="1181" t="s">
        <v>786</v>
      </c>
      <c r="AL29" s="1181">
        <v>68</v>
      </c>
      <c r="AM29" s="1181">
        <v>1.58</v>
      </c>
      <c r="AN29" s="1181">
        <v>94</v>
      </c>
      <c r="AO29" s="1181">
        <v>1.58</v>
      </c>
      <c r="AP29" s="1181" t="s">
        <v>786</v>
      </c>
      <c r="AQ29" s="1195">
        <v>1.6</v>
      </c>
      <c r="AR29" s="1195"/>
      <c r="AU29" s="583">
        <v>70</v>
      </c>
    </row>
    <row r="30" spans="1:48" ht="47.25" customHeight="1" x14ac:dyDescent="0.35">
      <c r="A30" s="471"/>
      <c r="B30" s="472"/>
      <c r="C30" s="470">
        <v>85.4</v>
      </c>
      <c r="D30" s="470">
        <v>1.7441666666666669</v>
      </c>
      <c r="E30" s="470"/>
      <c r="F30" s="1196" t="s">
        <v>787</v>
      </c>
      <c r="G30" s="1196"/>
      <c r="H30" s="1196"/>
      <c r="I30" s="1196"/>
      <c r="J30" s="1197"/>
      <c r="K30" s="560">
        <f>K28/7</f>
        <v>0</v>
      </c>
      <c r="L30" s="560">
        <f>L28/7</f>
        <v>0</v>
      </c>
      <c r="N30" s="561" t="str">
        <f>IF('All Meals'!C35="","",'All Meals'!C35)</f>
        <v/>
      </c>
      <c r="O30" s="562"/>
      <c r="P30" s="568"/>
      <c r="Q30" s="568"/>
      <c r="R30" s="568"/>
      <c r="S30" s="567"/>
      <c r="T30" s="564">
        <f t="shared" si="0"/>
        <v>0</v>
      </c>
      <c r="U30" s="564">
        <f t="shared" si="1"/>
        <v>0</v>
      </c>
      <c r="V30" s="564">
        <f t="shared" si="2"/>
        <v>0</v>
      </c>
      <c r="W30" s="564"/>
      <c r="X30" s="566"/>
      <c r="Y30" s="568"/>
      <c r="Z30" s="568"/>
      <c r="AA30" s="568"/>
      <c r="AB30" s="568"/>
      <c r="AC30">
        <f t="shared" si="3"/>
        <v>0</v>
      </c>
      <c r="AD30">
        <f t="shared" si="4"/>
        <v>0</v>
      </c>
      <c r="AE30">
        <f t="shared" si="5"/>
        <v>0</v>
      </c>
      <c r="AG30" s="436"/>
      <c r="AH30" s="1181" t="s">
        <v>788</v>
      </c>
      <c r="AI30" s="1181">
        <v>52</v>
      </c>
      <c r="AJ30" s="1181">
        <v>3.46</v>
      </c>
      <c r="AK30" s="1181" t="s">
        <v>788</v>
      </c>
      <c r="AL30" s="1181">
        <v>52</v>
      </c>
      <c r="AM30" s="1181">
        <v>3.46</v>
      </c>
      <c r="AN30" s="1181">
        <v>52</v>
      </c>
      <c r="AO30" s="1181">
        <v>3.46</v>
      </c>
      <c r="AP30" s="1181" t="s">
        <v>788</v>
      </c>
      <c r="AQ30" s="1181">
        <v>3.46</v>
      </c>
      <c r="AR30" s="1181"/>
      <c r="AU30" s="583">
        <v>6</v>
      </c>
    </row>
    <row r="31" spans="1:48" ht="47.25" customHeight="1" x14ac:dyDescent="0.35">
      <c r="A31" s="473"/>
      <c r="B31" s="474"/>
      <c r="C31" s="474">
        <v>0</v>
      </c>
      <c r="D31" s="474">
        <v>0</v>
      </c>
      <c r="E31" s="474"/>
      <c r="F31" s="1193" t="s">
        <v>789</v>
      </c>
      <c r="G31" s="1193"/>
      <c r="H31" s="1193"/>
      <c r="I31" s="1193"/>
      <c r="J31" s="1194"/>
      <c r="K31" s="560"/>
      <c r="L31" s="560"/>
      <c r="N31" s="561" t="str">
        <f>IF('All Meals'!C36="","",'All Meals'!C36)</f>
        <v/>
      </c>
      <c r="O31" s="562"/>
      <c r="P31" s="568"/>
      <c r="Q31" s="568"/>
      <c r="R31" s="568"/>
      <c r="S31" s="567"/>
      <c r="T31" s="564">
        <f t="shared" si="0"/>
        <v>0</v>
      </c>
      <c r="U31" s="564">
        <f t="shared" si="1"/>
        <v>0</v>
      </c>
      <c r="V31" s="564">
        <f t="shared" si="2"/>
        <v>0</v>
      </c>
      <c r="W31" s="564"/>
      <c r="X31" s="566"/>
      <c r="Y31" s="568"/>
      <c r="Z31" s="568"/>
      <c r="AA31" s="568"/>
      <c r="AB31" s="568"/>
      <c r="AC31">
        <f t="shared" si="3"/>
        <v>0</v>
      </c>
      <c r="AD31">
        <f t="shared" si="4"/>
        <v>0</v>
      </c>
      <c r="AE31">
        <f t="shared" si="5"/>
        <v>0</v>
      </c>
      <c r="AG31" s="437"/>
      <c r="AH31" s="1181" t="s">
        <v>790</v>
      </c>
      <c r="AI31" s="1181">
        <v>73</v>
      </c>
      <c r="AJ31" s="1181">
        <v>1.2</v>
      </c>
      <c r="AK31" s="1181" t="s">
        <v>790</v>
      </c>
      <c r="AL31" s="1181">
        <v>73</v>
      </c>
      <c r="AM31" s="1181">
        <v>1.2</v>
      </c>
      <c r="AN31" s="1181">
        <v>73</v>
      </c>
      <c r="AO31" s="1181">
        <v>1.2</v>
      </c>
      <c r="AP31" s="1181" t="s">
        <v>790</v>
      </c>
      <c r="AQ31" s="1195">
        <v>1.2</v>
      </c>
      <c r="AR31" s="1195"/>
      <c r="AU31" s="583">
        <v>135</v>
      </c>
    </row>
    <row r="32" spans="1:48" ht="47.25" customHeight="1" x14ac:dyDescent="0.35">
      <c r="B32" s="66"/>
      <c r="C32" s="66">
        <f>IF($B$28=1,C28,IF($B$28=2,C29,IF($B$28=3,C30,IF($B$28=4,C31,0))))</f>
        <v>0</v>
      </c>
      <c r="D32" s="66">
        <f>IF($B$28=1,D28,IF($B$28=2,D29,IF($B$28=3,D30,IF($B$28=4,D31,0))))</f>
        <v>0</v>
      </c>
      <c r="E32" s="66">
        <f>IF($B$28=1,E28,IF($B$28=2,E28,IF($B$28=3,E28,IF($B$28=4,0,0))))</f>
        <v>0</v>
      </c>
      <c r="N32" s="561" t="str">
        <f>IF('All Meals'!C37="","",'All Meals'!C37)</f>
        <v/>
      </c>
      <c r="O32" s="562"/>
      <c r="P32" s="568"/>
      <c r="Q32" s="568"/>
      <c r="R32" s="568"/>
      <c r="S32" s="567"/>
      <c r="T32" s="564">
        <f t="shared" si="0"/>
        <v>0</v>
      </c>
      <c r="U32" s="564">
        <f t="shared" si="1"/>
        <v>0</v>
      </c>
      <c r="V32" s="564">
        <f t="shared" si="2"/>
        <v>0</v>
      </c>
      <c r="W32" s="564"/>
      <c r="X32" s="566"/>
      <c r="Y32" s="568"/>
      <c r="Z32" s="568"/>
      <c r="AA32" s="568"/>
      <c r="AB32" s="568"/>
      <c r="AC32">
        <f t="shared" si="3"/>
        <v>0</v>
      </c>
      <c r="AD32">
        <f t="shared" si="4"/>
        <v>0</v>
      </c>
      <c r="AE32">
        <f t="shared" si="5"/>
        <v>0</v>
      </c>
      <c r="AG32" s="437"/>
      <c r="AH32" s="1181" t="s">
        <v>791</v>
      </c>
      <c r="AI32" s="1181">
        <v>29</v>
      </c>
      <c r="AJ32" s="1181">
        <v>0.19</v>
      </c>
      <c r="AK32" s="1181" t="s">
        <v>791</v>
      </c>
      <c r="AL32" s="1181">
        <v>29</v>
      </c>
      <c r="AM32" s="1181">
        <v>0.19</v>
      </c>
      <c r="AN32" s="1181">
        <v>29</v>
      </c>
      <c r="AO32" s="1181">
        <v>0.19</v>
      </c>
      <c r="AP32" s="1181" t="s">
        <v>791</v>
      </c>
      <c r="AQ32" s="1181">
        <v>0.19</v>
      </c>
      <c r="AR32" s="1181"/>
      <c r="AU32" s="583">
        <v>168</v>
      </c>
    </row>
    <row r="33" spans="1:48" ht="47.25" customHeight="1" x14ac:dyDescent="0.35">
      <c r="A33" s="1189" t="s">
        <v>792</v>
      </c>
      <c r="B33" s="1189"/>
      <c r="C33" s="1189"/>
      <c r="D33" s="1189"/>
      <c r="E33" s="1189"/>
      <c r="F33" s="1189"/>
      <c r="G33" s="1189"/>
      <c r="H33" s="1189"/>
      <c r="I33" s="1189"/>
      <c r="J33" s="1189"/>
      <c r="K33" s="1156" t="s">
        <v>793</v>
      </c>
      <c r="L33" s="1157"/>
      <c r="N33" s="561" t="str">
        <f>IF('All Meals'!C38="","",'All Meals'!C38)</f>
        <v/>
      </c>
      <c r="O33" s="562"/>
      <c r="P33" s="568"/>
      <c r="Q33" s="568"/>
      <c r="R33" s="568"/>
      <c r="S33" s="567"/>
      <c r="T33" s="564">
        <f t="shared" si="0"/>
        <v>0</v>
      </c>
      <c r="U33" s="564">
        <f t="shared" si="1"/>
        <v>0</v>
      </c>
      <c r="V33" s="564">
        <f t="shared" si="2"/>
        <v>0</v>
      </c>
      <c r="W33" s="564"/>
      <c r="X33" s="566"/>
      <c r="Y33" s="568"/>
      <c r="Z33" s="568"/>
      <c r="AA33" s="568"/>
      <c r="AB33" s="568"/>
      <c r="AC33">
        <f t="shared" si="3"/>
        <v>0</v>
      </c>
      <c r="AD33">
        <f t="shared" si="4"/>
        <v>0</v>
      </c>
      <c r="AE33">
        <f t="shared" si="5"/>
        <v>0</v>
      </c>
      <c r="AG33" s="437"/>
      <c r="AH33" s="1181" t="s">
        <v>794</v>
      </c>
      <c r="AI33" s="1181">
        <v>43</v>
      </c>
      <c r="AJ33" s="1181">
        <v>0.66</v>
      </c>
      <c r="AK33" s="1181" t="s">
        <v>794</v>
      </c>
      <c r="AL33" s="1181">
        <v>43</v>
      </c>
      <c r="AM33" s="1181">
        <v>0.66</v>
      </c>
      <c r="AN33" s="1181">
        <v>43</v>
      </c>
      <c r="AO33" s="1181">
        <v>0.66</v>
      </c>
      <c r="AP33" s="1181" t="s">
        <v>794</v>
      </c>
      <c r="AQ33" s="1181">
        <v>0.66</v>
      </c>
      <c r="AR33" s="1181"/>
      <c r="AU33" s="583">
        <v>146</v>
      </c>
    </row>
    <row r="34" spans="1:48" ht="47.25" customHeight="1" x14ac:dyDescent="0.35">
      <c r="A34" s="1190" t="s">
        <v>795</v>
      </c>
      <c r="B34" s="1191"/>
      <c r="C34" s="1191"/>
      <c r="D34" s="1191"/>
      <c r="E34" s="1191"/>
      <c r="F34" s="1191"/>
      <c r="G34" s="1192"/>
      <c r="H34" s="644"/>
      <c r="I34" s="644"/>
      <c r="J34" s="584">
        <f>IF(ISERROR(('Weekly Report'!I14)/SUM('Weekly Report'!I13:I17)*'Weekly Report'!I10),0,(('Weekly Report'!I14)/SUM('Weekly Report'!I13:I17)*'Weekly Report'!I10))</f>
        <v>0</v>
      </c>
      <c r="K34">
        <f>IF(SUM(E40:F40)&gt;0,E36,0)</f>
        <v>0</v>
      </c>
      <c r="L34">
        <f>K34/7</f>
        <v>0</v>
      </c>
      <c r="N34" s="561" t="str">
        <f>IF('All Meals'!C39="","",'All Meals'!C39)</f>
        <v/>
      </c>
      <c r="O34" s="562"/>
      <c r="P34" s="568"/>
      <c r="Q34" s="568"/>
      <c r="R34" s="568"/>
      <c r="S34" s="567"/>
      <c r="T34" s="564">
        <f t="shared" si="0"/>
        <v>0</v>
      </c>
      <c r="U34" s="564">
        <f t="shared" si="1"/>
        <v>0</v>
      </c>
      <c r="V34" s="564">
        <f t="shared" si="2"/>
        <v>0</v>
      </c>
      <c r="W34" s="564"/>
      <c r="X34" s="566"/>
      <c r="Y34" s="568"/>
      <c r="Z34" s="568"/>
      <c r="AA34" s="568"/>
      <c r="AB34" s="568"/>
      <c r="AC34">
        <f t="shared" si="3"/>
        <v>0</v>
      </c>
      <c r="AD34">
        <f t="shared" si="4"/>
        <v>0</v>
      </c>
      <c r="AE34">
        <f t="shared" si="5"/>
        <v>0</v>
      </c>
      <c r="AG34" s="437"/>
      <c r="AH34" s="1181" t="s">
        <v>796</v>
      </c>
      <c r="AI34" s="1181">
        <v>11</v>
      </c>
      <c r="AJ34" s="1181">
        <v>7.0000000000000007E-2</v>
      </c>
      <c r="AK34" s="1181" t="s">
        <v>796</v>
      </c>
      <c r="AL34" s="1181">
        <v>11</v>
      </c>
      <c r="AM34" s="1181">
        <v>7.0000000000000007E-2</v>
      </c>
      <c r="AN34" s="1181">
        <v>11</v>
      </c>
      <c r="AO34" s="1181">
        <v>7.0000000000000007E-2</v>
      </c>
      <c r="AP34" s="1181" t="s">
        <v>796</v>
      </c>
      <c r="AQ34" s="1181">
        <v>7.0000000000000007E-2</v>
      </c>
      <c r="AR34" s="1181"/>
      <c r="AU34" s="583">
        <v>134</v>
      </c>
    </row>
    <row r="35" spans="1:48" ht="47.25" customHeight="1" x14ac:dyDescent="0.35">
      <c r="A35" s="1183" t="s">
        <v>797</v>
      </c>
      <c r="B35" s="1184"/>
      <c r="C35" s="1184"/>
      <c r="D35" s="1184"/>
      <c r="E35" s="1184"/>
      <c r="F35" s="1185"/>
      <c r="G35" s="1186" t="s">
        <v>798</v>
      </c>
      <c r="H35" s="1187"/>
      <c r="I35" s="1187"/>
      <c r="J35" s="1188"/>
      <c r="K35" s="560" t="s">
        <v>776</v>
      </c>
      <c r="L35" s="560" t="s">
        <v>777</v>
      </c>
      <c r="N35" s="561" t="str">
        <f>IF('All Meals'!C40="","",'All Meals'!C40)</f>
        <v/>
      </c>
      <c r="O35" s="562"/>
      <c r="P35" s="568"/>
      <c r="Q35" s="568"/>
      <c r="R35" s="568"/>
      <c r="S35" s="567"/>
      <c r="T35" s="564">
        <f t="shared" si="0"/>
        <v>0</v>
      </c>
      <c r="U35" s="564">
        <f t="shared" si="1"/>
        <v>0</v>
      </c>
      <c r="V35" s="564">
        <f t="shared" si="2"/>
        <v>0</v>
      </c>
      <c r="W35" s="564"/>
      <c r="X35" s="566"/>
      <c r="Y35" s="568"/>
      <c r="Z35" s="568"/>
      <c r="AA35" s="568"/>
      <c r="AB35" s="568"/>
      <c r="AC35">
        <f t="shared" si="3"/>
        <v>0</v>
      </c>
      <c r="AD35">
        <f t="shared" si="4"/>
        <v>0</v>
      </c>
      <c r="AE35">
        <f t="shared" si="5"/>
        <v>0</v>
      </c>
      <c r="AG35" s="437"/>
      <c r="AH35" s="1181" t="s">
        <v>799</v>
      </c>
      <c r="AI35" s="1181">
        <v>57</v>
      </c>
      <c r="AJ35" s="1181">
        <v>0.72</v>
      </c>
      <c r="AK35" s="1181" t="s">
        <v>799</v>
      </c>
      <c r="AL35" s="1181">
        <v>57</v>
      </c>
      <c r="AM35" s="1181">
        <v>0.72</v>
      </c>
      <c r="AN35" s="1181">
        <v>57</v>
      </c>
      <c r="AO35" s="1181">
        <v>0.72</v>
      </c>
      <c r="AP35" s="1181" t="s">
        <v>799</v>
      </c>
      <c r="AQ35" s="1181">
        <v>0.72</v>
      </c>
      <c r="AR35" s="1181"/>
      <c r="AU35" s="583">
        <v>88</v>
      </c>
    </row>
    <row r="36" spans="1:48" ht="47.25" customHeight="1" x14ac:dyDescent="0.35">
      <c r="A36" s="478"/>
      <c r="B36" s="479">
        <v>4</v>
      </c>
      <c r="C36" s="463">
        <v>109.43333333333332</v>
      </c>
      <c r="D36" s="463">
        <v>0.35566666666666674</v>
      </c>
      <c r="E36" s="463">
        <v>128.97</v>
      </c>
      <c r="F36" s="480" t="s">
        <v>800</v>
      </c>
      <c r="G36" s="547"/>
      <c r="H36" s="548">
        <v>4</v>
      </c>
      <c r="I36" s="547">
        <v>3.6749999999999998</v>
      </c>
      <c r="J36" s="475" t="s">
        <v>800</v>
      </c>
      <c r="K36" s="506">
        <f>J34*I40</f>
        <v>0</v>
      </c>
      <c r="L36" s="560">
        <f>J34*D40</f>
        <v>0</v>
      </c>
      <c r="N36" s="561" t="str">
        <f>IF('All Meals'!C41="","",'All Meals'!C41)</f>
        <v/>
      </c>
      <c r="O36" s="562"/>
      <c r="P36" s="568"/>
      <c r="Q36" s="568"/>
      <c r="R36" s="568"/>
      <c r="S36" s="567"/>
      <c r="T36" s="564">
        <f t="shared" si="0"/>
        <v>0</v>
      </c>
      <c r="U36" s="564">
        <f t="shared" si="1"/>
        <v>0</v>
      </c>
      <c r="V36" s="564">
        <f t="shared" si="2"/>
        <v>0</v>
      </c>
      <c r="W36" s="564"/>
      <c r="X36" s="566"/>
      <c r="Y36" s="568"/>
      <c r="Z36" s="568"/>
      <c r="AA36" s="568"/>
      <c r="AB36" s="568"/>
      <c r="AC36">
        <f t="shared" si="3"/>
        <v>0</v>
      </c>
      <c r="AD36">
        <f t="shared" si="4"/>
        <v>0</v>
      </c>
      <c r="AE36">
        <f t="shared" si="5"/>
        <v>0</v>
      </c>
      <c r="AG36" s="437"/>
      <c r="AH36" s="1181" t="s">
        <v>801</v>
      </c>
      <c r="AI36" s="1181">
        <v>9</v>
      </c>
      <c r="AJ36" s="1181">
        <v>0</v>
      </c>
      <c r="AK36" s="1181" t="s">
        <v>801</v>
      </c>
      <c r="AL36" s="1181">
        <v>9</v>
      </c>
      <c r="AM36" s="1181">
        <v>0</v>
      </c>
      <c r="AN36" s="1181">
        <v>9</v>
      </c>
      <c r="AO36" s="1181">
        <v>0</v>
      </c>
      <c r="AP36" s="1181" t="s">
        <v>801</v>
      </c>
      <c r="AQ36" s="1181">
        <v>0</v>
      </c>
      <c r="AR36" s="1181"/>
      <c r="AU36" s="583">
        <v>82</v>
      </c>
    </row>
    <row r="37" spans="1:48" ht="47.25" customHeight="1" x14ac:dyDescent="0.35">
      <c r="A37" s="481"/>
      <c r="B37" s="482"/>
      <c r="C37" s="463">
        <v>131.83333333333331</v>
      </c>
      <c r="D37" s="463">
        <v>1.0731666666666668</v>
      </c>
      <c r="E37" s="463"/>
      <c r="F37" s="483" t="s">
        <v>802</v>
      </c>
      <c r="G37" s="547"/>
      <c r="H37" s="549"/>
      <c r="I37" s="547">
        <v>12.25</v>
      </c>
      <c r="J37" s="476" t="s">
        <v>802</v>
      </c>
      <c r="K37" s="443" t="s">
        <v>747</v>
      </c>
      <c r="L37" s="560" t="s">
        <v>748</v>
      </c>
      <c r="N37" s="561" t="str">
        <f>IF('All Meals'!C42="","",'All Meals'!C42)</f>
        <v/>
      </c>
      <c r="O37" s="562"/>
      <c r="P37" s="568"/>
      <c r="Q37" s="568"/>
      <c r="R37" s="568"/>
      <c r="S37" s="567"/>
      <c r="T37" s="564">
        <f t="shared" si="0"/>
        <v>0</v>
      </c>
      <c r="U37" s="564">
        <f t="shared" si="1"/>
        <v>0</v>
      </c>
      <c r="V37" s="564">
        <f t="shared" si="2"/>
        <v>0</v>
      </c>
      <c r="W37" s="564"/>
      <c r="X37" s="566"/>
      <c r="Y37" s="568"/>
      <c r="Z37" s="568"/>
      <c r="AA37" s="568"/>
      <c r="AB37" s="568"/>
      <c r="AC37">
        <f t="shared" si="3"/>
        <v>0</v>
      </c>
      <c r="AD37">
        <f t="shared" si="4"/>
        <v>0</v>
      </c>
      <c r="AE37">
        <f t="shared" si="5"/>
        <v>0</v>
      </c>
      <c r="AG37" s="437"/>
      <c r="AH37" s="1181" t="s">
        <v>803</v>
      </c>
      <c r="AI37" s="1181">
        <v>38</v>
      </c>
      <c r="AJ37" s="1181">
        <v>0</v>
      </c>
      <c r="AK37" s="1181" t="s">
        <v>803</v>
      </c>
      <c r="AL37" s="1181">
        <v>38</v>
      </c>
      <c r="AM37" s="1181">
        <v>0</v>
      </c>
      <c r="AN37" s="1181">
        <v>38</v>
      </c>
      <c r="AO37" s="1181">
        <v>0</v>
      </c>
      <c r="AP37" s="1181" t="s">
        <v>803</v>
      </c>
      <c r="AQ37" s="1181">
        <v>0</v>
      </c>
      <c r="AR37" s="1181"/>
      <c r="AU37" s="583">
        <v>1</v>
      </c>
    </row>
    <row r="38" spans="1:48" ht="47.25" customHeight="1" x14ac:dyDescent="0.35">
      <c r="A38" s="481"/>
      <c r="B38" s="482"/>
      <c r="C38" s="463">
        <v>154.23333333333332</v>
      </c>
      <c r="D38" s="463">
        <v>1.7906666666666669</v>
      </c>
      <c r="E38" s="463"/>
      <c r="F38" s="483" t="s">
        <v>804</v>
      </c>
      <c r="G38" s="547"/>
      <c r="H38" s="549"/>
      <c r="I38" s="547">
        <v>20.824999999999999</v>
      </c>
      <c r="J38" s="476" t="s">
        <v>804</v>
      </c>
      <c r="K38" s="266">
        <f>K36/7</f>
        <v>0</v>
      </c>
      <c r="L38" s="560">
        <f>L36/7</f>
        <v>0</v>
      </c>
      <c r="N38" s="561" t="str">
        <f>IF('All Meals'!C43="","",'All Meals'!C43)</f>
        <v/>
      </c>
      <c r="O38" s="562"/>
      <c r="P38" s="568"/>
      <c r="Q38" s="568"/>
      <c r="R38" s="568"/>
      <c r="S38" s="567"/>
      <c r="T38" s="564">
        <f t="shared" si="0"/>
        <v>0</v>
      </c>
      <c r="U38" s="564">
        <f t="shared" si="1"/>
        <v>0</v>
      </c>
      <c r="V38" s="564">
        <f t="shared" si="2"/>
        <v>0</v>
      </c>
      <c r="W38" s="564"/>
      <c r="X38" s="566"/>
      <c r="Y38" s="568"/>
      <c r="Z38" s="568"/>
      <c r="AA38" s="568"/>
      <c r="AB38" s="568"/>
      <c r="AC38">
        <f t="shared" si="3"/>
        <v>0</v>
      </c>
      <c r="AD38">
        <f t="shared" si="4"/>
        <v>0</v>
      </c>
      <c r="AE38">
        <f t="shared" si="5"/>
        <v>0</v>
      </c>
      <c r="AG38" s="437"/>
      <c r="AH38" s="1181" t="s">
        <v>805</v>
      </c>
      <c r="AI38" s="1181">
        <v>106</v>
      </c>
      <c r="AJ38" s="1181">
        <v>0.01</v>
      </c>
      <c r="AK38" s="1181" t="s">
        <v>805</v>
      </c>
      <c r="AL38" s="1181">
        <v>106</v>
      </c>
      <c r="AM38" s="1181">
        <v>0.01</v>
      </c>
      <c r="AN38" s="1181">
        <v>106</v>
      </c>
      <c r="AO38" s="1181">
        <v>0.01</v>
      </c>
      <c r="AP38" s="1181" t="s">
        <v>805</v>
      </c>
      <c r="AQ38" s="1181">
        <v>0.01</v>
      </c>
      <c r="AR38" s="1181"/>
      <c r="AU38" s="583">
        <v>24</v>
      </c>
    </row>
    <row r="39" spans="1:48" ht="47.25" customHeight="1" x14ac:dyDescent="0.35">
      <c r="A39" s="484"/>
      <c r="B39" s="485"/>
      <c r="C39" s="485">
        <v>0</v>
      </c>
      <c r="D39" s="485">
        <v>0</v>
      </c>
      <c r="E39" s="485"/>
      <c r="F39" s="486" t="s">
        <v>806</v>
      </c>
      <c r="G39" s="550"/>
      <c r="H39" s="550"/>
      <c r="I39" s="551">
        <v>0</v>
      </c>
      <c r="J39" s="477" t="s">
        <v>806</v>
      </c>
      <c r="K39" s="444"/>
      <c r="N39" s="561" t="str">
        <f>IF('All Meals'!C44="","",'All Meals'!C44)</f>
        <v/>
      </c>
      <c r="O39" s="562"/>
      <c r="P39" s="568"/>
      <c r="Q39" s="568"/>
      <c r="R39" s="568"/>
      <c r="S39" s="567"/>
      <c r="T39" s="564">
        <f t="shared" si="0"/>
        <v>0</v>
      </c>
      <c r="U39" s="564">
        <f t="shared" si="1"/>
        <v>0</v>
      </c>
      <c r="V39" s="564">
        <f t="shared" si="2"/>
        <v>0</v>
      </c>
      <c r="W39" s="564"/>
      <c r="X39" s="566"/>
      <c r="Y39" s="568"/>
      <c r="Z39" s="568"/>
      <c r="AA39" s="568"/>
      <c r="AB39" s="568"/>
      <c r="AC39">
        <f t="shared" si="3"/>
        <v>0</v>
      </c>
      <c r="AD39">
        <f t="shared" si="4"/>
        <v>0</v>
      </c>
      <c r="AE39">
        <f t="shared" si="5"/>
        <v>0</v>
      </c>
      <c r="AG39" s="437"/>
      <c r="AH39" s="1181" t="s">
        <v>807</v>
      </c>
      <c r="AI39" s="1181">
        <v>3</v>
      </c>
      <c r="AJ39" s="1181">
        <v>0.01</v>
      </c>
      <c r="AK39" s="1181" t="s">
        <v>807</v>
      </c>
      <c r="AL39" s="1181">
        <v>3</v>
      </c>
      <c r="AM39" s="1181">
        <v>0.01</v>
      </c>
      <c r="AN39" s="1181">
        <v>3</v>
      </c>
      <c r="AO39" s="1181">
        <v>0.01</v>
      </c>
      <c r="AP39" s="1181" t="s">
        <v>807</v>
      </c>
      <c r="AQ39" s="1181">
        <v>0.01</v>
      </c>
      <c r="AR39" s="1181"/>
      <c r="AU39" s="583">
        <v>57</v>
      </c>
    </row>
    <row r="40" spans="1:48" ht="47.25" customHeight="1" x14ac:dyDescent="0.35">
      <c r="B40" s="66"/>
      <c r="C40" s="66">
        <f>IF($B$36=1,C36,IF($B$36=2,C37,IF($B$36=3,C38,IF($B$36=4,C39,0))))</f>
        <v>0</v>
      </c>
      <c r="D40" s="66">
        <f>IF($B$36=1,D36,IF($B$36=2,D37,IF($B$36=3,D38,IF($B$36=4,D39,0))))</f>
        <v>0</v>
      </c>
      <c r="E40" s="66">
        <f>IF($B$36=1,E36,IF($B$36=2,E36,IF($B$36=3,E36,IF($B$36=4,0,0))))</f>
        <v>0</v>
      </c>
      <c r="F40" s="585">
        <f>IF($H$36=1,E36,IF($H$36=2,E36,IF($H$36=3,E36,IF($H$36=4,0,0))))</f>
        <v>0</v>
      </c>
      <c r="G40" s="560"/>
      <c r="H40" s="445">
        <f>IF($H$36=1,I36,IF($H$36=2,I37,IF($H$36=3,I38,IF($H$36=4,I39,0))))</f>
        <v>0</v>
      </c>
      <c r="I40" s="560">
        <f>SUM(C40,H40)</f>
        <v>0</v>
      </c>
      <c r="N40" s="561" t="str">
        <f>IF('All Meals'!C45="","",'All Meals'!C45)</f>
        <v/>
      </c>
      <c r="O40" s="562"/>
      <c r="P40" s="568"/>
      <c r="Q40" s="568"/>
      <c r="R40" s="568"/>
      <c r="S40" s="567"/>
      <c r="T40" s="564">
        <f t="shared" si="0"/>
        <v>0</v>
      </c>
      <c r="U40" s="564">
        <f t="shared" si="1"/>
        <v>0</v>
      </c>
      <c r="V40" s="564">
        <f t="shared" si="2"/>
        <v>0</v>
      </c>
      <c r="W40" s="564"/>
      <c r="X40" s="566"/>
      <c r="Y40" s="568"/>
      <c r="Z40" s="568"/>
      <c r="AA40" s="568"/>
      <c r="AB40" s="568"/>
      <c r="AC40">
        <f t="shared" si="3"/>
        <v>0</v>
      </c>
      <c r="AD40">
        <f t="shared" si="4"/>
        <v>0</v>
      </c>
      <c r="AE40">
        <f t="shared" si="5"/>
        <v>0</v>
      </c>
      <c r="AG40" s="741" t="s">
        <v>766</v>
      </c>
      <c r="AH40" s="741"/>
      <c r="AI40" s="741"/>
      <c r="AJ40" s="741"/>
      <c r="AK40" s="741"/>
      <c r="AL40" s="741"/>
      <c r="AM40" s="741"/>
      <c r="AN40" s="741"/>
      <c r="AO40" s="741"/>
      <c r="AP40" s="741"/>
      <c r="AQ40" s="741"/>
      <c r="AR40" s="741"/>
      <c r="AS40" s="741"/>
      <c r="AT40" s="741"/>
      <c r="AU40" s="741"/>
      <c r="AV40" s="741"/>
    </row>
    <row r="41" spans="1:48" ht="47.25" customHeight="1" x14ac:dyDescent="0.35">
      <c r="A41" s="1182" t="s">
        <v>808</v>
      </c>
      <c r="B41" s="1182"/>
      <c r="C41" s="1182"/>
      <c r="D41" s="1182"/>
      <c r="E41" s="1182"/>
      <c r="F41" s="1182"/>
      <c r="G41" s="1182"/>
      <c r="H41" s="1182"/>
      <c r="I41" s="1182"/>
      <c r="J41" s="1182"/>
      <c r="K41" s="1156" t="s">
        <v>769</v>
      </c>
      <c r="L41" s="1157"/>
      <c r="N41" s="561" t="str">
        <f>IF('All Meals'!C46="","",'All Meals'!C46)</f>
        <v/>
      </c>
      <c r="O41" s="562"/>
      <c r="P41" s="568"/>
      <c r="Q41" s="568"/>
      <c r="R41" s="568"/>
      <c r="S41" s="567"/>
      <c r="T41" s="564">
        <f t="shared" si="0"/>
        <v>0</v>
      </c>
      <c r="U41" s="564">
        <f t="shared" si="1"/>
        <v>0</v>
      </c>
      <c r="V41" s="564">
        <f t="shared" si="2"/>
        <v>0</v>
      </c>
      <c r="W41" s="564"/>
      <c r="X41" s="566"/>
      <c r="Y41" s="568"/>
      <c r="Z41" s="568"/>
      <c r="AA41" s="568"/>
      <c r="AB41" s="568"/>
      <c r="AC41">
        <f t="shared" si="3"/>
        <v>0</v>
      </c>
      <c r="AD41">
        <f t="shared" si="4"/>
        <v>0</v>
      </c>
      <c r="AE41">
        <f t="shared" si="5"/>
        <v>0</v>
      </c>
      <c r="AG41" s="437"/>
      <c r="AJ41" s="437"/>
      <c r="AN41" s="437"/>
    </row>
    <row r="42" spans="1:48" ht="47.25" customHeight="1" x14ac:dyDescent="0.35">
      <c r="A42" s="1171" t="s">
        <v>809</v>
      </c>
      <c r="B42" s="1172"/>
      <c r="C42" s="1172"/>
      <c r="D42" s="1172"/>
      <c r="E42" s="1172"/>
      <c r="F42" s="1172"/>
      <c r="G42" s="1173"/>
      <c r="H42" s="646"/>
      <c r="I42" s="646"/>
      <c r="J42" s="586">
        <f>IF(ISERROR(('Weekly Report'!I15)/SUM('Weekly Report'!I13:I17)*'Weekly Report'!I10),0,'Weekly Report'!I15/SUM('Weekly Report'!I13:I17)*'Weekly Report'!I10)</f>
        <v>0</v>
      </c>
      <c r="K42">
        <f>J42*E48</f>
        <v>0</v>
      </c>
      <c r="L42">
        <f>K42/7</f>
        <v>0</v>
      </c>
      <c r="N42" s="561" t="str">
        <f>IF('All Meals'!C47="","",'All Meals'!C47)</f>
        <v/>
      </c>
      <c r="O42" s="562"/>
      <c r="P42" s="568"/>
      <c r="Q42" s="568"/>
      <c r="R42" s="568"/>
      <c r="S42" s="567"/>
      <c r="T42" s="564">
        <f t="shared" si="0"/>
        <v>0</v>
      </c>
      <c r="U42" s="564">
        <f t="shared" si="1"/>
        <v>0</v>
      </c>
      <c r="V42" s="564">
        <f t="shared" si="2"/>
        <v>0</v>
      </c>
      <c r="W42" s="564"/>
      <c r="X42" s="566"/>
      <c r="Y42" s="568"/>
      <c r="Z42" s="568"/>
      <c r="AA42" s="568"/>
      <c r="AB42" s="568"/>
      <c r="AC42">
        <f t="shared" si="3"/>
        <v>0</v>
      </c>
      <c r="AD42">
        <f t="shared" si="4"/>
        <v>0</v>
      </c>
      <c r="AE42">
        <f t="shared" si="5"/>
        <v>0</v>
      </c>
      <c r="AG42" s="437"/>
      <c r="AJ42" s="437"/>
      <c r="AN42" s="437"/>
    </row>
    <row r="43" spans="1:48" ht="47.25" customHeight="1" x14ac:dyDescent="0.35">
      <c r="A43" s="1174" t="s">
        <v>810</v>
      </c>
      <c r="B43" s="1175"/>
      <c r="C43" s="1175"/>
      <c r="D43" s="1175"/>
      <c r="E43" s="1175"/>
      <c r="F43" s="1175"/>
      <c r="G43" s="1175"/>
      <c r="H43" s="1175"/>
      <c r="I43" s="1175"/>
      <c r="J43" s="1176"/>
      <c r="K43" s="560" t="s">
        <v>776</v>
      </c>
      <c r="L43" s="560" t="s">
        <v>777</v>
      </c>
      <c r="N43" s="561" t="str">
        <f>IF('All Meals'!C48="","",'All Meals'!C48)</f>
        <v/>
      </c>
      <c r="O43" s="562"/>
      <c r="P43" s="568"/>
      <c r="Q43" s="568"/>
      <c r="R43" s="568"/>
      <c r="S43" s="567"/>
      <c r="T43" s="564">
        <f t="shared" si="0"/>
        <v>0</v>
      </c>
      <c r="U43" s="564">
        <f t="shared" si="1"/>
        <v>0</v>
      </c>
      <c r="V43" s="564">
        <f t="shared" si="2"/>
        <v>0</v>
      </c>
      <c r="W43" s="564"/>
      <c r="X43" s="566"/>
      <c r="Y43" s="568"/>
      <c r="Z43" s="568"/>
      <c r="AA43" s="568"/>
      <c r="AB43" s="568"/>
      <c r="AC43">
        <f t="shared" si="3"/>
        <v>0</v>
      </c>
      <c r="AD43">
        <f t="shared" si="4"/>
        <v>0</v>
      </c>
      <c r="AE43">
        <f t="shared" si="5"/>
        <v>0</v>
      </c>
    </row>
    <row r="44" spans="1:48" ht="47.25" customHeight="1" x14ac:dyDescent="0.35">
      <c r="A44" s="487"/>
      <c r="B44" s="488">
        <v>4</v>
      </c>
      <c r="C44" s="489">
        <v>246</v>
      </c>
      <c r="D44" s="489">
        <v>0.5475000000000001</v>
      </c>
      <c r="E44" s="489">
        <v>501.79</v>
      </c>
      <c r="F44" s="1177" t="s">
        <v>811</v>
      </c>
      <c r="G44" s="1177"/>
      <c r="H44" s="1177"/>
      <c r="I44" s="1177"/>
      <c r="J44" s="1178"/>
      <c r="K44" s="560">
        <f>C48*J42</f>
        <v>0</v>
      </c>
      <c r="L44" s="560">
        <f>J42*D48</f>
        <v>0</v>
      </c>
      <c r="N44" s="561" t="str">
        <f>IF('All Meals'!C49="","",'All Meals'!C49)</f>
        <v/>
      </c>
      <c r="O44" s="562"/>
      <c r="P44" s="568"/>
      <c r="Q44" s="568"/>
      <c r="R44" s="568"/>
      <c r="S44" s="567"/>
      <c r="T44" s="564">
        <f t="shared" si="0"/>
        <v>0</v>
      </c>
      <c r="U44" s="564">
        <f t="shared" si="1"/>
        <v>0</v>
      </c>
      <c r="V44" s="564">
        <f t="shared" si="2"/>
        <v>0</v>
      </c>
      <c r="W44" s="564"/>
      <c r="X44" s="566"/>
      <c r="Y44" s="568"/>
      <c r="Z44" s="568"/>
      <c r="AA44" s="568"/>
      <c r="AB44" s="568"/>
      <c r="AC44">
        <f t="shared" si="3"/>
        <v>0</v>
      </c>
      <c r="AD44">
        <f t="shared" si="4"/>
        <v>0</v>
      </c>
      <c r="AE44">
        <f t="shared" si="5"/>
        <v>0</v>
      </c>
    </row>
    <row r="45" spans="1:48" ht="47.25" customHeight="1" x14ac:dyDescent="0.35">
      <c r="A45" s="490"/>
      <c r="B45" s="491"/>
      <c r="C45" s="489">
        <v>268.39999999999998</v>
      </c>
      <c r="D45" s="489">
        <v>1.2650000000000001</v>
      </c>
      <c r="E45" s="489"/>
      <c r="F45" s="1177" t="s">
        <v>812</v>
      </c>
      <c r="G45" s="1177"/>
      <c r="H45" s="1177"/>
      <c r="I45" s="1177"/>
      <c r="J45" s="1178"/>
      <c r="K45" s="560" t="s">
        <v>747</v>
      </c>
      <c r="L45" s="560" t="s">
        <v>748</v>
      </c>
      <c r="N45" s="561" t="str">
        <f>IF('All Meals'!C50="","",'All Meals'!C50)</f>
        <v/>
      </c>
      <c r="O45" s="562"/>
      <c r="P45" s="568"/>
      <c r="Q45" s="568"/>
      <c r="R45" s="568"/>
      <c r="S45" s="567"/>
      <c r="T45" s="564">
        <f t="shared" si="0"/>
        <v>0</v>
      </c>
      <c r="U45" s="564">
        <f t="shared" si="1"/>
        <v>0</v>
      </c>
      <c r="V45" s="564">
        <f t="shared" si="2"/>
        <v>0</v>
      </c>
      <c r="W45" s="564"/>
      <c r="X45" s="566"/>
      <c r="Y45" s="568"/>
      <c r="Z45" s="568"/>
      <c r="AA45" s="568"/>
      <c r="AB45" s="568"/>
      <c r="AC45">
        <f t="shared" si="3"/>
        <v>0</v>
      </c>
      <c r="AD45">
        <f t="shared" si="4"/>
        <v>0</v>
      </c>
      <c r="AE45">
        <f t="shared" si="5"/>
        <v>0</v>
      </c>
    </row>
    <row r="46" spans="1:48" ht="47.25" customHeight="1" x14ac:dyDescent="0.35">
      <c r="A46" s="490"/>
      <c r="B46" s="491"/>
      <c r="C46" s="489">
        <v>290.8</v>
      </c>
      <c r="D46" s="489">
        <v>1.9825000000000002</v>
      </c>
      <c r="E46" s="489"/>
      <c r="F46" s="1177" t="s">
        <v>813</v>
      </c>
      <c r="G46" s="1177"/>
      <c r="H46" s="1177"/>
      <c r="I46" s="1177"/>
      <c r="J46" s="1178"/>
      <c r="K46" s="560">
        <f>K44/7</f>
        <v>0</v>
      </c>
      <c r="L46" s="560">
        <f>L44/7</f>
        <v>0</v>
      </c>
      <c r="N46" s="561" t="str">
        <f>IF('All Meals'!C51="","",'All Meals'!C51)</f>
        <v/>
      </c>
      <c r="O46" s="562"/>
      <c r="P46" s="568"/>
      <c r="Q46" s="568"/>
      <c r="R46" s="568"/>
      <c r="S46" s="567"/>
      <c r="T46" s="564">
        <f t="shared" si="0"/>
        <v>0</v>
      </c>
      <c r="U46" s="564">
        <f t="shared" si="1"/>
        <v>0</v>
      </c>
      <c r="V46" s="564">
        <f t="shared" si="2"/>
        <v>0</v>
      </c>
      <c r="W46" s="564"/>
      <c r="X46" s="566"/>
      <c r="Y46" s="568"/>
      <c r="Z46" s="568"/>
      <c r="AA46" s="568"/>
      <c r="AB46" s="568"/>
      <c r="AC46">
        <f t="shared" si="3"/>
        <v>0</v>
      </c>
      <c r="AD46">
        <f t="shared" si="4"/>
        <v>0</v>
      </c>
      <c r="AE46">
        <f t="shared" si="5"/>
        <v>0</v>
      </c>
    </row>
    <row r="47" spans="1:48" ht="47.25" customHeight="1" x14ac:dyDescent="0.35">
      <c r="A47" s="492"/>
      <c r="B47" s="493"/>
      <c r="C47" s="493">
        <v>0</v>
      </c>
      <c r="D47" s="493">
        <v>0</v>
      </c>
      <c r="E47" s="493"/>
      <c r="F47" s="1179" t="s">
        <v>814</v>
      </c>
      <c r="G47" s="1179"/>
      <c r="H47" s="1179"/>
      <c r="I47" s="1179"/>
      <c r="J47" s="1180"/>
      <c r="N47" s="561" t="str">
        <f>IF('All Meals'!C52="","",'All Meals'!C52)</f>
        <v/>
      </c>
      <c r="O47" s="562"/>
      <c r="P47" s="568"/>
      <c r="Q47" s="568"/>
      <c r="R47" s="568"/>
      <c r="S47" s="567"/>
      <c r="T47" s="564">
        <f t="shared" si="0"/>
        <v>0</v>
      </c>
      <c r="U47" s="564">
        <f t="shared" si="1"/>
        <v>0</v>
      </c>
      <c r="V47" s="564">
        <f t="shared" si="2"/>
        <v>0</v>
      </c>
      <c r="W47" s="564"/>
      <c r="X47" s="566"/>
      <c r="Y47" s="568"/>
      <c r="Z47" s="568"/>
      <c r="AA47" s="568"/>
      <c r="AB47" s="568"/>
      <c r="AC47">
        <f t="shared" si="3"/>
        <v>0</v>
      </c>
      <c r="AD47">
        <f t="shared" si="4"/>
        <v>0</v>
      </c>
      <c r="AE47">
        <f t="shared" si="5"/>
        <v>0</v>
      </c>
    </row>
    <row r="48" spans="1:48" ht="47.25" customHeight="1" x14ac:dyDescent="0.35">
      <c r="B48" s="66"/>
      <c r="C48" s="66">
        <f>IF($B$44=1,C44,IF($B$44=2,C45,IF($B$44=3,C46,IF($B$44=4,C47,0))))</f>
        <v>0</v>
      </c>
      <c r="D48" s="66">
        <f>IF($B$44=1,D44,IF($B$44=2,D45,IF($B$44=3,D46,IF($B$44=4,D47,0))))</f>
        <v>0</v>
      </c>
      <c r="E48" s="66">
        <f>IF($B$44=1,E44,IF($B$44=2,E44,IF($B$44=3,E44,IF($B$44=4,0,0))))</f>
        <v>0</v>
      </c>
      <c r="G48" s="560"/>
      <c r="J48" s="1"/>
      <c r="N48" s="561" t="str">
        <f>IF('All Meals'!C53="","",'All Meals'!C53)</f>
        <v/>
      </c>
      <c r="O48" s="562"/>
      <c r="P48" s="568"/>
      <c r="Q48" s="568"/>
      <c r="R48" s="568"/>
      <c r="S48" s="567"/>
      <c r="T48" s="564">
        <f t="shared" si="0"/>
        <v>0</v>
      </c>
      <c r="U48" s="564">
        <f t="shared" si="1"/>
        <v>0</v>
      </c>
      <c r="V48" s="564">
        <f t="shared" si="2"/>
        <v>0</v>
      </c>
      <c r="W48" s="564"/>
      <c r="X48" s="566"/>
      <c r="Y48" s="568"/>
      <c r="Z48" s="568"/>
      <c r="AA48" s="568"/>
      <c r="AB48" s="568"/>
      <c r="AC48">
        <f t="shared" si="3"/>
        <v>0</v>
      </c>
      <c r="AD48">
        <f t="shared" si="4"/>
        <v>0</v>
      </c>
      <c r="AE48">
        <f t="shared" si="5"/>
        <v>0</v>
      </c>
    </row>
    <row r="49" spans="1:31" ht="47.25" customHeight="1" x14ac:dyDescent="0.35">
      <c r="A49" s="1164" t="s">
        <v>815</v>
      </c>
      <c r="B49" s="1164"/>
      <c r="C49" s="1164"/>
      <c r="D49" s="1164"/>
      <c r="E49" s="1164"/>
      <c r="F49" s="1164"/>
      <c r="G49" s="1164"/>
      <c r="H49" s="1164"/>
      <c r="I49" s="1164"/>
      <c r="J49" s="1164"/>
      <c r="K49" s="1156" t="s">
        <v>769</v>
      </c>
      <c r="L49" s="1157"/>
      <c r="N49" s="561" t="str">
        <f>IF('All Meals'!C54="","",'All Meals'!C54)</f>
        <v/>
      </c>
      <c r="O49" s="562"/>
      <c r="P49" s="568"/>
      <c r="Q49" s="568"/>
      <c r="R49" s="568"/>
      <c r="S49" s="567"/>
      <c r="T49" s="564">
        <f t="shared" si="0"/>
        <v>0</v>
      </c>
      <c r="U49" s="564">
        <f t="shared" si="1"/>
        <v>0</v>
      </c>
      <c r="V49" s="564">
        <f t="shared" si="2"/>
        <v>0</v>
      </c>
      <c r="W49" s="564"/>
      <c r="X49" s="566"/>
      <c r="Y49" s="568"/>
      <c r="Z49" s="568"/>
      <c r="AA49" s="568"/>
      <c r="AB49" s="568"/>
      <c r="AC49">
        <f t="shared" si="3"/>
        <v>0</v>
      </c>
      <c r="AD49">
        <f t="shared" si="4"/>
        <v>0</v>
      </c>
      <c r="AE49">
        <f t="shared" si="5"/>
        <v>0</v>
      </c>
    </row>
    <row r="50" spans="1:31" ht="47.25" customHeight="1" x14ac:dyDescent="0.35">
      <c r="A50" s="1165" t="s">
        <v>816</v>
      </c>
      <c r="B50" s="1166"/>
      <c r="C50" s="1166"/>
      <c r="D50" s="1166"/>
      <c r="E50" s="1166"/>
      <c r="F50" s="1166"/>
      <c r="G50" s="1167"/>
      <c r="H50" s="645"/>
      <c r="I50" s="645"/>
      <c r="J50" s="587">
        <f>IF(ISERROR(('Weekly Report'!I16)/SUM('Weekly Report'!I13:I17)*'Weekly Report'!I10),0,('Weekly Report'!I16)/SUM('Weekly Report'!I13:I17)*'Weekly Report'!I10)</f>
        <v>0</v>
      </c>
      <c r="K50">
        <f>J50*E56</f>
        <v>0</v>
      </c>
      <c r="L50">
        <f>K50/7</f>
        <v>0</v>
      </c>
      <c r="N50" s="561" t="str">
        <f>IF('All Meals'!C55="","",'All Meals'!C55)</f>
        <v/>
      </c>
      <c r="O50" s="562"/>
      <c r="P50" s="568"/>
      <c r="Q50" s="568"/>
      <c r="R50" s="568"/>
      <c r="S50" s="567"/>
      <c r="T50" s="564">
        <f t="shared" si="0"/>
        <v>0</v>
      </c>
      <c r="U50" s="564">
        <f t="shared" si="1"/>
        <v>0</v>
      </c>
      <c r="V50" s="564">
        <f t="shared" si="2"/>
        <v>0</v>
      </c>
      <c r="W50" s="564"/>
      <c r="X50" s="566"/>
      <c r="Y50" s="568"/>
      <c r="Z50" s="568"/>
      <c r="AA50" s="568"/>
      <c r="AB50" s="568"/>
      <c r="AC50">
        <f t="shared" si="3"/>
        <v>0</v>
      </c>
      <c r="AD50">
        <f t="shared" si="4"/>
        <v>0</v>
      </c>
      <c r="AE50">
        <f t="shared" si="5"/>
        <v>0</v>
      </c>
    </row>
    <row r="51" spans="1:31" ht="47.25" customHeight="1" x14ac:dyDescent="0.35">
      <c r="A51" s="1168" t="s">
        <v>817</v>
      </c>
      <c r="B51" s="1169"/>
      <c r="C51" s="1169"/>
      <c r="D51" s="1169"/>
      <c r="E51" s="1169"/>
      <c r="F51" s="1169"/>
      <c r="G51" s="1169"/>
      <c r="H51" s="1169"/>
      <c r="I51" s="1169"/>
      <c r="J51" s="1170"/>
      <c r="K51" s="560" t="s">
        <v>776</v>
      </c>
      <c r="L51" s="560" t="s">
        <v>777</v>
      </c>
      <c r="N51" s="561" t="str">
        <f>IF('All Meals'!C56="","",'All Meals'!C56)</f>
        <v/>
      </c>
      <c r="O51" s="562"/>
      <c r="P51" s="568"/>
      <c r="Q51" s="568"/>
      <c r="R51" s="568"/>
      <c r="S51" s="567"/>
      <c r="T51" s="564">
        <f t="shared" si="0"/>
        <v>0</v>
      </c>
      <c r="U51" s="564">
        <f t="shared" si="1"/>
        <v>0</v>
      </c>
      <c r="V51" s="564">
        <f t="shared" si="2"/>
        <v>0</v>
      </c>
      <c r="W51" s="564"/>
      <c r="X51" s="566"/>
      <c r="Y51" s="568"/>
      <c r="Z51" s="568"/>
      <c r="AA51" s="568"/>
      <c r="AB51" s="568"/>
      <c r="AC51">
        <f t="shared" si="3"/>
        <v>0</v>
      </c>
      <c r="AD51">
        <f t="shared" si="4"/>
        <v>0</v>
      </c>
      <c r="AE51">
        <f t="shared" si="5"/>
        <v>0</v>
      </c>
    </row>
    <row r="52" spans="1:31" ht="47.25" customHeight="1" x14ac:dyDescent="0.35">
      <c r="A52" s="494"/>
      <c r="B52" s="495">
        <v>4</v>
      </c>
      <c r="C52" s="496">
        <v>161.02857142857141</v>
      </c>
      <c r="D52" s="496">
        <v>0.50550000000000006</v>
      </c>
      <c r="E52" s="496">
        <v>269.75</v>
      </c>
      <c r="F52" s="1151" t="s">
        <v>818</v>
      </c>
      <c r="G52" s="1151"/>
      <c r="H52" s="1151"/>
      <c r="I52" s="1151"/>
      <c r="J52" s="1152"/>
      <c r="K52" s="560">
        <f>C56*J50</f>
        <v>0</v>
      </c>
      <c r="L52" s="560">
        <f>J50*D56</f>
        <v>0</v>
      </c>
      <c r="N52" s="561" t="str">
        <f>IF('All Meals'!C57="","",'All Meals'!C57)</f>
        <v/>
      </c>
      <c r="O52" s="562"/>
      <c r="P52" s="568"/>
      <c r="Q52" s="568"/>
      <c r="R52" s="568"/>
      <c r="S52" s="567"/>
      <c r="T52" s="564">
        <f t="shared" si="0"/>
        <v>0</v>
      </c>
      <c r="U52" s="564">
        <f t="shared" si="1"/>
        <v>0</v>
      </c>
      <c r="V52" s="564">
        <f t="shared" si="2"/>
        <v>0</v>
      </c>
      <c r="W52" s="564"/>
      <c r="X52" s="566"/>
      <c r="Y52" s="568"/>
      <c r="Z52" s="568"/>
      <c r="AA52" s="568"/>
      <c r="AB52" s="568"/>
      <c r="AC52">
        <f t="shared" si="3"/>
        <v>0</v>
      </c>
      <c r="AD52">
        <f t="shared" si="4"/>
        <v>0</v>
      </c>
      <c r="AE52">
        <f t="shared" si="5"/>
        <v>0</v>
      </c>
    </row>
    <row r="53" spans="1:31" ht="47.25" customHeight="1" x14ac:dyDescent="0.35">
      <c r="A53" s="497"/>
      <c r="B53" s="498"/>
      <c r="C53" s="496">
        <v>183.42857142857142</v>
      </c>
      <c r="D53" s="496">
        <v>1.2230000000000001</v>
      </c>
      <c r="E53" s="496"/>
      <c r="F53" s="1151" t="s">
        <v>819</v>
      </c>
      <c r="G53" s="1151"/>
      <c r="H53" s="1151"/>
      <c r="I53" s="1151"/>
      <c r="J53" s="1152"/>
      <c r="K53" s="560" t="s">
        <v>747</v>
      </c>
      <c r="L53" s="560" t="s">
        <v>748</v>
      </c>
      <c r="N53" s="561" t="str">
        <f>IF('All Meals'!C58="","",'All Meals'!C58)</f>
        <v/>
      </c>
      <c r="O53" s="562"/>
      <c r="P53" s="568"/>
      <c r="Q53" s="568"/>
      <c r="R53" s="568"/>
      <c r="S53" s="567"/>
      <c r="T53" s="564">
        <f t="shared" si="0"/>
        <v>0</v>
      </c>
      <c r="U53" s="564">
        <f t="shared" si="1"/>
        <v>0</v>
      </c>
      <c r="V53" s="564">
        <f t="shared" si="2"/>
        <v>0</v>
      </c>
      <c r="W53" s="564"/>
      <c r="X53" s="566"/>
      <c r="Y53" s="568"/>
      <c r="Z53" s="568"/>
      <c r="AA53" s="568"/>
      <c r="AB53" s="568"/>
      <c r="AC53">
        <f t="shared" si="3"/>
        <v>0</v>
      </c>
      <c r="AD53">
        <f t="shared" si="4"/>
        <v>0</v>
      </c>
      <c r="AE53">
        <f t="shared" si="5"/>
        <v>0</v>
      </c>
    </row>
    <row r="54" spans="1:31" ht="47.25" customHeight="1" x14ac:dyDescent="0.35">
      <c r="A54" s="497"/>
      <c r="B54" s="498"/>
      <c r="C54" s="496">
        <v>205.82857142857142</v>
      </c>
      <c r="D54" s="496">
        <v>1.9405000000000001</v>
      </c>
      <c r="E54" s="496"/>
      <c r="F54" s="1151" t="s">
        <v>820</v>
      </c>
      <c r="G54" s="1151"/>
      <c r="H54" s="1151"/>
      <c r="I54" s="1151"/>
      <c r="J54" s="1152"/>
      <c r="K54" s="560">
        <f>K52/7</f>
        <v>0</v>
      </c>
      <c r="L54" s="560">
        <f>L52/7</f>
        <v>0</v>
      </c>
      <c r="N54" s="561" t="str">
        <f>IF('All Meals'!C59="","",'All Meals'!C59)</f>
        <v/>
      </c>
      <c r="O54" s="562"/>
      <c r="P54" s="568"/>
      <c r="Q54" s="568"/>
      <c r="R54" s="568"/>
      <c r="S54" s="567"/>
      <c r="T54" s="564">
        <f t="shared" si="0"/>
        <v>0</v>
      </c>
      <c r="U54" s="564">
        <f t="shared" si="1"/>
        <v>0</v>
      </c>
      <c r="V54" s="564">
        <f t="shared" si="2"/>
        <v>0</v>
      </c>
      <c r="W54" s="564"/>
      <c r="X54" s="566"/>
      <c r="Y54" s="568"/>
      <c r="Z54" s="568"/>
      <c r="AA54" s="568"/>
      <c r="AB54" s="568"/>
      <c r="AC54">
        <f t="shared" si="3"/>
        <v>0</v>
      </c>
      <c r="AD54">
        <f t="shared" si="4"/>
        <v>0</v>
      </c>
      <c r="AE54">
        <f t="shared" si="5"/>
        <v>0</v>
      </c>
    </row>
    <row r="55" spans="1:31" ht="47.25" customHeight="1" x14ac:dyDescent="0.35">
      <c r="A55" s="499"/>
      <c r="B55" s="500"/>
      <c r="C55" s="500">
        <v>0</v>
      </c>
      <c r="D55" s="500">
        <v>0</v>
      </c>
      <c r="E55" s="500"/>
      <c r="F55" s="1153" t="s">
        <v>821</v>
      </c>
      <c r="G55" s="1153"/>
      <c r="H55" s="1153"/>
      <c r="I55" s="1153"/>
      <c r="J55" s="1154"/>
      <c r="N55" s="561" t="str">
        <f>IF('All Meals'!C60="","",'All Meals'!C60)</f>
        <v/>
      </c>
      <c r="O55" s="562"/>
      <c r="P55" s="568"/>
      <c r="Q55" s="568"/>
      <c r="R55" s="568"/>
      <c r="S55" s="567"/>
      <c r="T55" s="564">
        <f t="shared" si="0"/>
        <v>0</v>
      </c>
      <c r="U55" s="564">
        <f t="shared" si="1"/>
        <v>0</v>
      </c>
      <c r="V55" s="564">
        <f t="shared" si="2"/>
        <v>0</v>
      </c>
      <c r="W55" s="564"/>
      <c r="X55" s="566"/>
      <c r="Y55" s="568"/>
      <c r="Z55" s="568"/>
      <c r="AA55" s="568"/>
      <c r="AB55" s="568"/>
      <c r="AC55">
        <f t="shared" si="3"/>
        <v>0</v>
      </c>
      <c r="AD55">
        <f t="shared" si="4"/>
        <v>0</v>
      </c>
      <c r="AE55">
        <f t="shared" si="5"/>
        <v>0</v>
      </c>
    </row>
    <row r="56" spans="1:31" ht="47.25" customHeight="1" x14ac:dyDescent="0.35">
      <c r="B56" s="66"/>
      <c r="C56" s="66">
        <f>IF($B$52=1,C52,IF($B$52=2,C53,IF($B$52=3,C54,IF($B$52=4,C55,0))))</f>
        <v>0</v>
      </c>
      <c r="D56" s="66">
        <f>IF($B$52=1,D52,IF($B$52=2,D53,IF($B$52=3,D54,IF($B$52=4,D55,0))))</f>
        <v>0</v>
      </c>
      <c r="E56" s="66">
        <f>IF($B$52=1,E52,IF($B$52=2,E52,IF($B$52=3,E52,IF($B$52=4,0,0))))</f>
        <v>0</v>
      </c>
      <c r="N56" s="561" t="str">
        <f>IF('All Meals'!C61="","",'All Meals'!C61)</f>
        <v/>
      </c>
      <c r="O56" s="562"/>
      <c r="P56" s="568"/>
      <c r="Q56" s="568"/>
      <c r="R56" s="568"/>
      <c r="S56" s="567"/>
      <c r="T56" s="564">
        <f t="shared" si="0"/>
        <v>0</v>
      </c>
      <c r="U56" s="564">
        <f t="shared" si="1"/>
        <v>0</v>
      </c>
      <c r="V56" s="564">
        <f t="shared" si="2"/>
        <v>0</v>
      </c>
      <c r="W56" s="564"/>
      <c r="X56" s="566"/>
      <c r="Y56" s="568"/>
      <c r="Z56" s="568"/>
      <c r="AA56" s="568"/>
      <c r="AB56" s="568"/>
      <c r="AC56">
        <f t="shared" si="3"/>
        <v>0</v>
      </c>
      <c r="AD56">
        <f t="shared" si="4"/>
        <v>0</v>
      </c>
      <c r="AE56">
        <f t="shared" si="5"/>
        <v>0</v>
      </c>
    </row>
    <row r="57" spans="1:31" ht="47.25" customHeight="1" thickBot="1" x14ac:dyDescent="0.4">
      <c r="A57" s="1155" t="s">
        <v>822</v>
      </c>
      <c r="B57" s="1155"/>
      <c r="C57" s="1155"/>
      <c r="D57" s="1155"/>
      <c r="E57" s="1155"/>
      <c r="F57" s="1155"/>
      <c r="G57" s="1155"/>
      <c r="H57" s="1155"/>
      <c r="I57" s="1155"/>
      <c r="J57" s="1155"/>
      <c r="K57" s="1156" t="s">
        <v>769</v>
      </c>
      <c r="L57" s="1157"/>
      <c r="N57" s="1"/>
      <c r="O57" s="1"/>
    </row>
    <row r="58" spans="1:31" ht="47.25" customHeight="1" x14ac:dyDescent="0.35">
      <c r="A58" s="1158" t="s">
        <v>823</v>
      </c>
      <c r="B58" s="1159"/>
      <c r="C58" s="1159"/>
      <c r="D58" s="1159"/>
      <c r="E58" s="1159"/>
      <c r="F58" s="1159"/>
      <c r="G58" s="1160"/>
      <c r="H58" s="648"/>
      <c r="I58" s="648"/>
      <c r="J58" s="588">
        <f>IF(ISERROR(('Weekly Report'!I17)/SUM('Weekly Report'!I13:I17)*'Weekly Report'!I10),0,('Weekly Report'!I17)/SUM('Weekly Report'!I13:I17)*'Weekly Report'!I10)</f>
        <v>0</v>
      </c>
      <c r="K58">
        <f>J58*E64</f>
        <v>0</v>
      </c>
      <c r="L58">
        <f>K58/7</f>
        <v>0</v>
      </c>
      <c r="N58" s="1"/>
      <c r="O58" s="1"/>
      <c r="P58" s="1161" t="s">
        <v>824</v>
      </c>
      <c r="Q58" s="1162"/>
      <c r="R58" s="1162"/>
      <c r="S58" s="1162"/>
      <c r="T58" s="1162"/>
      <c r="U58" s="1162"/>
      <c r="V58" s="1162"/>
      <c r="W58" s="1162"/>
      <c r="X58" s="1163"/>
    </row>
    <row r="59" spans="1:31" ht="47.25" customHeight="1" x14ac:dyDescent="0.35">
      <c r="A59" s="1136" t="s">
        <v>825</v>
      </c>
      <c r="B59" s="1137"/>
      <c r="C59" s="1137"/>
      <c r="D59" s="1137"/>
      <c r="E59" s="1137"/>
      <c r="F59" s="1137"/>
      <c r="G59" s="1137"/>
      <c r="H59" s="1137"/>
      <c r="I59" s="1137"/>
      <c r="J59" s="1138"/>
      <c r="K59" s="560" t="s">
        <v>776</v>
      </c>
      <c r="L59" s="560" t="s">
        <v>777</v>
      </c>
      <c r="N59" s="1"/>
      <c r="O59" s="1"/>
      <c r="P59" s="168" t="s">
        <v>826</v>
      </c>
      <c r="Q59" s="1139" t="s">
        <v>827</v>
      </c>
      <c r="R59" s="1140"/>
      <c r="S59" s="1141" t="s">
        <v>828</v>
      </c>
      <c r="T59" s="1142"/>
      <c r="U59" s="1142"/>
      <c r="V59" s="1143"/>
      <c r="W59" s="647"/>
      <c r="X59" s="169" t="s">
        <v>829</v>
      </c>
    </row>
    <row r="60" spans="1:31" ht="47.25" customHeight="1" x14ac:dyDescent="0.35">
      <c r="A60" s="91"/>
      <c r="B60" s="501">
        <v>4</v>
      </c>
      <c r="C60" s="502">
        <v>38.18181818181818</v>
      </c>
      <c r="D60" s="502">
        <v>6.5545454545454546E-2</v>
      </c>
      <c r="E60" s="502">
        <v>85.11</v>
      </c>
      <c r="F60" s="1121" t="s">
        <v>830</v>
      </c>
      <c r="G60" s="1121"/>
      <c r="H60" s="1121"/>
      <c r="I60" s="1121"/>
      <c r="J60" s="1122"/>
      <c r="K60" s="560"/>
      <c r="L60" s="560"/>
      <c r="N60" s="1"/>
      <c r="O60" s="1"/>
      <c r="P60" s="1125" t="s">
        <v>831</v>
      </c>
      <c r="Q60" s="1108" t="s">
        <v>832</v>
      </c>
      <c r="R60" s="1109"/>
      <c r="S60" s="1145" t="s">
        <v>833</v>
      </c>
      <c r="T60" s="1146"/>
      <c r="U60" s="1146"/>
      <c r="V60" s="1146"/>
      <c r="W60" s="1147"/>
      <c r="X60" s="1116" t="str">
        <f>IF(AND(Q61&gt;=Q66,Q61&lt;=R66),"Estimated calories are within the required range", IF(AND(Q61&lt;Q66,Q61&gt;=S66), "Estimated calories are below the calorie minimum but within 25 calories, follow up with State agency", IF(AND(Q61&gt;R66,Q61&lt;=T66), "Estimated calories are above the calorie maximum but within 25 calories, follow up with State agency", "Estimated calories are NOT within the required range")))</f>
        <v>Estimated calories are NOT within the required range</v>
      </c>
    </row>
    <row r="61" spans="1:31" ht="47.25" customHeight="1" x14ac:dyDescent="0.35">
      <c r="A61" s="503"/>
      <c r="B61" s="504"/>
      <c r="C61" s="502">
        <v>65.181818181818187</v>
      </c>
      <c r="D61" s="502">
        <v>1.9397954545454545</v>
      </c>
      <c r="E61" s="502"/>
      <c r="F61" s="1121" t="s">
        <v>834</v>
      </c>
      <c r="G61" s="1121"/>
      <c r="H61" s="1121"/>
      <c r="I61" s="1121"/>
      <c r="J61" s="1122"/>
      <c r="K61" s="560">
        <f>C64*J58</f>
        <v>0</v>
      </c>
      <c r="L61" s="560">
        <f>J58*D64</f>
        <v>0</v>
      </c>
      <c r="P61" s="1144"/>
      <c r="Q61" s="1123">
        <f>ROUND(SUM(K67,P72,Y72),2)</f>
        <v>0</v>
      </c>
      <c r="R61" s="1124"/>
      <c r="S61" s="1148"/>
      <c r="T61" s="1149"/>
      <c r="U61" s="1149"/>
      <c r="V61" s="1149"/>
      <c r="W61" s="1150"/>
      <c r="X61" s="1117"/>
    </row>
    <row r="62" spans="1:31" ht="47.25" customHeight="1" x14ac:dyDescent="0.35">
      <c r="A62" s="503"/>
      <c r="B62" s="504"/>
      <c r="C62" s="502">
        <v>119.18181818181819</v>
      </c>
      <c r="D62" s="502">
        <v>5.6882954545454547</v>
      </c>
      <c r="E62" s="502"/>
      <c r="F62" s="1121" t="s">
        <v>835</v>
      </c>
      <c r="G62" s="1121"/>
      <c r="H62" s="1121"/>
      <c r="I62" s="1121"/>
      <c r="J62" s="1122"/>
      <c r="K62" s="560"/>
      <c r="L62" s="560"/>
      <c r="P62" s="1125" t="s">
        <v>836</v>
      </c>
      <c r="Q62" s="1108" t="s">
        <v>837</v>
      </c>
      <c r="R62" s="1109"/>
      <c r="S62" s="1110" t="s">
        <v>838</v>
      </c>
      <c r="T62" s="1111"/>
      <c r="U62" s="1111"/>
      <c r="V62" s="1111"/>
      <c r="W62" s="1112"/>
      <c r="X62" s="1130" t="str">
        <f>IF(Q63&lt;0.1,"Estimated percent of saturated fat meets the requirement",IF(AND(Q63&gt;=0.1,Q63&lt;=0.105),"Estimated percent of saturated fat is above the requirement by less than a half percent, follow up with State agency","Estimated percent of saturated fat does NOT meet the requirement"))</f>
        <v>Estimated percent of saturated fat meets the requirement</v>
      </c>
      <c r="Y62" s="439"/>
    </row>
    <row r="63" spans="1:31" ht="47.25" customHeight="1" x14ac:dyDescent="0.35">
      <c r="A63" s="207"/>
      <c r="B63" s="505"/>
      <c r="C63" s="505">
        <v>0</v>
      </c>
      <c r="D63" s="505">
        <v>0</v>
      </c>
      <c r="E63" s="505"/>
      <c r="F63" s="1132" t="s">
        <v>839</v>
      </c>
      <c r="G63" s="1132"/>
      <c r="H63" s="1132"/>
      <c r="I63" s="1132"/>
      <c r="J63" s="1133"/>
      <c r="K63" s="560" t="s">
        <v>747</v>
      </c>
      <c r="L63" s="560" t="s">
        <v>748</v>
      </c>
      <c r="O63" s="440"/>
      <c r="P63" s="1126"/>
      <c r="Q63" s="1134">
        <f>ROUND(IF(ISERROR(SUM(L67,Q72,Z72)*9/Q61),0,SUM(L67,Q72,Z72)*9/Q61),2)</f>
        <v>0</v>
      </c>
      <c r="R63" s="1135"/>
      <c r="S63" s="1127"/>
      <c r="T63" s="1128"/>
      <c r="U63" s="1128"/>
      <c r="V63" s="1128"/>
      <c r="W63" s="1129"/>
      <c r="X63" s="1131"/>
    </row>
    <row r="64" spans="1:31" ht="33.75" customHeight="1" x14ac:dyDescent="0.35">
      <c r="B64" s="66"/>
      <c r="C64" s="66">
        <f>IF($B$60=1,C60,IF($B$60=2,C61,IF($B$60=3,C62,IF($B$60=4,C63,0))))</f>
        <v>0</v>
      </c>
      <c r="D64" s="66">
        <f>IF($B$60=1,D60,IF($B$60=2,D61,IF($B$60=3,D62,IF($B$60=4,D63,0))))</f>
        <v>0</v>
      </c>
      <c r="E64" s="66">
        <f>IF($B$60=1,E60,IF($B$60=2,E60,IF($B$60=3,E60,IF($B$60=4,0,0))))</f>
        <v>0</v>
      </c>
      <c r="G64" s="448"/>
      <c r="H64" s="448"/>
      <c r="I64" s="448"/>
      <c r="J64" s="448"/>
      <c r="K64" s="560">
        <f>K61/7</f>
        <v>0</v>
      </c>
      <c r="L64" s="560">
        <f>L61/7</f>
        <v>0</v>
      </c>
      <c r="P64" s="1106" t="s">
        <v>840</v>
      </c>
      <c r="Q64" s="1108" t="s">
        <v>832</v>
      </c>
      <c r="R64" s="1109"/>
      <c r="S64" s="1110" t="s">
        <v>841</v>
      </c>
      <c r="T64" s="1111"/>
      <c r="U64" s="1111"/>
      <c r="V64" s="1111"/>
      <c r="W64" s="1112"/>
      <c r="X64" s="1116" t="str">
        <f>IF(Q65&lt;=V66,"Estimated sodium level MEETS the requirement", IF(AND(Q65&gt;V66,Q65&lt;=(V66+40)),"Estimated sodium level is above the requirement BUT within 40mg, follow up with State agency","Estimated sodium level does NOT meet the requirement"))</f>
        <v>Estimated sodium level MEETS the requirement</v>
      </c>
    </row>
    <row r="65" spans="1:28" ht="27.75" customHeight="1" thickBot="1" x14ac:dyDescent="0.4">
      <c r="P65" s="1107"/>
      <c r="Q65" s="1118">
        <f>ROUND(SUM(K70,S72,AB72),2)</f>
        <v>0</v>
      </c>
      <c r="R65" s="1119"/>
      <c r="S65" s="1113"/>
      <c r="T65" s="1114"/>
      <c r="U65" s="1114"/>
      <c r="V65" s="1114"/>
      <c r="W65" s="1115"/>
      <c r="X65" s="1117"/>
    </row>
    <row r="66" spans="1:28" ht="22.5" hidden="1" customHeight="1" x14ac:dyDescent="0.35">
      <c r="G66" s="1120" t="s">
        <v>842</v>
      </c>
      <c r="H66" s="1120"/>
      <c r="I66" s="1120"/>
      <c r="J66" s="1120"/>
      <c r="Q66">
        <v>600</v>
      </c>
      <c r="R66">
        <v>650</v>
      </c>
      <c r="S66">
        <v>575</v>
      </c>
      <c r="T66">
        <v>675</v>
      </c>
      <c r="V66">
        <v>1110</v>
      </c>
    </row>
    <row r="67" spans="1:28" ht="15" hidden="1" customHeight="1" x14ac:dyDescent="0.35">
      <c r="K67" s="560">
        <f>SUM(K11,K20,K30,K38,K46,K54,K64)</f>
        <v>0</v>
      </c>
      <c r="L67" s="560">
        <f>SUM(L11,L20,L30,L38,L46,L54,L64)</f>
        <v>0</v>
      </c>
      <c r="S67">
        <f>SUM(S8:S56)</f>
        <v>0</v>
      </c>
      <c r="Y67">
        <f>SUM(Y8:Y56)</f>
        <v>0</v>
      </c>
      <c r="Z67">
        <f>SUM(Z8:Z56)</f>
        <v>0</v>
      </c>
      <c r="AB67">
        <f>SUM(AB8:AB56)</f>
        <v>0</v>
      </c>
    </row>
    <row r="68" spans="1:28" ht="15" hidden="1" customHeight="1" x14ac:dyDescent="0.35">
      <c r="P68" t="s">
        <v>843</v>
      </c>
      <c r="Q68" t="s">
        <v>844</v>
      </c>
      <c r="S68" t="s">
        <v>845</v>
      </c>
      <c r="Y68" t="s">
        <v>732</v>
      </c>
      <c r="Z68" t="s">
        <v>844</v>
      </c>
      <c r="AB68" t="s">
        <v>845</v>
      </c>
    </row>
    <row r="69" spans="1:28" ht="15" hidden="1" customHeight="1" x14ac:dyDescent="0.35">
      <c r="J69" t="s">
        <v>846</v>
      </c>
      <c r="K69" s="560">
        <f>SUM(L13,L21,L26,L34,L42,L50,L58)</f>
        <v>0</v>
      </c>
      <c r="P69" t="s">
        <v>847</v>
      </c>
      <c r="Q69" t="s">
        <v>848</v>
      </c>
      <c r="Y69" t="s">
        <v>847</v>
      </c>
      <c r="Z69" t="s">
        <v>848</v>
      </c>
    </row>
    <row r="70" spans="1:28" ht="15" hidden="1" customHeight="1" x14ac:dyDescent="0.35">
      <c r="J70" t="s">
        <v>849</v>
      </c>
      <c r="K70" s="560">
        <f>K69+L84</f>
        <v>0</v>
      </c>
      <c r="P70">
        <f>SUM(T8:T56)</f>
        <v>0</v>
      </c>
      <c r="Q70">
        <f>SUM(U8:U56)</f>
        <v>0</v>
      </c>
      <c r="Y70">
        <f>SUM(AC8:AC56)</f>
        <v>0</v>
      </c>
      <c r="Z70">
        <f>SUM(AD8:AD56)</f>
        <v>0</v>
      </c>
    </row>
    <row r="71" spans="1:28" ht="15" hidden="1" customHeight="1" x14ac:dyDescent="0.35">
      <c r="J71" t="s">
        <v>850</v>
      </c>
      <c r="K71" s="1">
        <f>'Weekly Report'!I10</f>
        <v>0</v>
      </c>
      <c r="P71" t="s">
        <v>851</v>
      </c>
      <c r="Q71" t="s">
        <v>852</v>
      </c>
      <c r="R71" t="s">
        <v>853</v>
      </c>
      <c r="S71" t="s">
        <v>854</v>
      </c>
      <c r="Y71" t="s">
        <v>851</v>
      </c>
      <c r="Z71" t="s">
        <v>852</v>
      </c>
      <c r="AA71" t="s">
        <v>855</v>
      </c>
      <c r="AB71" t="s">
        <v>854</v>
      </c>
    </row>
    <row r="72" spans="1:28" ht="15" hidden="1" customHeight="1" x14ac:dyDescent="0.35">
      <c r="J72" t="s">
        <v>856</v>
      </c>
      <c r="K72" s="1">
        <f>'Weekly Report'!I16</f>
        <v>0</v>
      </c>
      <c r="P72">
        <f>IF(ISERROR(P70/$S$67),0, (P70/$S$67))</f>
        <v>0</v>
      </c>
      <c r="Q72">
        <f>IF(ISERROR(Q70/$S$67),0,(Q70/$S$67))</f>
        <v>0</v>
      </c>
      <c r="R72">
        <f>SUM(V8:V56)</f>
        <v>0</v>
      </c>
      <c r="S72">
        <f>IF(ISERROR(R72/$S$67),0,(R72/$S$67))</f>
        <v>0</v>
      </c>
      <c r="Y72">
        <f>IF(ISERROR(Y70/$S$67),0,(Y70/$S$67))</f>
        <v>0</v>
      </c>
      <c r="Z72">
        <f>IF(ISERROR(Z70/$S$67),0, (Z70/$S$67))</f>
        <v>0</v>
      </c>
      <c r="AA72">
        <f>SUM(AE8:AE56)</f>
        <v>0</v>
      </c>
      <c r="AB72">
        <f>IF(ISERROR(AA72/$S$67),0, (AA72/$S$67))</f>
        <v>0</v>
      </c>
    </row>
    <row r="73" spans="1:28" ht="15" hidden="1" thickBot="1" x14ac:dyDescent="0.4">
      <c r="P73" s="1097" t="s">
        <v>446</v>
      </c>
      <c r="Q73" s="1097"/>
      <c r="R73" s="1097"/>
      <c r="S73" s="1097"/>
      <c r="T73" s="1097"/>
      <c r="U73" s="1097"/>
      <c r="V73" s="1097"/>
      <c r="W73" s="1097"/>
      <c r="X73" s="1097"/>
    </row>
    <row r="74" spans="1:28" ht="34.5" customHeight="1" thickBot="1" x14ac:dyDescent="0.4">
      <c r="A74" s="1098" t="s">
        <v>857</v>
      </c>
      <c r="B74" s="1099"/>
      <c r="C74" s="1099"/>
      <c r="D74" s="1099"/>
      <c r="E74" s="1099"/>
      <c r="F74" s="1099"/>
      <c r="G74" s="1099"/>
      <c r="H74" s="1099"/>
      <c r="I74" s="1099"/>
      <c r="J74" s="1100"/>
      <c r="K74" s="589"/>
      <c r="P74" s="1097"/>
      <c r="Q74" s="1097"/>
      <c r="R74" s="1097"/>
      <c r="S74" s="1097"/>
      <c r="T74" s="1097"/>
      <c r="U74" s="1097"/>
      <c r="V74" s="1097"/>
      <c r="W74" s="1097"/>
      <c r="X74" s="1097"/>
    </row>
    <row r="75" spans="1:28" ht="32.25" customHeight="1" thickTop="1" x14ac:dyDescent="0.35">
      <c r="A75" s="1101" t="s">
        <v>858</v>
      </c>
      <c r="B75" s="1102"/>
      <c r="C75" s="1102"/>
      <c r="D75" s="1102"/>
      <c r="E75" s="1102"/>
      <c r="F75" s="1102"/>
      <c r="G75" s="1102"/>
      <c r="H75" s="1102"/>
      <c r="I75" s="1102"/>
      <c r="J75" s="1103"/>
      <c r="K75" s="590"/>
      <c r="P75" s="990"/>
      <c r="Q75" s="991"/>
      <c r="R75" s="991"/>
      <c r="S75" s="991"/>
      <c r="T75" s="991"/>
      <c r="U75" s="991"/>
      <c r="V75" s="991"/>
      <c r="W75" s="991"/>
      <c r="X75" s="992"/>
    </row>
    <row r="76" spans="1:28" x14ac:dyDescent="0.35">
      <c r="A76" s="1104" t="s">
        <v>859</v>
      </c>
      <c r="B76" s="1104"/>
      <c r="C76" s="1104"/>
      <c r="D76" s="1104"/>
      <c r="E76" s="1104"/>
      <c r="F76" s="1104"/>
      <c r="G76" s="650" t="s">
        <v>860</v>
      </c>
      <c r="H76" s="650"/>
      <c r="I76" s="650"/>
      <c r="J76" s="650" t="s">
        <v>861</v>
      </c>
      <c r="K76" s="21" t="s">
        <v>862</v>
      </c>
      <c r="P76" s="993"/>
      <c r="Q76" s="812"/>
      <c r="R76" s="812"/>
      <c r="S76" s="812"/>
      <c r="T76" s="812"/>
      <c r="U76" s="812"/>
      <c r="V76" s="812"/>
      <c r="W76" s="812"/>
      <c r="X76" s="994"/>
    </row>
    <row r="77" spans="1:28" ht="30.75" customHeight="1" x14ac:dyDescent="0.35">
      <c r="A77" s="1092" t="s">
        <v>863</v>
      </c>
      <c r="B77" s="1092"/>
      <c r="C77" s="1092"/>
      <c r="D77" s="1092"/>
      <c r="E77" s="1092"/>
      <c r="F77" s="1092"/>
      <c r="G77" s="591"/>
      <c r="H77" s="591"/>
      <c r="I77" s="591"/>
      <c r="J77" s="591"/>
      <c r="K77" s="78" t="b">
        <v>0</v>
      </c>
      <c r="L77" s="592">
        <f>IF(K77=TRUE,K71*140,0)</f>
        <v>0</v>
      </c>
      <c r="P77" s="993"/>
      <c r="Q77" s="812"/>
      <c r="R77" s="812"/>
      <c r="S77" s="812"/>
      <c r="T77" s="812"/>
      <c r="U77" s="812"/>
      <c r="V77" s="812"/>
      <c r="W77" s="812"/>
      <c r="X77" s="994"/>
    </row>
    <row r="78" spans="1:28" ht="45" customHeight="1" x14ac:dyDescent="0.35">
      <c r="A78" s="1092" t="s">
        <v>864</v>
      </c>
      <c r="B78" s="1092"/>
      <c r="C78" s="1092"/>
      <c r="D78" s="1092"/>
      <c r="E78" s="1092"/>
      <c r="F78" s="1092"/>
      <c r="G78" s="591"/>
      <c r="H78" s="591"/>
      <c r="I78" s="591"/>
      <c r="J78" s="591"/>
      <c r="K78" s="78" t="b">
        <v>0</v>
      </c>
      <c r="L78" s="592">
        <f>IF(K78=TRUE,K72*110,0)</f>
        <v>0</v>
      </c>
      <c r="P78" s="993"/>
      <c r="Q78" s="812"/>
      <c r="R78" s="812"/>
      <c r="S78" s="812"/>
      <c r="T78" s="812"/>
      <c r="U78" s="812"/>
      <c r="V78" s="812"/>
      <c r="W78" s="812"/>
      <c r="X78" s="994"/>
    </row>
    <row r="79" spans="1:28" ht="36" customHeight="1" x14ac:dyDescent="0.35">
      <c r="A79" s="1092" t="s">
        <v>865</v>
      </c>
      <c r="B79" s="1092"/>
      <c r="C79" s="1092"/>
      <c r="D79" s="1092"/>
      <c r="E79" s="1092"/>
      <c r="F79" s="1092"/>
      <c r="G79" s="591"/>
      <c r="H79" s="591"/>
      <c r="I79" s="591"/>
      <c r="J79" s="591"/>
      <c r="K79" s="78" t="b">
        <v>0</v>
      </c>
      <c r="L79" s="592">
        <f>IF(K79=TRUE,K71*30,0)</f>
        <v>0</v>
      </c>
      <c r="P79" s="993"/>
      <c r="Q79" s="812"/>
      <c r="R79" s="812"/>
      <c r="S79" s="812"/>
      <c r="T79" s="812"/>
      <c r="U79" s="812"/>
      <c r="V79" s="812"/>
      <c r="W79" s="812"/>
      <c r="X79" s="994"/>
    </row>
    <row r="80" spans="1:28" ht="33.75" customHeight="1" x14ac:dyDescent="0.35">
      <c r="A80" s="1092" t="s">
        <v>866</v>
      </c>
      <c r="B80" s="1092"/>
      <c r="C80" s="1092"/>
      <c r="D80" s="1092"/>
      <c r="E80" s="1092"/>
      <c r="F80" s="1092"/>
      <c r="G80" s="591"/>
      <c r="H80" s="591"/>
      <c r="I80" s="591"/>
      <c r="J80" s="591"/>
      <c r="K80" s="78" t="b">
        <v>0</v>
      </c>
      <c r="L80" s="592">
        <f>IF(K80=TRUE,K71*30,0)</f>
        <v>0</v>
      </c>
      <c r="P80" s="993"/>
      <c r="Q80" s="812"/>
      <c r="R80" s="812"/>
      <c r="S80" s="812"/>
      <c r="T80" s="812"/>
      <c r="U80" s="812"/>
      <c r="V80" s="812"/>
      <c r="W80" s="812"/>
      <c r="X80" s="994"/>
    </row>
    <row r="81" spans="1:24" ht="30.75" customHeight="1" x14ac:dyDescent="0.35">
      <c r="A81" s="1105" t="s">
        <v>867</v>
      </c>
      <c r="B81" s="1105"/>
      <c r="C81" s="1105"/>
      <c r="D81" s="1105"/>
      <c r="E81" s="1105"/>
      <c r="F81" s="1105"/>
      <c r="G81" s="1105"/>
      <c r="H81" s="1105"/>
      <c r="I81" s="1105"/>
      <c r="J81" s="1105"/>
      <c r="K81" s="78"/>
      <c r="L81" s="66"/>
      <c r="P81" s="993"/>
      <c r="Q81" s="812"/>
      <c r="R81" s="812"/>
      <c r="S81" s="812"/>
      <c r="T81" s="812"/>
      <c r="U81" s="812"/>
      <c r="V81" s="812"/>
      <c r="W81" s="812"/>
      <c r="X81" s="994"/>
    </row>
    <row r="82" spans="1:24" ht="45" customHeight="1" x14ac:dyDescent="0.35">
      <c r="A82" s="1091" t="s">
        <v>859</v>
      </c>
      <c r="B82" s="1091"/>
      <c r="C82" s="1091"/>
      <c r="D82" s="1091"/>
      <c r="E82" s="1091"/>
      <c r="F82" s="1091"/>
      <c r="G82" s="649" t="s">
        <v>868</v>
      </c>
      <c r="H82" s="593"/>
      <c r="I82" s="593"/>
      <c r="J82" s="649" t="s">
        <v>869</v>
      </c>
      <c r="K82" s="78"/>
      <c r="L82" s="66"/>
      <c r="P82" s="993"/>
      <c r="Q82" s="812"/>
      <c r="R82" s="812"/>
      <c r="S82" s="812"/>
      <c r="T82" s="812"/>
      <c r="U82" s="812"/>
      <c r="V82" s="812"/>
      <c r="W82" s="812"/>
      <c r="X82" s="994"/>
    </row>
    <row r="83" spans="1:24" ht="27.75" customHeight="1" x14ac:dyDescent="0.35">
      <c r="A83" s="1092" t="s">
        <v>870</v>
      </c>
      <c r="B83" s="1092"/>
      <c r="C83" s="1092"/>
      <c r="D83" s="1092"/>
      <c r="E83" s="1092"/>
      <c r="F83" s="1092"/>
      <c r="G83" s="591"/>
      <c r="H83" s="591"/>
      <c r="I83" s="591"/>
      <c r="J83" s="594"/>
      <c r="K83" s="78" t="b">
        <v>0</v>
      </c>
      <c r="L83" s="592">
        <f>IF(K83=TRUE,K71*30,0)</f>
        <v>0</v>
      </c>
      <c r="P83" s="993"/>
      <c r="Q83" s="812"/>
      <c r="R83" s="812"/>
      <c r="S83" s="812"/>
      <c r="T83" s="812"/>
      <c r="U83" s="812"/>
      <c r="V83" s="812"/>
      <c r="W83" s="812"/>
      <c r="X83" s="994"/>
    </row>
    <row r="84" spans="1:24" hidden="1" x14ac:dyDescent="0.35">
      <c r="A84" s="1093" t="s">
        <v>871</v>
      </c>
      <c r="B84" s="1093"/>
      <c r="C84" s="1093"/>
      <c r="D84" s="1093"/>
      <c r="E84" s="1093"/>
      <c r="F84" s="1093"/>
      <c r="G84" s="1093"/>
      <c r="H84" s="1093"/>
      <c r="I84" s="1093"/>
      <c r="J84" s="1093"/>
      <c r="K84" s="1093"/>
      <c r="L84" s="1">
        <f>SUM(L77:L83)/7</f>
        <v>0</v>
      </c>
      <c r="P84" s="993"/>
      <c r="Q84" s="812"/>
      <c r="R84" s="812"/>
      <c r="S84" s="812"/>
      <c r="T84" s="812"/>
      <c r="U84" s="812"/>
      <c r="V84" s="812"/>
      <c r="W84" s="812"/>
      <c r="X84" s="994"/>
    </row>
    <row r="85" spans="1:24" x14ac:dyDescent="0.35">
      <c r="P85" s="993"/>
      <c r="Q85" s="812"/>
      <c r="R85" s="812"/>
      <c r="S85" s="812"/>
      <c r="T85" s="812"/>
      <c r="U85" s="812"/>
      <c r="V85" s="812"/>
      <c r="W85" s="812"/>
      <c r="X85" s="994"/>
    </row>
    <row r="86" spans="1:24" ht="15" thickBot="1" x14ac:dyDescent="0.4">
      <c r="P86" s="993"/>
      <c r="Q86" s="812"/>
      <c r="R86" s="812"/>
      <c r="S86" s="812"/>
      <c r="T86" s="812"/>
      <c r="U86" s="812"/>
      <c r="V86" s="812"/>
      <c r="W86" s="812"/>
      <c r="X86" s="994"/>
    </row>
    <row r="87" spans="1:24" ht="62.25" customHeight="1" thickBot="1" x14ac:dyDescent="0.4">
      <c r="A87" s="1094" t="s">
        <v>872</v>
      </c>
      <c r="B87" s="1095"/>
      <c r="C87" s="1095"/>
      <c r="D87" s="1095"/>
      <c r="E87" s="1095"/>
      <c r="F87" s="1095"/>
      <c r="G87" s="1095"/>
      <c r="H87" s="1095"/>
      <c r="I87" s="1095"/>
      <c r="J87" s="1096"/>
      <c r="P87" s="993"/>
      <c r="Q87" s="812"/>
      <c r="R87" s="812"/>
      <c r="S87" s="812"/>
      <c r="T87" s="812"/>
      <c r="U87" s="812"/>
      <c r="V87" s="812"/>
      <c r="W87" s="812"/>
      <c r="X87" s="994"/>
    </row>
    <row r="88" spans="1:24" x14ac:dyDescent="0.35">
      <c r="P88" s="993"/>
      <c r="Q88" s="812"/>
      <c r="R88" s="812"/>
      <c r="S88" s="812"/>
      <c r="T88" s="812"/>
      <c r="U88" s="812"/>
      <c r="V88" s="812"/>
      <c r="W88" s="812"/>
      <c r="X88" s="994"/>
    </row>
    <row r="89" spans="1:24" x14ac:dyDescent="0.35">
      <c r="P89" s="993"/>
      <c r="Q89" s="812"/>
      <c r="R89" s="812"/>
      <c r="S89" s="812"/>
      <c r="T89" s="812"/>
      <c r="U89" s="812"/>
      <c r="V89" s="812"/>
      <c r="W89" s="812"/>
      <c r="X89" s="994"/>
    </row>
    <row r="90" spans="1:24" x14ac:dyDescent="0.35">
      <c r="P90" s="993"/>
      <c r="Q90" s="812"/>
      <c r="R90" s="812"/>
      <c r="S90" s="812"/>
      <c r="T90" s="812"/>
      <c r="U90" s="812"/>
      <c r="V90" s="812"/>
      <c r="W90" s="812"/>
      <c r="X90" s="994"/>
    </row>
    <row r="91" spans="1:24" x14ac:dyDescent="0.35">
      <c r="P91" s="993"/>
      <c r="Q91" s="812"/>
      <c r="R91" s="812"/>
      <c r="S91" s="812"/>
      <c r="T91" s="812"/>
      <c r="U91" s="812"/>
      <c r="V91" s="812"/>
      <c r="W91" s="812"/>
      <c r="X91" s="994"/>
    </row>
    <row r="92" spans="1:24" x14ac:dyDescent="0.35">
      <c r="P92" s="993"/>
      <c r="Q92" s="812"/>
      <c r="R92" s="812"/>
      <c r="S92" s="812"/>
      <c r="T92" s="812"/>
      <c r="U92" s="812"/>
      <c r="V92" s="812"/>
      <c r="W92" s="812"/>
      <c r="X92" s="994"/>
    </row>
    <row r="93" spans="1:24" x14ac:dyDescent="0.35">
      <c r="P93" s="993"/>
      <c r="Q93" s="812"/>
      <c r="R93" s="812"/>
      <c r="S93" s="812"/>
      <c r="T93" s="812"/>
      <c r="U93" s="812"/>
      <c r="V93" s="812"/>
      <c r="W93" s="812"/>
      <c r="X93" s="994"/>
    </row>
    <row r="94" spans="1:24" x14ac:dyDescent="0.35">
      <c r="P94" s="993"/>
      <c r="Q94" s="812"/>
      <c r="R94" s="812"/>
      <c r="S94" s="812"/>
      <c r="T94" s="812"/>
      <c r="U94" s="812"/>
      <c r="V94" s="812"/>
      <c r="W94" s="812"/>
      <c r="X94" s="994"/>
    </row>
    <row r="95" spans="1:24" x14ac:dyDescent="0.35">
      <c r="P95" s="993"/>
      <c r="Q95" s="812"/>
      <c r="R95" s="812"/>
      <c r="S95" s="812"/>
      <c r="T95" s="812"/>
      <c r="U95" s="812"/>
      <c r="V95" s="812"/>
      <c r="W95" s="812"/>
      <c r="X95" s="994"/>
    </row>
    <row r="96" spans="1:24" x14ac:dyDescent="0.35">
      <c r="P96" s="993"/>
      <c r="Q96" s="812"/>
      <c r="R96" s="812"/>
      <c r="S96" s="812"/>
      <c r="T96" s="812"/>
      <c r="U96" s="812"/>
      <c r="V96" s="812"/>
      <c r="W96" s="812"/>
      <c r="X96" s="994"/>
    </row>
    <row r="97" spans="16:24" x14ac:dyDescent="0.35">
      <c r="P97" s="993"/>
      <c r="Q97" s="812"/>
      <c r="R97" s="812"/>
      <c r="S97" s="812"/>
      <c r="T97" s="812"/>
      <c r="U97" s="812"/>
      <c r="V97" s="812"/>
      <c r="W97" s="812"/>
      <c r="X97" s="994"/>
    </row>
    <row r="98" spans="16:24" x14ac:dyDescent="0.35">
      <c r="P98" s="993"/>
      <c r="Q98" s="812"/>
      <c r="R98" s="812"/>
      <c r="S98" s="812"/>
      <c r="T98" s="812"/>
      <c r="U98" s="812"/>
      <c r="V98" s="812"/>
      <c r="W98" s="812"/>
      <c r="X98" s="994"/>
    </row>
    <row r="99" spans="16:24" x14ac:dyDescent="0.35">
      <c r="P99" s="993"/>
      <c r="Q99" s="812"/>
      <c r="R99" s="812"/>
      <c r="S99" s="812"/>
      <c r="T99" s="812"/>
      <c r="U99" s="812"/>
      <c r="V99" s="812"/>
      <c r="W99" s="812"/>
      <c r="X99" s="994"/>
    </row>
    <row r="100" spans="16:24" x14ac:dyDescent="0.35">
      <c r="P100" s="993"/>
      <c r="Q100" s="812"/>
      <c r="R100" s="812"/>
      <c r="S100" s="812"/>
      <c r="T100" s="812"/>
      <c r="U100" s="812"/>
      <c r="V100" s="812"/>
      <c r="W100" s="812"/>
      <c r="X100" s="994"/>
    </row>
    <row r="101" spans="16:24" x14ac:dyDescent="0.35">
      <c r="P101" s="993"/>
      <c r="Q101" s="812"/>
      <c r="R101" s="812"/>
      <c r="S101" s="812"/>
      <c r="T101" s="812"/>
      <c r="U101" s="812"/>
      <c r="V101" s="812"/>
      <c r="W101" s="812"/>
      <c r="X101" s="994"/>
    </row>
    <row r="102" spans="16:24" x14ac:dyDescent="0.35">
      <c r="P102" s="993"/>
      <c r="Q102" s="812"/>
      <c r="R102" s="812"/>
      <c r="S102" s="812"/>
      <c r="T102" s="812"/>
      <c r="U102" s="812"/>
      <c r="V102" s="812"/>
      <c r="W102" s="812"/>
      <c r="X102" s="994"/>
    </row>
    <row r="103" spans="16:24" x14ac:dyDescent="0.35">
      <c r="P103" s="993"/>
      <c r="Q103" s="812"/>
      <c r="R103" s="812"/>
      <c r="S103" s="812"/>
      <c r="T103" s="812"/>
      <c r="U103" s="812"/>
      <c r="V103" s="812"/>
      <c r="W103" s="812"/>
      <c r="X103" s="994"/>
    </row>
    <row r="104" spans="16:24" ht="15" thickBot="1" x14ac:dyDescent="0.4">
      <c r="P104" s="995"/>
      <c r="Q104" s="996"/>
      <c r="R104" s="996"/>
      <c r="S104" s="996"/>
      <c r="T104" s="996"/>
      <c r="U104" s="996"/>
      <c r="V104" s="996"/>
      <c r="W104" s="996"/>
      <c r="X104" s="997"/>
    </row>
    <row r="105" spans="16:24" ht="15" thickTop="1" x14ac:dyDescent="0.35"/>
  </sheetData>
  <sheetProtection algorithmName="SHA-512" hashValue="dOinihxegTPrXgaWWaLQ6v0XxNp6ispQDgEs9hxLCYczrvh9y6GDzn2JQfBWYzxv+SeI+3Z1wwUJ66T+iwX7OQ==" saltValue="0IcXWK1600WtyIc9+fIGlQ==" spinCount="100000" sheet="1"/>
  <mergeCells count="166">
    <mergeCell ref="A1:AB1"/>
    <mergeCell ref="A2:M2"/>
    <mergeCell ref="N2:Q2"/>
    <mergeCell ref="X2:Y2"/>
    <mergeCell ref="Z2:AC2"/>
    <mergeCell ref="A3:J3"/>
    <mergeCell ref="N3:S3"/>
    <mergeCell ref="X3:AB3"/>
    <mergeCell ref="A9:F9"/>
    <mergeCell ref="G9:J9"/>
    <mergeCell ref="A4:J6"/>
    <mergeCell ref="N4:S4"/>
    <mergeCell ref="X4:AB4"/>
    <mergeCell ref="AG6:AN6"/>
    <mergeCell ref="AP6:AV7"/>
    <mergeCell ref="A7:J7"/>
    <mergeCell ref="AG7:AN7"/>
    <mergeCell ref="AM10:AN11"/>
    <mergeCell ref="AU10:AV10"/>
    <mergeCell ref="AU11:AV11"/>
    <mergeCell ref="AG12:AJ13"/>
    <mergeCell ref="AM12:AN13"/>
    <mergeCell ref="AU12:AV12"/>
    <mergeCell ref="AU13:AV13"/>
    <mergeCell ref="AG8:AJ8"/>
    <mergeCell ref="AM8:AN8"/>
    <mergeCell ref="AP8:AR13"/>
    <mergeCell ref="AU8:AV8"/>
    <mergeCell ref="AG14:AN14"/>
    <mergeCell ref="AP14:AV15"/>
    <mergeCell ref="AG9:AJ9"/>
    <mergeCell ref="AM9:AN9"/>
    <mergeCell ref="AU9:AV9"/>
    <mergeCell ref="AG10:AJ11"/>
    <mergeCell ref="A15:J15"/>
    <mergeCell ref="AG15:AJ15"/>
    <mergeCell ref="AM15:AN15"/>
    <mergeCell ref="AG16:AJ16"/>
    <mergeCell ref="AM16:AN16"/>
    <mergeCell ref="AP16:AR17"/>
    <mergeCell ref="AU16:AV17"/>
    <mergeCell ref="A17:J17"/>
    <mergeCell ref="AG17:AJ18"/>
    <mergeCell ref="AM17:AN18"/>
    <mergeCell ref="F18:J18"/>
    <mergeCell ref="AP18:AR19"/>
    <mergeCell ref="AU18:AV19"/>
    <mergeCell ref="F19:J19"/>
    <mergeCell ref="AG19:AJ20"/>
    <mergeCell ref="AM19:AN20"/>
    <mergeCell ref="F20:J20"/>
    <mergeCell ref="A27:J27"/>
    <mergeCell ref="AH27:AM27"/>
    <mergeCell ref="AN27:AP27"/>
    <mergeCell ref="AQ27:AR27"/>
    <mergeCell ref="F28:J28"/>
    <mergeCell ref="AH28:AM28"/>
    <mergeCell ref="AN28:AP28"/>
    <mergeCell ref="AQ28:AR28"/>
    <mergeCell ref="F21:J21"/>
    <mergeCell ref="AG22:AV22"/>
    <mergeCell ref="K24:L24"/>
    <mergeCell ref="A25:J25"/>
    <mergeCell ref="A26:G26"/>
    <mergeCell ref="AH26:AU26"/>
    <mergeCell ref="A23:J23"/>
    <mergeCell ref="A24:J24"/>
    <mergeCell ref="F31:J31"/>
    <mergeCell ref="AH31:AM31"/>
    <mergeCell ref="AN31:AP31"/>
    <mergeCell ref="AQ31:AR31"/>
    <mergeCell ref="AH32:AM32"/>
    <mergeCell ref="AN32:AP32"/>
    <mergeCell ref="AQ32:AR32"/>
    <mergeCell ref="F29:J29"/>
    <mergeCell ref="AH29:AM29"/>
    <mergeCell ref="AN29:AP29"/>
    <mergeCell ref="AQ29:AR29"/>
    <mergeCell ref="F30:J30"/>
    <mergeCell ref="AH30:AM30"/>
    <mergeCell ref="AN30:AP30"/>
    <mergeCell ref="AQ30:AR30"/>
    <mergeCell ref="A35:F35"/>
    <mergeCell ref="G35:J35"/>
    <mergeCell ref="AH35:AM35"/>
    <mergeCell ref="AN35:AP35"/>
    <mergeCell ref="AQ35:AR35"/>
    <mergeCell ref="AH36:AM36"/>
    <mergeCell ref="AN36:AP36"/>
    <mergeCell ref="AQ36:AR36"/>
    <mergeCell ref="A33:J33"/>
    <mergeCell ref="K33:L33"/>
    <mergeCell ref="AH33:AM33"/>
    <mergeCell ref="AN33:AP33"/>
    <mergeCell ref="AQ33:AR33"/>
    <mergeCell ref="A34:G34"/>
    <mergeCell ref="AH34:AM34"/>
    <mergeCell ref="AN34:AP34"/>
    <mergeCell ref="AQ34:AR34"/>
    <mergeCell ref="AH39:AM39"/>
    <mergeCell ref="AN39:AP39"/>
    <mergeCell ref="AQ39:AR39"/>
    <mergeCell ref="A41:J41"/>
    <mergeCell ref="K41:L41"/>
    <mergeCell ref="AG40:AV40"/>
    <mergeCell ref="AH37:AM37"/>
    <mergeCell ref="AN37:AP37"/>
    <mergeCell ref="AQ37:AR37"/>
    <mergeCell ref="AH38:AM38"/>
    <mergeCell ref="AN38:AP38"/>
    <mergeCell ref="AQ38:AR38"/>
    <mergeCell ref="A49:J49"/>
    <mergeCell ref="K49:L49"/>
    <mergeCell ref="A50:G50"/>
    <mergeCell ref="A51:J51"/>
    <mergeCell ref="F52:J52"/>
    <mergeCell ref="F53:J53"/>
    <mergeCell ref="A42:G42"/>
    <mergeCell ref="A43:J43"/>
    <mergeCell ref="F44:J44"/>
    <mergeCell ref="F45:J45"/>
    <mergeCell ref="F46:J46"/>
    <mergeCell ref="F47:J47"/>
    <mergeCell ref="A59:J59"/>
    <mergeCell ref="Q59:R59"/>
    <mergeCell ref="S59:V59"/>
    <mergeCell ref="F60:J60"/>
    <mergeCell ref="P60:P61"/>
    <mergeCell ref="Q60:R60"/>
    <mergeCell ref="S60:W61"/>
    <mergeCell ref="F54:J54"/>
    <mergeCell ref="F55:J55"/>
    <mergeCell ref="A57:J57"/>
    <mergeCell ref="K57:L57"/>
    <mergeCell ref="A58:G58"/>
    <mergeCell ref="P58:X58"/>
    <mergeCell ref="P64:P65"/>
    <mergeCell ref="Q64:R64"/>
    <mergeCell ref="S64:W65"/>
    <mergeCell ref="X64:X65"/>
    <mergeCell ref="Q65:R65"/>
    <mergeCell ref="G66:J66"/>
    <mergeCell ref="X60:X61"/>
    <mergeCell ref="F61:J61"/>
    <mergeCell ref="Q61:R61"/>
    <mergeCell ref="F62:J62"/>
    <mergeCell ref="P62:P63"/>
    <mergeCell ref="Q62:R62"/>
    <mergeCell ref="S62:W63"/>
    <mergeCell ref="X62:X63"/>
    <mergeCell ref="F63:J63"/>
    <mergeCell ref="Q63:R63"/>
    <mergeCell ref="A82:F82"/>
    <mergeCell ref="A83:F83"/>
    <mergeCell ref="A84:K84"/>
    <mergeCell ref="A87:J87"/>
    <mergeCell ref="P73:X74"/>
    <mergeCell ref="A74:J74"/>
    <mergeCell ref="A75:J75"/>
    <mergeCell ref="P75:X104"/>
    <mergeCell ref="A76:F76"/>
    <mergeCell ref="A77:F77"/>
    <mergeCell ref="A78:F78"/>
    <mergeCell ref="A79:F79"/>
    <mergeCell ref="A80:F80"/>
    <mergeCell ref="A81:J81"/>
  </mergeCells>
  <conditionalFormatting sqref="X60:X61">
    <cfRule type="containsText" dxfId="20" priority="10" stopIfTrue="1" operator="containsText" text="Estimated calories are within the required range">
      <formula>NOT(ISERROR(SEARCH("Estimated calories are within the required range",X60)))</formula>
    </cfRule>
    <cfRule type="containsText" dxfId="19" priority="11" stopIfTrue="1" operator="containsText" text="25">
      <formula>NOT(ISERROR(SEARCH("25",X60)))</formula>
    </cfRule>
    <cfRule type="containsText" dxfId="18" priority="12" stopIfTrue="1" operator="containsText" text="NOT">
      <formula>NOT(ISERROR(SEARCH("NOT",X60)))</formula>
    </cfRule>
    <cfRule type="containsText" dxfId="17" priority="16" stopIfTrue="1" operator="containsText" text="Estimated calories are within the required range">
      <formula>NOT(ISERROR(SEARCH("Estimated calories are within the required range",X60)))</formula>
    </cfRule>
    <cfRule type="containsText" dxfId="16" priority="17" stopIfTrue="1" operator="containsText" text="25">
      <formula>NOT(ISERROR(SEARCH("25",X60)))</formula>
    </cfRule>
    <cfRule type="containsText" dxfId="15" priority="18" stopIfTrue="1" operator="containsText" text="NOT">
      <formula>NOT(ISERROR(SEARCH("NOT",X60)))</formula>
    </cfRule>
  </conditionalFormatting>
  <conditionalFormatting sqref="X62:X63">
    <cfRule type="containsText" dxfId="14" priority="13" stopIfTrue="1" operator="containsText" text="half percent">
      <formula>NOT(ISERROR(SEARCH("half percent",X62)))</formula>
    </cfRule>
    <cfRule type="containsText" dxfId="13" priority="14" stopIfTrue="1" operator="containsText" text="NOT">
      <formula>NOT(ISERROR(SEARCH("NOT",X62)))</formula>
    </cfRule>
    <cfRule type="containsText" dxfId="12" priority="15" stopIfTrue="1" operator="containsText" text="Estimated percent of saturated fat meets the requirement">
      <formula>NOT(ISERROR(SEARCH("Estimated percent of saturated fat meets the requirement",X62)))</formula>
    </cfRule>
    <cfRule type="containsText" dxfId="11" priority="19" stopIfTrue="1" operator="containsText" text="half percent">
      <formula>NOT(ISERROR(SEARCH("half percent",X62)))</formula>
    </cfRule>
    <cfRule type="containsText" dxfId="10" priority="20" stopIfTrue="1" operator="containsText" text="NOT">
      <formula>NOT(ISERROR(SEARCH("NOT",X62)))</formula>
    </cfRule>
    <cfRule type="containsText" dxfId="9" priority="21" stopIfTrue="1" operator="containsText" text="Estimated percent of saturated fat meets the requirement">
      <formula>NOT(ISERROR(SEARCH("Estimated percent of saturated fat meets the requirement",X62)))</formula>
    </cfRule>
  </conditionalFormatting>
  <conditionalFormatting sqref="X64:X65">
    <cfRule type="containsText" dxfId="8" priority="1" stopIfTrue="1" operator="containsText" text="NOT">
      <formula>NOT(ISERROR(SEARCH("NOT",X64)))</formula>
    </cfRule>
    <cfRule type="containsText" dxfId="7" priority="2" stopIfTrue="1" operator="containsText" text="BUT">
      <formula>NOT(ISERROR(SEARCH("BUT",X64)))</formula>
    </cfRule>
    <cfRule type="containsText" dxfId="6" priority="3" stopIfTrue="1" operator="containsText" text="MEETS">
      <formula>NOT(ISERROR(SEARCH("MEETS",X64)))</formula>
    </cfRule>
    <cfRule type="containsText" dxfId="5" priority="4" stopIfTrue="1" operator="containsText" text="Estimated calories are within the required range">
      <formula>NOT(ISERROR(SEARCH("Estimated calories are within the required range",X64)))</formula>
    </cfRule>
    <cfRule type="containsText" dxfId="4" priority="5" stopIfTrue="1" operator="containsText" text="25">
      <formula>NOT(ISERROR(SEARCH("25",X64)))</formula>
    </cfRule>
    <cfRule type="containsText" dxfId="3" priority="6" stopIfTrue="1" operator="containsText" text="NOT">
      <formula>NOT(ISERROR(SEARCH("NOT",X64)))</formula>
    </cfRule>
    <cfRule type="containsText" dxfId="2" priority="7" stopIfTrue="1" operator="containsText" text="Estimated calories are within the required range">
      <formula>NOT(ISERROR(SEARCH("Estimated calories are within the required range",X64)))</formula>
    </cfRule>
    <cfRule type="containsText" dxfId="1" priority="8" stopIfTrue="1" operator="containsText" text="25">
      <formula>NOT(ISERROR(SEARCH("25",X64)))</formula>
    </cfRule>
    <cfRule type="containsText" dxfId="0" priority="9" stopIfTrue="1" operator="containsText" text="NOT">
      <formula>NOT(ISERROR(SEARCH("NOT",X64)))</formula>
    </cfRule>
  </conditionalFormatting>
  <dataValidations count="5">
    <dataValidation type="decimal" allowBlank="1" showInputMessage="1" showErrorMessage="1" errorTitle="Numbers only" error="Only enter the number of calories, saturated fat, and servings. DO NOT inlcude kcal or g." sqref="Y7:AB56" xr:uid="{00000000-0002-0000-1100-000000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P8:S56" xr:uid="{00000000-0002-0000-1100-000001000000}">
      <formula1>0</formula1>
      <formula2>1000000</formula2>
    </dataValidation>
    <dataValidation type="decimal" allowBlank="1" showInputMessage="1" showErrorMessage="1" sqref="P7:S7" xr:uid="{00000000-0002-0000-1100-000002000000}">
      <formula1>0</formula1>
      <formula2>1000000</formula2>
    </dataValidation>
    <dataValidation type="custom" operator="equal" allowBlank="1" showInputMessage="1" showErrorMessage="1" error="Please only check one box!" promptTitle="Only check 1 box!" sqref="B13" xr:uid="{00000000-0002-0000-1100-000003000000}">
      <formula1>B13=1</formula1>
    </dataValidation>
    <dataValidation type="custom" allowBlank="1" showInputMessage="1" showErrorMessage="1" sqref="B10:B12" xr:uid="{00000000-0002-0000-1100-000004000000}">
      <formula1>IF(AND(B10=TRUE,B11=TRUE),1,IF(AND(B10=TRUE,B12=TRUE),1,IF(AND(B11=TRUE,B12=TRUE),1,0)))=1</formula1>
    </dataValidation>
  </dataValidations>
  <hyperlinks>
    <hyperlink ref="Z2:AC2" location="'Simplified Nutrient Assessment'!P58" display="Go to Results" xr:uid="{00000000-0004-0000-1100-000000000000}"/>
    <hyperlink ref="AG22:AU22" location="'Simplified Nutrient Assessment'!A1" display="Go Back to Assessement" xr:uid="{00000000-0004-0000-1100-000001000000}"/>
    <hyperlink ref="X2:Y2" location="'Simplified Nutrient Assessment'!AH26" display="Click here to go to the calories, saturated fat, and sodium table for commonly used condiments" xr:uid="{00000000-0004-0000-1100-000002000000}"/>
    <hyperlink ref="AG40:AS40" location="'Simplified Nutrient Assessment'!A1" display="Go Back to Assessement" xr:uid="{00000000-0004-0000-1100-000003000000}"/>
    <hyperlink ref="N2:Q2" location="'Simplified Nutrient Assessment'!AQ6" display="Click here to go to Optional Serving Size and Fraction Calculators" xr:uid="{00000000-0004-0000-1100-000004000000}"/>
    <hyperlink ref="A7:J7" location="'Nutrient Instructions'!A31" display="Fruit (cups)" xr:uid="{00000000-0004-0000-1100-000005000000}"/>
    <hyperlink ref="A15:J15" location="'Nutrient Instructions'!A47" display="Milk (cups)" xr:uid="{00000000-0004-0000-1100-000006000000}"/>
    <hyperlink ref="A25:J25" location="'Nutrient Instructions'!A60" display="Dark Green Vegetables (cups)" xr:uid="{00000000-0004-0000-1100-000007000000}"/>
    <hyperlink ref="A33:J33" location="'Nutrient Instructions'!A60" display="Red/orange Vegetables (cups)" xr:uid="{00000000-0004-0000-1100-000008000000}"/>
    <hyperlink ref="A41:J41" location="'Nutrient Instructions'!A60" display="Beans/peas (legumes) (cups)" xr:uid="{00000000-0004-0000-1100-000009000000}"/>
    <hyperlink ref="A49:J49" location="'Nutrient Instructions'!A60" display="Starchy Vegetables (cups)" xr:uid="{00000000-0004-0000-1100-00000A000000}"/>
    <hyperlink ref="A57:J57" location="'Nutrient Instructions'!A60" display="Other Vegetables (cups)" xr:uid="{00000000-0004-0000-1100-00000B000000}"/>
    <hyperlink ref="N3:S3" location="'Nutrient Instructions'!A76" display="Main Dish Simplified Nutrient Data Entry" xr:uid="{00000000-0004-0000-1100-00000C000000}"/>
    <hyperlink ref="X3:AB3" location="'Nutrient Instructions'!A93" display="Other items: Sides, Desserts, Condiments Nutrient Data Entry" xr:uid="{00000000-0004-0000-1100-00000D000000}"/>
    <hyperlink ref="P58:X58" location="'Nutrient Instructions'!A117" display="Daily Amounts Based on the Average for a 5-day week" xr:uid="{00000000-0004-0000-1100-00000E000000}"/>
    <hyperlink ref="A2:M2" location="'Nutrient Instructions'!A1" display="Go to Instructions" xr:uid="{00000000-0004-0000-1100-00000F000000}"/>
    <hyperlink ref="A3:J3" location="'Nutrient Instructions'!A29" display="Fruit, Milk, and Vegetable Subgroup Nutrient Assessment" xr:uid="{00000000-0004-0000-1100-000010000000}"/>
    <hyperlink ref="A23:J23" location="'Nutrient Instructions'!A60" display="'Nutrient Instructions'!A60" xr:uid="{00000000-0004-0000-1100-000011000000}"/>
    <hyperlink ref="A74:J74" location="'Nutrient Instructions'!A110" display="Vegetable Sodium Assessment Questions" xr:uid="{00000000-0004-0000-1100-000012000000}"/>
  </hyperlinks>
  <pageMargins left="0.7" right="0.7" top="0.75" bottom="0.75" header="0.3" footer="0.3"/>
  <pageSetup scale="27" orientation="portrait" r:id="rId1"/>
  <headerFooter>
    <oddHeader>&amp;L&amp;G</oddHeader>
    <oddFooter>&amp;L&amp;P</oddFooter>
  </headerFooter>
  <rowBreaks count="1" manualBreakCount="1">
    <brk id="56" max="16383" man="1"/>
  </rowBreaks>
  <colBreaks count="1" manualBreakCount="1">
    <brk id="32"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4817" r:id="rId5" name="Option Button 1">
              <controlPr defaultSize="0" autoFill="0" autoLine="0" autoPict="0">
                <anchor moveWithCells="1">
                  <from>
                    <xdr:col>0</xdr:col>
                    <xdr:colOff>508000</xdr:colOff>
                    <xdr:row>9</xdr:row>
                    <xdr:rowOff>107950</xdr:rowOff>
                  </from>
                  <to>
                    <xdr:col>0</xdr:col>
                    <xdr:colOff>812800</xdr:colOff>
                    <xdr:row>9</xdr:row>
                    <xdr:rowOff>323850</xdr:rowOff>
                  </to>
                </anchor>
              </controlPr>
            </control>
          </mc:Choice>
        </mc:AlternateContent>
        <mc:AlternateContent xmlns:mc="http://schemas.openxmlformats.org/markup-compatibility/2006">
          <mc:Choice Requires="x14">
            <control shapeId="34818" r:id="rId6" name="Option Button 2">
              <controlPr defaultSize="0" autoFill="0" autoLine="0" autoPict="0">
                <anchor moveWithCells="1">
                  <from>
                    <xdr:col>0</xdr:col>
                    <xdr:colOff>508000</xdr:colOff>
                    <xdr:row>10</xdr:row>
                    <xdr:rowOff>146050</xdr:rowOff>
                  </from>
                  <to>
                    <xdr:col>0</xdr:col>
                    <xdr:colOff>812800</xdr:colOff>
                    <xdr:row>10</xdr:row>
                    <xdr:rowOff>361950</xdr:rowOff>
                  </to>
                </anchor>
              </controlPr>
            </control>
          </mc:Choice>
        </mc:AlternateContent>
        <mc:AlternateContent xmlns:mc="http://schemas.openxmlformats.org/markup-compatibility/2006">
          <mc:Choice Requires="x14">
            <control shapeId="34819" r:id="rId7" name="Option Button 3">
              <controlPr defaultSize="0" autoFill="0" autoLine="0" autoPict="0">
                <anchor moveWithCells="1">
                  <from>
                    <xdr:col>0</xdr:col>
                    <xdr:colOff>508000</xdr:colOff>
                    <xdr:row>11</xdr:row>
                    <xdr:rowOff>127000</xdr:rowOff>
                  </from>
                  <to>
                    <xdr:col>0</xdr:col>
                    <xdr:colOff>812800</xdr:colOff>
                    <xdr:row>11</xdr:row>
                    <xdr:rowOff>342900</xdr:rowOff>
                  </to>
                </anchor>
              </controlPr>
            </control>
          </mc:Choice>
        </mc:AlternateContent>
        <mc:AlternateContent xmlns:mc="http://schemas.openxmlformats.org/markup-compatibility/2006">
          <mc:Choice Requires="x14">
            <control shapeId="34820" r:id="rId8" name="Option Button 4">
              <controlPr defaultSize="0" autoFill="0" autoLine="0" autoPict="0">
                <anchor moveWithCells="1">
                  <from>
                    <xdr:col>0</xdr:col>
                    <xdr:colOff>508000</xdr:colOff>
                    <xdr:row>12</xdr:row>
                    <xdr:rowOff>107950</xdr:rowOff>
                  </from>
                  <to>
                    <xdr:col>0</xdr:col>
                    <xdr:colOff>812800</xdr:colOff>
                    <xdr:row>12</xdr:row>
                    <xdr:rowOff>323850</xdr:rowOff>
                  </to>
                </anchor>
              </controlPr>
            </control>
          </mc:Choice>
        </mc:AlternateContent>
        <mc:AlternateContent xmlns:mc="http://schemas.openxmlformats.org/markup-compatibility/2006">
          <mc:Choice Requires="x14">
            <control shapeId="34821" r:id="rId9" name="Option Button 5">
              <controlPr defaultSize="0" autoFill="0" autoLine="0" autoPict="0">
                <anchor moveWithCells="1">
                  <from>
                    <xdr:col>0</xdr:col>
                    <xdr:colOff>457200</xdr:colOff>
                    <xdr:row>17</xdr:row>
                    <xdr:rowOff>190500</xdr:rowOff>
                  </from>
                  <to>
                    <xdr:col>0</xdr:col>
                    <xdr:colOff>762000</xdr:colOff>
                    <xdr:row>17</xdr:row>
                    <xdr:rowOff>412750</xdr:rowOff>
                  </to>
                </anchor>
              </controlPr>
            </control>
          </mc:Choice>
        </mc:AlternateContent>
        <mc:AlternateContent xmlns:mc="http://schemas.openxmlformats.org/markup-compatibility/2006">
          <mc:Choice Requires="x14">
            <control shapeId="34822" r:id="rId10" name="Option Button 6">
              <controlPr defaultSize="0" autoFill="0" autoLine="0" autoPict="0">
                <anchor moveWithCells="1">
                  <from>
                    <xdr:col>0</xdr:col>
                    <xdr:colOff>476250</xdr:colOff>
                    <xdr:row>18</xdr:row>
                    <xdr:rowOff>203200</xdr:rowOff>
                  </from>
                  <to>
                    <xdr:col>0</xdr:col>
                    <xdr:colOff>781050</xdr:colOff>
                    <xdr:row>18</xdr:row>
                    <xdr:rowOff>419100</xdr:rowOff>
                  </to>
                </anchor>
              </controlPr>
            </control>
          </mc:Choice>
        </mc:AlternateContent>
        <mc:AlternateContent xmlns:mc="http://schemas.openxmlformats.org/markup-compatibility/2006">
          <mc:Choice Requires="x14">
            <control shapeId="34823" r:id="rId11" name="Option Button 7">
              <controlPr defaultSize="0" autoFill="0" autoLine="0" autoPict="0">
                <anchor moveWithCells="1">
                  <from>
                    <xdr:col>0</xdr:col>
                    <xdr:colOff>469900</xdr:colOff>
                    <xdr:row>19</xdr:row>
                    <xdr:rowOff>152400</xdr:rowOff>
                  </from>
                  <to>
                    <xdr:col>0</xdr:col>
                    <xdr:colOff>774700</xdr:colOff>
                    <xdr:row>19</xdr:row>
                    <xdr:rowOff>374650</xdr:rowOff>
                  </to>
                </anchor>
              </controlPr>
            </control>
          </mc:Choice>
        </mc:AlternateContent>
        <mc:AlternateContent xmlns:mc="http://schemas.openxmlformats.org/markup-compatibility/2006">
          <mc:Choice Requires="x14">
            <control shapeId="34824" r:id="rId12" name="Option Button 8">
              <controlPr defaultSize="0" autoFill="0" autoLine="0" autoPict="0">
                <anchor moveWithCells="1">
                  <from>
                    <xdr:col>0</xdr:col>
                    <xdr:colOff>457200</xdr:colOff>
                    <xdr:row>20</xdr:row>
                    <xdr:rowOff>171450</xdr:rowOff>
                  </from>
                  <to>
                    <xdr:col>0</xdr:col>
                    <xdr:colOff>762000</xdr:colOff>
                    <xdr:row>20</xdr:row>
                    <xdr:rowOff>393700</xdr:rowOff>
                  </to>
                </anchor>
              </controlPr>
            </control>
          </mc:Choice>
        </mc:AlternateContent>
        <mc:AlternateContent xmlns:mc="http://schemas.openxmlformats.org/markup-compatibility/2006">
          <mc:Choice Requires="x14">
            <control shapeId="34825" r:id="rId13" name="Group Box 9">
              <controlPr defaultSize="0" autoFill="0" autoPict="0">
                <anchor moveWithCells="1">
                  <from>
                    <xdr:col>0</xdr:col>
                    <xdr:colOff>0</xdr:colOff>
                    <xdr:row>9</xdr:row>
                    <xdr:rowOff>12700</xdr:rowOff>
                  </from>
                  <to>
                    <xdr:col>6</xdr:col>
                    <xdr:colOff>12700</xdr:colOff>
                    <xdr:row>12</xdr:row>
                    <xdr:rowOff>584200</xdr:rowOff>
                  </to>
                </anchor>
              </controlPr>
            </control>
          </mc:Choice>
        </mc:AlternateContent>
        <mc:AlternateContent xmlns:mc="http://schemas.openxmlformats.org/markup-compatibility/2006">
          <mc:Choice Requires="x14">
            <control shapeId="34826" r:id="rId14" name="Group Box 10">
              <controlPr defaultSize="0" autoFill="0" autoPict="0">
                <anchor moveWithCells="1">
                  <from>
                    <xdr:col>0</xdr:col>
                    <xdr:colOff>0</xdr:colOff>
                    <xdr:row>17</xdr:row>
                    <xdr:rowOff>0</xdr:rowOff>
                  </from>
                  <to>
                    <xdr:col>9</xdr:col>
                    <xdr:colOff>1752600</xdr:colOff>
                    <xdr:row>21</xdr:row>
                    <xdr:rowOff>12700</xdr:rowOff>
                  </to>
                </anchor>
              </controlPr>
            </control>
          </mc:Choice>
        </mc:AlternateContent>
        <mc:AlternateContent xmlns:mc="http://schemas.openxmlformats.org/markup-compatibility/2006">
          <mc:Choice Requires="x14">
            <control shapeId="34827" r:id="rId15" name="Group Box 11">
              <controlPr defaultSize="0" autoFill="0" autoPict="0">
                <anchor moveWithCells="1">
                  <from>
                    <xdr:col>0</xdr:col>
                    <xdr:colOff>31750</xdr:colOff>
                    <xdr:row>27</xdr:row>
                    <xdr:rowOff>19050</xdr:rowOff>
                  </from>
                  <to>
                    <xdr:col>10</xdr:col>
                    <xdr:colOff>0</xdr:colOff>
                    <xdr:row>31</xdr:row>
                    <xdr:rowOff>0</xdr:rowOff>
                  </to>
                </anchor>
              </controlPr>
            </control>
          </mc:Choice>
        </mc:AlternateContent>
        <mc:AlternateContent xmlns:mc="http://schemas.openxmlformats.org/markup-compatibility/2006">
          <mc:Choice Requires="x14">
            <control shapeId="34828" r:id="rId16" name="Option Button 12">
              <controlPr defaultSize="0" autoFill="0" autoLine="0" autoPict="0">
                <anchor moveWithCells="1">
                  <from>
                    <xdr:col>0</xdr:col>
                    <xdr:colOff>393700</xdr:colOff>
                    <xdr:row>27</xdr:row>
                    <xdr:rowOff>171450</xdr:rowOff>
                  </from>
                  <to>
                    <xdr:col>0</xdr:col>
                    <xdr:colOff>698500</xdr:colOff>
                    <xdr:row>27</xdr:row>
                    <xdr:rowOff>393700</xdr:rowOff>
                  </to>
                </anchor>
              </controlPr>
            </control>
          </mc:Choice>
        </mc:AlternateContent>
        <mc:AlternateContent xmlns:mc="http://schemas.openxmlformats.org/markup-compatibility/2006">
          <mc:Choice Requires="x14">
            <control shapeId="34829" r:id="rId17" name="Option Button 13">
              <controlPr defaultSize="0" autoFill="0" autoLine="0" autoPict="0">
                <anchor moveWithCells="1">
                  <from>
                    <xdr:col>0</xdr:col>
                    <xdr:colOff>393700</xdr:colOff>
                    <xdr:row>28</xdr:row>
                    <xdr:rowOff>171450</xdr:rowOff>
                  </from>
                  <to>
                    <xdr:col>0</xdr:col>
                    <xdr:colOff>698500</xdr:colOff>
                    <xdr:row>28</xdr:row>
                    <xdr:rowOff>393700</xdr:rowOff>
                  </to>
                </anchor>
              </controlPr>
            </control>
          </mc:Choice>
        </mc:AlternateContent>
        <mc:AlternateContent xmlns:mc="http://schemas.openxmlformats.org/markup-compatibility/2006">
          <mc:Choice Requires="x14">
            <control shapeId="34830" r:id="rId18" name="Option Button 14">
              <controlPr defaultSize="0" autoFill="0" autoLine="0" autoPict="0">
                <anchor moveWithCells="1">
                  <from>
                    <xdr:col>0</xdr:col>
                    <xdr:colOff>393700</xdr:colOff>
                    <xdr:row>29</xdr:row>
                    <xdr:rowOff>127000</xdr:rowOff>
                  </from>
                  <to>
                    <xdr:col>0</xdr:col>
                    <xdr:colOff>698500</xdr:colOff>
                    <xdr:row>29</xdr:row>
                    <xdr:rowOff>342900</xdr:rowOff>
                  </to>
                </anchor>
              </controlPr>
            </control>
          </mc:Choice>
        </mc:AlternateContent>
        <mc:AlternateContent xmlns:mc="http://schemas.openxmlformats.org/markup-compatibility/2006">
          <mc:Choice Requires="x14">
            <control shapeId="34831" r:id="rId19" name="Option Button 15">
              <controlPr defaultSize="0" autoFill="0" autoLine="0" autoPict="0">
                <anchor moveWithCells="1">
                  <from>
                    <xdr:col>0</xdr:col>
                    <xdr:colOff>393700</xdr:colOff>
                    <xdr:row>30</xdr:row>
                    <xdr:rowOff>171450</xdr:rowOff>
                  </from>
                  <to>
                    <xdr:col>0</xdr:col>
                    <xdr:colOff>698500</xdr:colOff>
                    <xdr:row>30</xdr:row>
                    <xdr:rowOff>393700</xdr:rowOff>
                  </to>
                </anchor>
              </controlPr>
            </control>
          </mc:Choice>
        </mc:AlternateContent>
        <mc:AlternateContent xmlns:mc="http://schemas.openxmlformats.org/markup-compatibility/2006">
          <mc:Choice Requires="x14">
            <control shapeId="34832" r:id="rId20" name="Option Button 16">
              <controlPr defaultSize="0" autoFill="0" autoLine="0" autoPict="0">
                <anchor moveWithCells="1">
                  <from>
                    <xdr:col>0</xdr:col>
                    <xdr:colOff>393700</xdr:colOff>
                    <xdr:row>35</xdr:row>
                    <xdr:rowOff>171450</xdr:rowOff>
                  </from>
                  <to>
                    <xdr:col>0</xdr:col>
                    <xdr:colOff>698500</xdr:colOff>
                    <xdr:row>35</xdr:row>
                    <xdr:rowOff>393700</xdr:rowOff>
                  </to>
                </anchor>
              </controlPr>
            </control>
          </mc:Choice>
        </mc:AlternateContent>
        <mc:AlternateContent xmlns:mc="http://schemas.openxmlformats.org/markup-compatibility/2006">
          <mc:Choice Requires="x14">
            <control shapeId="34833" r:id="rId21" name="Option Button 17">
              <controlPr defaultSize="0" autoFill="0" autoLine="0" autoPict="0">
                <anchor moveWithCells="1">
                  <from>
                    <xdr:col>0</xdr:col>
                    <xdr:colOff>374650</xdr:colOff>
                    <xdr:row>36</xdr:row>
                    <xdr:rowOff>127000</xdr:rowOff>
                  </from>
                  <to>
                    <xdr:col>0</xdr:col>
                    <xdr:colOff>679450</xdr:colOff>
                    <xdr:row>36</xdr:row>
                    <xdr:rowOff>342900</xdr:rowOff>
                  </to>
                </anchor>
              </controlPr>
            </control>
          </mc:Choice>
        </mc:AlternateContent>
        <mc:AlternateContent xmlns:mc="http://schemas.openxmlformats.org/markup-compatibility/2006">
          <mc:Choice Requires="x14">
            <control shapeId="34834" r:id="rId22" name="Option Button 18">
              <controlPr defaultSize="0" autoFill="0" autoLine="0" autoPict="0">
                <anchor moveWithCells="1">
                  <from>
                    <xdr:col>0</xdr:col>
                    <xdr:colOff>393700</xdr:colOff>
                    <xdr:row>37</xdr:row>
                    <xdr:rowOff>146050</xdr:rowOff>
                  </from>
                  <to>
                    <xdr:col>0</xdr:col>
                    <xdr:colOff>698500</xdr:colOff>
                    <xdr:row>37</xdr:row>
                    <xdr:rowOff>361950</xdr:rowOff>
                  </to>
                </anchor>
              </controlPr>
            </control>
          </mc:Choice>
        </mc:AlternateContent>
        <mc:AlternateContent xmlns:mc="http://schemas.openxmlformats.org/markup-compatibility/2006">
          <mc:Choice Requires="x14">
            <control shapeId="34835" r:id="rId23" name="Option Button 19">
              <controlPr defaultSize="0" autoFill="0" autoLine="0" autoPict="0">
                <anchor moveWithCells="1">
                  <from>
                    <xdr:col>0</xdr:col>
                    <xdr:colOff>393700</xdr:colOff>
                    <xdr:row>38</xdr:row>
                    <xdr:rowOff>146050</xdr:rowOff>
                  </from>
                  <to>
                    <xdr:col>0</xdr:col>
                    <xdr:colOff>698500</xdr:colOff>
                    <xdr:row>38</xdr:row>
                    <xdr:rowOff>361950</xdr:rowOff>
                  </to>
                </anchor>
              </controlPr>
            </control>
          </mc:Choice>
        </mc:AlternateContent>
        <mc:AlternateContent xmlns:mc="http://schemas.openxmlformats.org/markup-compatibility/2006">
          <mc:Choice Requires="x14">
            <control shapeId="34836" r:id="rId24" name="Group Box 20">
              <controlPr defaultSize="0" autoFill="0" autoPict="0">
                <anchor moveWithCells="1">
                  <from>
                    <xdr:col>0</xdr:col>
                    <xdr:colOff>31750</xdr:colOff>
                    <xdr:row>35</xdr:row>
                    <xdr:rowOff>12700</xdr:rowOff>
                  </from>
                  <to>
                    <xdr:col>6</xdr:col>
                    <xdr:colOff>19050</xdr:colOff>
                    <xdr:row>39</xdr:row>
                    <xdr:rowOff>0</xdr:rowOff>
                  </to>
                </anchor>
              </controlPr>
            </control>
          </mc:Choice>
        </mc:AlternateContent>
        <mc:AlternateContent xmlns:mc="http://schemas.openxmlformats.org/markup-compatibility/2006">
          <mc:Choice Requires="x14">
            <control shapeId="34837" r:id="rId25" name="Option Button 21">
              <controlPr defaultSize="0" autoFill="0" autoLine="0" autoPict="0">
                <anchor moveWithCells="1">
                  <from>
                    <xdr:col>0</xdr:col>
                    <xdr:colOff>393700</xdr:colOff>
                    <xdr:row>43</xdr:row>
                    <xdr:rowOff>146050</xdr:rowOff>
                  </from>
                  <to>
                    <xdr:col>0</xdr:col>
                    <xdr:colOff>698500</xdr:colOff>
                    <xdr:row>43</xdr:row>
                    <xdr:rowOff>361950</xdr:rowOff>
                  </to>
                </anchor>
              </controlPr>
            </control>
          </mc:Choice>
        </mc:AlternateContent>
        <mc:AlternateContent xmlns:mc="http://schemas.openxmlformats.org/markup-compatibility/2006">
          <mc:Choice Requires="x14">
            <control shapeId="34838" r:id="rId26" name="Option Button 22">
              <controlPr defaultSize="0" autoFill="0" autoLine="0" autoPict="0">
                <anchor moveWithCells="1">
                  <from>
                    <xdr:col>0</xdr:col>
                    <xdr:colOff>393700</xdr:colOff>
                    <xdr:row>44</xdr:row>
                    <xdr:rowOff>127000</xdr:rowOff>
                  </from>
                  <to>
                    <xdr:col>0</xdr:col>
                    <xdr:colOff>698500</xdr:colOff>
                    <xdr:row>44</xdr:row>
                    <xdr:rowOff>342900</xdr:rowOff>
                  </to>
                </anchor>
              </controlPr>
            </control>
          </mc:Choice>
        </mc:AlternateContent>
        <mc:AlternateContent xmlns:mc="http://schemas.openxmlformats.org/markup-compatibility/2006">
          <mc:Choice Requires="x14">
            <control shapeId="34839" r:id="rId27" name="Option Button 23">
              <controlPr defaultSize="0" autoFill="0" autoLine="0" autoPict="0">
                <anchor moveWithCells="1">
                  <from>
                    <xdr:col>0</xdr:col>
                    <xdr:colOff>393700</xdr:colOff>
                    <xdr:row>45</xdr:row>
                    <xdr:rowOff>107950</xdr:rowOff>
                  </from>
                  <to>
                    <xdr:col>0</xdr:col>
                    <xdr:colOff>698500</xdr:colOff>
                    <xdr:row>45</xdr:row>
                    <xdr:rowOff>323850</xdr:rowOff>
                  </to>
                </anchor>
              </controlPr>
            </control>
          </mc:Choice>
        </mc:AlternateContent>
        <mc:AlternateContent xmlns:mc="http://schemas.openxmlformats.org/markup-compatibility/2006">
          <mc:Choice Requires="x14">
            <control shapeId="34840" r:id="rId28" name="Option Button 24">
              <controlPr defaultSize="0" autoFill="0" autoLine="0" autoPict="0">
                <anchor moveWithCells="1">
                  <from>
                    <xdr:col>0</xdr:col>
                    <xdr:colOff>374650</xdr:colOff>
                    <xdr:row>46</xdr:row>
                    <xdr:rowOff>146050</xdr:rowOff>
                  </from>
                  <to>
                    <xdr:col>0</xdr:col>
                    <xdr:colOff>679450</xdr:colOff>
                    <xdr:row>46</xdr:row>
                    <xdr:rowOff>361950</xdr:rowOff>
                  </to>
                </anchor>
              </controlPr>
            </control>
          </mc:Choice>
        </mc:AlternateContent>
        <mc:AlternateContent xmlns:mc="http://schemas.openxmlformats.org/markup-compatibility/2006">
          <mc:Choice Requires="x14">
            <control shapeId="34841" r:id="rId29" name="Group Box 25">
              <controlPr defaultSize="0" autoFill="0" autoPict="0">
                <anchor moveWithCells="1">
                  <from>
                    <xdr:col>0</xdr:col>
                    <xdr:colOff>12700</xdr:colOff>
                    <xdr:row>43</xdr:row>
                    <xdr:rowOff>19050</xdr:rowOff>
                  </from>
                  <to>
                    <xdr:col>12</xdr:col>
                    <xdr:colOff>31750</xdr:colOff>
                    <xdr:row>47</xdr:row>
                    <xdr:rowOff>12700</xdr:rowOff>
                  </to>
                </anchor>
              </controlPr>
            </control>
          </mc:Choice>
        </mc:AlternateContent>
        <mc:AlternateContent xmlns:mc="http://schemas.openxmlformats.org/markup-compatibility/2006">
          <mc:Choice Requires="x14">
            <control shapeId="34842" r:id="rId30" name="Option Button 26">
              <controlPr defaultSize="0" autoFill="0" autoLine="0" autoPict="0">
                <anchor moveWithCells="1">
                  <from>
                    <xdr:col>0</xdr:col>
                    <xdr:colOff>374650</xdr:colOff>
                    <xdr:row>51</xdr:row>
                    <xdr:rowOff>152400</xdr:rowOff>
                  </from>
                  <to>
                    <xdr:col>0</xdr:col>
                    <xdr:colOff>679450</xdr:colOff>
                    <xdr:row>51</xdr:row>
                    <xdr:rowOff>374650</xdr:rowOff>
                  </to>
                </anchor>
              </controlPr>
            </control>
          </mc:Choice>
        </mc:AlternateContent>
        <mc:AlternateContent xmlns:mc="http://schemas.openxmlformats.org/markup-compatibility/2006">
          <mc:Choice Requires="x14">
            <control shapeId="34843" r:id="rId31" name="Option Button 27">
              <controlPr defaultSize="0" autoFill="0" autoLine="0" autoPict="0">
                <anchor moveWithCells="1">
                  <from>
                    <xdr:col>0</xdr:col>
                    <xdr:colOff>342900</xdr:colOff>
                    <xdr:row>52</xdr:row>
                    <xdr:rowOff>127000</xdr:rowOff>
                  </from>
                  <to>
                    <xdr:col>0</xdr:col>
                    <xdr:colOff>647700</xdr:colOff>
                    <xdr:row>52</xdr:row>
                    <xdr:rowOff>342900</xdr:rowOff>
                  </to>
                </anchor>
              </controlPr>
            </control>
          </mc:Choice>
        </mc:AlternateContent>
        <mc:AlternateContent xmlns:mc="http://schemas.openxmlformats.org/markup-compatibility/2006">
          <mc:Choice Requires="x14">
            <control shapeId="34844" r:id="rId32" name="Option Button 28">
              <controlPr defaultSize="0" autoFill="0" autoLine="0" autoPict="0">
                <anchor moveWithCells="1">
                  <from>
                    <xdr:col>0</xdr:col>
                    <xdr:colOff>361950</xdr:colOff>
                    <xdr:row>53</xdr:row>
                    <xdr:rowOff>127000</xdr:rowOff>
                  </from>
                  <to>
                    <xdr:col>0</xdr:col>
                    <xdr:colOff>666750</xdr:colOff>
                    <xdr:row>53</xdr:row>
                    <xdr:rowOff>342900</xdr:rowOff>
                  </to>
                </anchor>
              </controlPr>
            </control>
          </mc:Choice>
        </mc:AlternateContent>
        <mc:AlternateContent xmlns:mc="http://schemas.openxmlformats.org/markup-compatibility/2006">
          <mc:Choice Requires="x14">
            <control shapeId="34845" r:id="rId33" name="Option Button 29">
              <controlPr defaultSize="0" autoFill="0" autoLine="0" autoPict="0">
                <anchor moveWithCells="1">
                  <from>
                    <xdr:col>0</xdr:col>
                    <xdr:colOff>361950</xdr:colOff>
                    <xdr:row>54</xdr:row>
                    <xdr:rowOff>152400</xdr:rowOff>
                  </from>
                  <to>
                    <xdr:col>0</xdr:col>
                    <xdr:colOff>666750</xdr:colOff>
                    <xdr:row>54</xdr:row>
                    <xdr:rowOff>374650</xdr:rowOff>
                  </to>
                </anchor>
              </controlPr>
            </control>
          </mc:Choice>
        </mc:AlternateContent>
        <mc:AlternateContent xmlns:mc="http://schemas.openxmlformats.org/markup-compatibility/2006">
          <mc:Choice Requires="x14">
            <control shapeId="34846" r:id="rId34" name="Group Box 30">
              <controlPr defaultSize="0" autoFill="0" autoPict="0">
                <anchor moveWithCells="1">
                  <from>
                    <xdr:col>0</xdr:col>
                    <xdr:colOff>12700</xdr:colOff>
                    <xdr:row>51</xdr:row>
                    <xdr:rowOff>19050</xdr:rowOff>
                  </from>
                  <to>
                    <xdr:col>9</xdr:col>
                    <xdr:colOff>1733550</xdr:colOff>
                    <xdr:row>55</xdr:row>
                    <xdr:rowOff>12700</xdr:rowOff>
                  </to>
                </anchor>
              </controlPr>
            </control>
          </mc:Choice>
        </mc:AlternateContent>
        <mc:AlternateContent xmlns:mc="http://schemas.openxmlformats.org/markup-compatibility/2006">
          <mc:Choice Requires="x14">
            <control shapeId="34847" r:id="rId35" name="Option Button 31">
              <controlPr defaultSize="0" autoFill="0" autoLine="0" autoPict="0">
                <anchor moveWithCells="1">
                  <from>
                    <xdr:col>0</xdr:col>
                    <xdr:colOff>374650</xdr:colOff>
                    <xdr:row>59</xdr:row>
                    <xdr:rowOff>146050</xdr:rowOff>
                  </from>
                  <to>
                    <xdr:col>0</xdr:col>
                    <xdr:colOff>679450</xdr:colOff>
                    <xdr:row>59</xdr:row>
                    <xdr:rowOff>361950</xdr:rowOff>
                  </to>
                </anchor>
              </controlPr>
            </control>
          </mc:Choice>
        </mc:AlternateContent>
        <mc:AlternateContent xmlns:mc="http://schemas.openxmlformats.org/markup-compatibility/2006">
          <mc:Choice Requires="x14">
            <control shapeId="34848" r:id="rId36" name="Option Button 32">
              <controlPr defaultSize="0" autoFill="0" autoLine="0" autoPict="0">
                <anchor moveWithCells="1">
                  <from>
                    <xdr:col>0</xdr:col>
                    <xdr:colOff>393700</xdr:colOff>
                    <xdr:row>60</xdr:row>
                    <xdr:rowOff>127000</xdr:rowOff>
                  </from>
                  <to>
                    <xdr:col>0</xdr:col>
                    <xdr:colOff>698500</xdr:colOff>
                    <xdr:row>60</xdr:row>
                    <xdr:rowOff>342900</xdr:rowOff>
                  </to>
                </anchor>
              </controlPr>
            </control>
          </mc:Choice>
        </mc:AlternateContent>
        <mc:AlternateContent xmlns:mc="http://schemas.openxmlformats.org/markup-compatibility/2006">
          <mc:Choice Requires="x14">
            <control shapeId="34849" r:id="rId37" name="Option Button 33">
              <controlPr defaultSize="0" autoFill="0" autoLine="0" autoPict="0">
                <anchor moveWithCells="1">
                  <from>
                    <xdr:col>0</xdr:col>
                    <xdr:colOff>374650</xdr:colOff>
                    <xdr:row>61</xdr:row>
                    <xdr:rowOff>127000</xdr:rowOff>
                  </from>
                  <to>
                    <xdr:col>0</xdr:col>
                    <xdr:colOff>679450</xdr:colOff>
                    <xdr:row>61</xdr:row>
                    <xdr:rowOff>342900</xdr:rowOff>
                  </to>
                </anchor>
              </controlPr>
            </control>
          </mc:Choice>
        </mc:AlternateContent>
        <mc:AlternateContent xmlns:mc="http://schemas.openxmlformats.org/markup-compatibility/2006">
          <mc:Choice Requires="x14">
            <control shapeId="34850" r:id="rId38" name="Option Button 34">
              <controlPr defaultSize="0" autoFill="0" autoLine="0" autoPict="0">
                <anchor moveWithCells="1">
                  <from>
                    <xdr:col>0</xdr:col>
                    <xdr:colOff>393700</xdr:colOff>
                    <xdr:row>62</xdr:row>
                    <xdr:rowOff>107950</xdr:rowOff>
                  </from>
                  <to>
                    <xdr:col>0</xdr:col>
                    <xdr:colOff>698500</xdr:colOff>
                    <xdr:row>62</xdr:row>
                    <xdr:rowOff>323850</xdr:rowOff>
                  </to>
                </anchor>
              </controlPr>
            </control>
          </mc:Choice>
        </mc:AlternateContent>
        <mc:AlternateContent xmlns:mc="http://schemas.openxmlformats.org/markup-compatibility/2006">
          <mc:Choice Requires="x14">
            <control shapeId="34851" r:id="rId39" name="Group Box 35">
              <controlPr defaultSize="0" autoFill="0" autoPict="0">
                <anchor moveWithCells="1">
                  <from>
                    <xdr:col>0</xdr:col>
                    <xdr:colOff>31750</xdr:colOff>
                    <xdr:row>59</xdr:row>
                    <xdr:rowOff>19050</xdr:rowOff>
                  </from>
                  <to>
                    <xdr:col>10</xdr:col>
                    <xdr:colOff>0</xdr:colOff>
                    <xdr:row>62</xdr:row>
                    <xdr:rowOff>584200</xdr:rowOff>
                  </to>
                </anchor>
              </controlPr>
            </control>
          </mc:Choice>
        </mc:AlternateContent>
        <mc:AlternateContent xmlns:mc="http://schemas.openxmlformats.org/markup-compatibility/2006">
          <mc:Choice Requires="x14">
            <control shapeId="34852" r:id="rId40" name="Drop Down 36">
              <controlPr defaultSize="0" autoLine="0" autoPict="0">
                <anchor moveWithCells="1">
                  <from>
                    <xdr:col>38</xdr:col>
                    <xdr:colOff>107950</xdr:colOff>
                    <xdr:row>7</xdr:row>
                    <xdr:rowOff>146050</xdr:rowOff>
                  </from>
                  <to>
                    <xdr:col>39</xdr:col>
                    <xdr:colOff>241300</xdr:colOff>
                    <xdr:row>7</xdr:row>
                    <xdr:rowOff>342900</xdr:rowOff>
                  </to>
                </anchor>
              </controlPr>
            </control>
          </mc:Choice>
        </mc:AlternateContent>
        <mc:AlternateContent xmlns:mc="http://schemas.openxmlformats.org/markup-compatibility/2006">
          <mc:Choice Requires="x14">
            <control shapeId="34853" r:id="rId41" name="Drop Down 37">
              <controlPr defaultSize="0" autoLine="0" autoPict="0">
                <anchor moveWithCells="1">
                  <from>
                    <xdr:col>38</xdr:col>
                    <xdr:colOff>107950</xdr:colOff>
                    <xdr:row>8</xdr:row>
                    <xdr:rowOff>146050</xdr:rowOff>
                  </from>
                  <to>
                    <xdr:col>39</xdr:col>
                    <xdr:colOff>228600</xdr:colOff>
                    <xdr:row>8</xdr:row>
                    <xdr:rowOff>342900</xdr:rowOff>
                  </to>
                </anchor>
              </controlPr>
            </control>
          </mc:Choice>
        </mc:AlternateContent>
        <mc:AlternateContent xmlns:mc="http://schemas.openxmlformats.org/markup-compatibility/2006">
          <mc:Choice Requires="x14">
            <control shapeId="34854" r:id="rId42" name="Drop Down 38">
              <controlPr defaultSize="0" autoLine="0" autoPict="0">
                <anchor moveWithCells="1">
                  <from>
                    <xdr:col>46</xdr:col>
                    <xdr:colOff>171450</xdr:colOff>
                    <xdr:row>7</xdr:row>
                    <xdr:rowOff>107950</xdr:rowOff>
                  </from>
                  <to>
                    <xdr:col>47</xdr:col>
                    <xdr:colOff>266700</xdr:colOff>
                    <xdr:row>7</xdr:row>
                    <xdr:rowOff>304800</xdr:rowOff>
                  </to>
                </anchor>
              </controlPr>
            </control>
          </mc:Choice>
        </mc:AlternateContent>
        <mc:AlternateContent xmlns:mc="http://schemas.openxmlformats.org/markup-compatibility/2006">
          <mc:Choice Requires="x14">
            <control shapeId="34855" r:id="rId43" name="Drop Down 39">
              <controlPr defaultSize="0" autoLine="0" autoPict="0">
                <anchor moveWithCells="1">
                  <from>
                    <xdr:col>46</xdr:col>
                    <xdr:colOff>171450</xdr:colOff>
                    <xdr:row>8</xdr:row>
                    <xdr:rowOff>50800</xdr:rowOff>
                  </from>
                  <to>
                    <xdr:col>47</xdr:col>
                    <xdr:colOff>266700</xdr:colOff>
                    <xdr:row>8</xdr:row>
                    <xdr:rowOff>260350</xdr:rowOff>
                  </to>
                </anchor>
              </controlPr>
            </control>
          </mc:Choice>
        </mc:AlternateContent>
        <mc:AlternateContent xmlns:mc="http://schemas.openxmlformats.org/markup-compatibility/2006">
          <mc:Choice Requires="x14">
            <control shapeId="34856" r:id="rId44" name="Drop Down 40">
              <controlPr defaultSize="0" autoLine="0" autoPict="0">
                <anchor moveWithCells="1">
                  <from>
                    <xdr:col>46</xdr:col>
                    <xdr:colOff>171450</xdr:colOff>
                    <xdr:row>9</xdr:row>
                    <xdr:rowOff>50800</xdr:rowOff>
                  </from>
                  <to>
                    <xdr:col>47</xdr:col>
                    <xdr:colOff>266700</xdr:colOff>
                    <xdr:row>9</xdr:row>
                    <xdr:rowOff>260350</xdr:rowOff>
                  </to>
                </anchor>
              </controlPr>
            </control>
          </mc:Choice>
        </mc:AlternateContent>
        <mc:AlternateContent xmlns:mc="http://schemas.openxmlformats.org/markup-compatibility/2006">
          <mc:Choice Requires="x14">
            <control shapeId="34857" r:id="rId45" name="Drop Down 41">
              <controlPr defaultSize="0" autoLine="0" autoPict="0">
                <anchor moveWithCells="1">
                  <from>
                    <xdr:col>46</xdr:col>
                    <xdr:colOff>171450</xdr:colOff>
                    <xdr:row>10</xdr:row>
                    <xdr:rowOff>50800</xdr:rowOff>
                  </from>
                  <to>
                    <xdr:col>47</xdr:col>
                    <xdr:colOff>266700</xdr:colOff>
                    <xdr:row>10</xdr:row>
                    <xdr:rowOff>260350</xdr:rowOff>
                  </to>
                </anchor>
              </controlPr>
            </control>
          </mc:Choice>
        </mc:AlternateContent>
        <mc:AlternateContent xmlns:mc="http://schemas.openxmlformats.org/markup-compatibility/2006">
          <mc:Choice Requires="x14">
            <control shapeId="34858" r:id="rId46" name="Drop Down 42">
              <controlPr defaultSize="0" autoLine="0" autoPict="0">
                <anchor moveWithCells="1">
                  <from>
                    <xdr:col>46</xdr:col>
                    <xdr:colOff>171450</xdr:colOff>
                    <xdr:row>11</xdr:row>
                    <xdr:rowOff>50800</xdr:rowOff>
                  </from>
                  <to>
                    <xdr:col>47</xdr:col>
                    <xdr:colOff>266700</xdr:colOff>
                    <xdr:row>11</xdr:row>
                    <xdr:rowOff>260350</xdr:rowOff>
                  </to>
                </anchor>
              </controlPr>
            </control>
          </mc:Choice>
        </mc:AlternateContent>
        <mc:AlternateContent xmlns:mc="http://schemas.openxmlformats.org/markup-compatibility/2006">
          <mc:Choice Requires="x14">
            <control shapeId="34859" r:id="rId47" name="Group Box 43">
              <controlPr defaultSize="0" autoFill="0" autoPict="0">
                <anchor moveWithCells="1">
                  <from>
                    <xdr:col>6</xdr:col>
                    <xdr:colOff>19050</xdr:colOff>
                    <xdr:row>9</xdr:row>
                    <xdr:rowOff>0</xdr:rowOff>
                  </from>
                  <to>
                    <xdr:col>9</xdr:col>
                    <xdr:colOff>1752600</xdr:colOff>
                    <xdr:row>12</xdr:row>
                    <xdr:rowOff>546100</xdr:rowOff>
                  </to>
                </anchor>
              </controlPr>
            </control>
          </mc:Choice>
        </mc:AlternateContent>
        <mc:AlternateContent xmlns:mc="http://schemas.openxmlformats.org/markup-compatibility/2006">
          <mc:Choice Requires="x14">
            <control shapeId="34860" r:id="rId48" name="Option Button 44">
              <controlPr defaultSize="0" autoFill="0" autoLine="0" autoPict="0">
                <anchor moveWithCells="1">
                  <from>
                    <xdr:col>6</xdr:col>
                    <xdr:colOff>323850</xdr:colOff>
                    <xdr:row>9</xdr:row>
                    <xdr:rowOff>146050</xdr:rowOff>
                  </from>
                  <to>
                    <xdr:col>6</xdr:col>
                    <xdr:colOff>660400</xdr:colOff>
                    <xdr:row>9</xdr:row>
                    <xdr:rowOff>374650</xdr:rowOff>
                  </to>
                </anchor>
              </controlPr>
            </control>
          </mc:Choice>
        </mc:AlternateContent>
        <mc:AlternateContent xmlns:mc="http://schemas.openxmlformats.org/markup-compatibility/2006">
          <mc:Choice Requires="x14">
            <control shapeId="34861" r:id="rId49" name="Option Button 45">
              <controlPr defaultSize="0" autoFill="0" autoLine="0" autoPict="0">
                <anchor moveWithCells="1">
                  <from>
                    <xdr:col>6</xdr:col>
                    <xdr:colOff>298450</xdr:colOff>
                    <xdr:row>10</xdr:row>
                    <xdr:rowOff>146050</xdr:rowOff>
                  </from>
                  <to>
                    <xdr:col>6</xdr:col>
                    <xdr:colOff>628650</xdr:colOff>
                    <xdr:row>10</xdr:row>
                    <xdr:rowOff>374650</xdr:rowOff>
                  </to>
                </anchor>
              </controlPr>
            </control>
          </mc:Choice>
        </mc:AlternateContent>
        <mc:AlternateContent xmlns:mc="http://schemas.openxmlformats.org/markup-compatibility/2006">
          <mc:Choice Requires="x14">
            <control shapeId="34862" r:id="rId50" name="Option Button 46">
              <controlPr defaultSize="0" autoFill="0" autoLine="0" autoPict="0">
                <anchor moveWithCells="1">
                  <from>
                    <xdr:col>6</xdr:col>
                    <xdr:colOff>304800</xdr:colOff>
                    <xdr:row>11</xdr:row>
                    <xdr:rowOff>146050</xdr:rowOff>
                  </from>
                  <to>
                    <xdr:col>6</xdr:col>
                    <xdr:colOff>641350</xdr:colOff>
                    <xdr:row>11</xdr:row>
                    <xdr:rowOff>374650</xdr:rowOff>
                  </to>
                </anchor>
              </controlPr>
            </control>
          </mc:Choice>
        </mc:AlternateContent>
        <mc:AlternateContent xmlns:mc="http://schemas.openxmlformats.org/markup-compatibility/2006">
          <mc:Choice Requires="x14">
            <control shapeId="34863" r:id="rId51" name="Option Button 47">
              <controlPr defaultSize="0" autoFill="0" autoLine="0" autoPict="0">
                <anchor moveWithCells="1">
                  <from>
                    <xdr:col>6</xdr:col>
                    <xdr:colOff>323850</xdr:colOff>
                    <xdr:row>12</xdr:row>
                    <xdr:rowOff>127000</xdr:rowOff>
                  </from>
                  <to>
                    <xdr:col>6</xdr:col>
                    <xdr:colOff>660400</xdr:colOff>
                    <xdr:row>12</xdr:row>
                    <xdr:rowOff>355600</xdr:rowOff>
                  </to>
                </anchor>
              </controlPr>
            </control>
          </mc:Choice>
        </mc:AlternateContent>
        <mc:AlternateContent xmlns:mc="http://schemas.openxmlformats.org/markup-compatibility/2006">
          <mc:Choice Requires="x14">
            <control shapeId="34864" r:id="rId52" name="Group Box 48">
              <controlPr defaultSize="0" autoFill="0" autoPict="0">
                <anchor moveWithCells="1">
                  <from>
                    <xdr:col>5</xdr:col>
                    <xdr:colOff>1752600</xdr:colOff>
                    <xdr:row>34</xdr:row>
                    <xdr:rowOff>603250</xdr:rowOff>
                  </from>
                  <to>
                    <xdr:col>10</xdr:col>
                    <xdr:colOff>0</xdr:colOff>
                    <xdr:row>38</xdr:row>
                    <xdr:rowOff>565150</xdr:rowOff>
                  </to>
                </anchor>
              </controlPr>
            </control>
          </mc:Choice>
        </mc:AlternateContent>
        <mc:AlternateContent xmlns:mc="http://schemas.openxmlformats.org/markup-compatibility/2006">
          <mc:Choice Requires="x14">
            <control shapeId="34865" r:id="rId53" name="Option Button 49">
              <controlPr defaultSize="0" autoFill="0" autoLine="0" autoPict="0">
                <anchor moveWithCells="1">
                  <from>
                    <xdr:col>6</xdr:col>
                    <xdr:colOff>228600</xdr:colOff>
                    <xdr:row>35</xdr:row>
                    <xdr:rowOff>171450</xdr:rowOff>
                  </from>
                  <to>
                    <xdr:col>6</xdr:col>
                    <xdr:colOff>533400</xdr:colOff>
                    <xdr:row>35</xdr:row>
                    <xdr:rowOff>393700</xdr:rowOff>
                  </to>
                </anchor>
              </controlPr>
            </control>
          </mc:Choice>
        </mc:AlternateContent>
        <mc:AlternateContent xmlns:mc="http://schemas.openxmlformats.org/markup-compatibility/2006">
          <mc:Choice Requires="x14">
            <control shapeId="34866" r:id="rId54" name="Option Button 50">
              <controlPr defaultSize="0" autoFill="0" autoLine="0" autoPict="0">
                <anchor moveWithCells="1">
                  <from>
                    <xdr:col>6</xdr:col>
                    <xdr:colOff>203200</xdr:colOff>
                    <xdr:row>36</xdr:row>
                    <xdr:rowOff>107950</xdr:rowOff>
                  </from>
                  <to>
                    <xdr:col>6</xdr:col>
                    <xdr:colOff>508000</xdr:colOff>
                    <xdr:row>36</xdr:row>
                    <xdr:rowOff>361950</xdr:rowOff>
                  </to>
                </anchor>
              </controlPr>
            </control>
          </mc:Choice>
        </mc:AlternateContent>
        <mc:AlternateContent xmlns:mc="http://schemas.openxmlformats.org/markup-compatibility/2006">
          <mc:Choice Requires="x14">
            <control shapeId="34867" r:id="rId55" name="Option Button 51">
              <controlPr defaultSize="0" autoFill="0" autoLine="0" autoPict="0">
                <anchor moveWithCells="1">
                  <from>
                    <xdr:col>6</xdr:col>
                    <xdr:colOff>228600</xdr:colOff>
                    <xdr:row>37</xdr:row>
                    <xdr:rowOff>146050</xdr:rowOff>
                  </from>
                  <to>
                    <xdr:col>6</xdr:col>
                    <xdr:colOff>533400</xdr:colOff>
                    <xdr:row>37</xdr:row>
                    <xdr:rowOff>361950</xdr:rowOff>
                  </to>
                </anchor>
              </controlPr>
            </control>
          </mc:Choice>
        </mc:AlternateContent>
        <mc:AlternateContent xmlns:mc="http://schemas.openxmlformats.org/markup-compatibility/2006">
          <mc:Choice Requires="x14">
            <control shapeId="34868" r:id="rId56" name="Option Button 52">
              <controlPr defaultSize="0" autoFill="0" autoLine="0" autoPict="0">
                <anchor moveWithCells="1">
                  <from>
                    <xdr:col>6</xdr:col>
                    <xdr:colOff>241300</xdr:colOff>
                    <xdr:row>38</xdr:row>
                    <xdr:rowOff>146050</xdr:rowOff>
                  </from>
                  <to>
                    <xdr:col>6</xdr:col>
                    <xdr:colOff>546100</xdr:colOff>
                    <xdr:row>38</xdr:row>
                    <xdr:rowOff>361950</xdr:rowOff>
                  </to>
                </anchor>
              </controlPr>
            </control>
          </mc:Choice>
        </mc:AlternateContent>
        <mc:AlternateContent xmlns:mc="http://schemas.openxmlformats.org/markup-compatibility/2006">
          <mc:Choice Requires="x14">
            <control shapeId="34869" r:id="rId57" name="Check Box 53">
              <controlPr defaultSize="0" autoFill="0" autoLine="0" autoPict="0">
                <anchor moveWithCells="1">
                  <from>
                    <xdr:col>6</xdr:col>
                    <xdr:colOff>660400</xdr:colOff>
                    <xdr:row>76</xdr:row>
                    <xdr:rowOff>88900</xdr:rowOff>
                  </from>
                  <to>
                    <xdr:col>6</xdr:col>
                    <xdr:colOff>965200</xdr:colOff>
                    <xdr:row>76</xdr:row>
                    <xdr:rowOff>342900</xdr:rowOff>
                  </to>
                </anchor>
              </controlPr>
            </control>
          </mc:Choice>
        </mc:AlternateContent>
        <mc:AlternateContent xmlns:mc="http://schemas.openxmlformats.org/markup-compatibility/2006">
          <mc:Choice Requires="x14">
            <control shapeId="34870" r:id="rId58" name="Check Box 54">
              <controlPr defaultSize="0" autoFill="0" autoLine="0" autoPict="0">
                <anchor moveWithCells="1">
                  <from>
                    <xdr:col>9</xdr:col>
                    <xdr:colOff>755650</xdr:colOff>
                    <xdr:row>76</xdr:row>
                    <xdr:rowOff>76200</xdr:rowOff>
                  </from>
                  <to>
                    <xdr:col>9</xdr:col>
                    <xdr:colOff>1060450</xdr:colOff>
                    <xdr:row>76</xdr:row>
                    <xdr:rowOff>336550</xdr:rowOff>
                  </to>
                </anchor>
              </controlPr>
            </control>
          </mc:Choice>
        </mc:AlternateContent>
        <mc:AlternateContent xmlns:mc="http://schemas.openxmlformats.org/markup-compatibility/2006">
          <mc:Choice Requires="x14">
            <control shapeId="34871" r:id="rId59" name="Check Box 55">
              <controlPr defaultSize="0" autoFill="0" autoLine="0" autoPict="0">
                <anchor moveWithCells="1">
                  <from>
                    <xdr:col>6</xdr:col>
                    <xdr:colOff>660400</xdr:colOff>
                    <xdr:row>77</xdr:row>
                    <xdr:rowOff>88900</xdr:rowOff>
                  </from>
                  <to>
                    <xdr:col>6</xdr:col>
                    <xdr:colOff>965200</xdr:colOff>
                    <xdr:row>77</xdr:row>
                    <xdr:rowOff>342900</xdr:rowOff>
                  </to>
                </anchor>
              </controlPr>
            </control>
          </mc:Choice>
        </mc:AlternateContent>
        <mc:AlternateContent xmlns:mc="http://schemas.openxmlformats.org/markup-compatibility/2006">
          <mc:Choice Requires="x14">
            <control shapeId="34872" r:id="rId60" name="Check Box 56">
              <controlPr defaultSize="0" autoFill="0" autoLine="0" autoPict="0">
                <anchor moveWithCells="1">
                  <from>
                    <xdr:col>9</xdr:col>
                    <xdr:colOff>755650</xdr:colOff>
                    <xdr:row>77</xdr:row>
                    <xdr:rowOff>76200</xdr:rowOff>
                  </from>
                  <to>
                    <xdr:col>9</xdr:col>
                    <xdr:colOff>1060450</xdr:colOff>
                    <xdr:row>77</xdr:row>
                    <xdr:rowOff>336550</xdr:rowOff>
                  </to>
                </anchor>
              </controlPr>
            </control>
          </mc:Choice>
        </mc:AlternateContent>
        <mc:AlternateContent xmlns:mc="http://schemas.openxmlformats.org/markup-compatibility/2006">
          <mc:Choice Requires="x14">
            <control shapeId="34873" r:id="rId61" name="Check Box 57">
              <controlPr defaultSize="0" autoFill="0" autoLine="0" autoPict="0">
                <anchor moveWithCells="1">
                  <from>
                    <xdr:col>6</xdr:col>
                    <xdr:colOff>660400</xdr:colOff>
                    <xdr:row>78</xdr:row>
                    <xdr:rowOff>88900</xdr:rowOff>
                  </from>
                  <to>
                    <xdr:col>6</xdr:col>
                    <xdr:colOff>965200</xdr:colOff>
                    <xdr:row>78</xdr:row>
                    <xdr:rowOff>342900</xdr:rowOff>
                  </to>
                </anchor>
              </controlPr>
            </control>
          </mc:Choice>
        </mc:AlternateContent>
        <mc:AlternateContent xmlns:mc="http://schemas.openxmlformats.org/markup-compatibility/2006">
          <mc:Choice Requires="x14">
            <control shapeId="34874" r:id="rId62" name="Check Box 58">
              <controlPr defaultSize="0" autoFill="0" autoLine="0" autoPict="0">
                <anchor moveWithCells="1">
                  <from>
                    <xdr:col>9</xdr:col>
                    <xdr:colOff>742950</xdr:colOff>
                    <xdr:row>78</xdr:row>
                    <xdr:rowOff>76200</xdr:rowOff>
                  </from>
                  <to>
                    <xdr:col>9</xdr:col>
                    <xdr:colOff>1047750</xdr:colOff>
                    <xdr:row>78</xdr:row>
                    <xdr:rowOff>336550</xdr:rowOff>
                  </to>
                </anchor>
              </controlPr>
            </control>
          </mc:Choice>
        </mc:AlternateContent>
        <mc:AlternateContent xmlns:mc="http://schemas.openxmlformats.org/markup-compatibility/2006">
          <mc:Choice Requires="x14">
            <control shapeId="34875" r:id="rId63" name="Check Box 59">
              <controlPr defaultSize="0" autoFill="0" autoLine="0" autoPict="0">
                <anchor moveWithCells="1">
                  <from>
                    <xdr:col>6</xdr:col>
                    <xdr:colOff>660400</xdr:colOff>
                    <xdr:row>79</xdr:row>
                    <xdr:rowOff>88900</xdr:rowOff>
                  </from>
                  <to>
                    <xdr:col>6</xdr:col>
                    <xdr:colOff>965200</xdr:colOff>
                    <xdr:row>79</xdr:row>
                    <xdr:rowOff>342900</xdr:rowOff>
                  </to>
                </anchor>
              </controlPr>
            </control>
          </mc:Choice>
        </mc:AlternateContent>
        <mc:AlternateContent xmlns:mc="http://schemas.openxmlformats.org/markup-compatibility/2006">
          <mc:Choice Requires="x14">
            <control shapeId="34876" r:id="rId64" name="Check Box 60">
              <controlPr defaultSize="0" autoFill="0" autoLine="0" autoPict="0">
                <anchor moveWithCells="1">
                  <from>
                    <xdr:col>9</xdr:col>
                    <xdr:colOff>755650</xdr:colOff>
                    <xdr:row>79</xdr:row>
                    <xdr:rowOff>88900</xdr:rowOff>
                  </from>
                  <to>
                    <xdr:col>9</xdr:col>
                    <xdr:colOff>1060450</xdr:colOff>
                    <xdr:row>79</xdr:row>
                    <xdr:rowOff>342900</xdr:rowOff>
                  </to>
                </anchor>
              </controlPr>
            </control>
          </mc:Choice>
        </mc:AlternateContent>
        <mc:AlternateContent xmlns:mc="http://schemas.openxmlformats.org/markup-compatibility/2006">
          <mc:Choice Requires="x14">
            <control shapeId="34877" r:id="rId65" name="Check Box 61">
              <controlPr defaultSize="0" autoFill="0" autoLine="0" autoPict="0">
                <anchor moveWithCells="1">
                  <from>
                    <xdr:col>6</xdr:col>
                    <xdr:colOff>660400</xdr:colOff>
                    <xdr:row>82</xdr:row>
                    <xdr:rowOff>88900</xdr:rowOff>
                  </from>
                  <to>
                    <xdr:col>6</xdr:col>
                    <xdr:colOff>965200</xdr:colOff>
                    <xdr:row>82</xdr:row>
                    <xdr:rowOff>342900</xdr:rowOff>
                  </to>
                </anchor>
              </controlPr>
            </control>
          </mc:Choice>
        </mc:AlternateContent>
        <mc:AlternateContent xmlns:mc="http://schemas.openxmlformats.org/markup-compatibility/2006">
          <mc:Choice Requires="x14">
            <control shapeId="34878" r:id="rId66" name="Check Box 62">
              <controlPr defaultSize="0" autoFill="0" autoLine="0" autoPict="0">
                <anchor moveWithCells="1">
                  <from>
                    <xdr:col>9</xdr:col>
                    <xdr:colOff>641350</xdr:colOff>
                    <xdr:row>82</xdr:row>
                    <xdr:rowOff>88900</xdr:rowOff>
                  </from>
                  <to>
                    <xdr:col>9</xdr:col>
                    <xdr:colOff>946150</xdr:colOff>
                    <xdr:row>82</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IU132"/>
  <sheetViews>
    <sheetView showGridLines="0" zoomScaleNormal="100" workbookViewId="0">
      <selection activeCell="A75" sqref="A75"/>
    </sheetView>
  </sheetViews>
  <sheetFormatPr defaultColWidth="0" defaultRowHeight="14.5" x14ac:dyDescent="0.35"/>
  <cols>
    <col min="1" max="1" width="143.54296875" style="46" customWidth="1"/>
    <col min="2" max="2" width="2.81640625" customWidth="1"/>
    <col min="3" max="255" width="9.1796875" hidden="1" customWidth="1"/>
    <col min="256" max="16384" width="10.54296875" hidden="1"/>
  </cols>
  <sheetData>
    <row r="1" spans="1:15" ht="51.75" customHeight="1" x14ac:dyDescent="0.35"/>
    <row r="2" spans="1:15" ht="12.75" customHeight="1" x14ac:dyDescent="0.35"/>
    <row r="3" spans="1:15" ht="20" x14ac:dyDescent="0.4">
      <c r="A3" s="195" t="s">
        <v>6</v>
      </c>
      <c r="B3" s="194"/>
      <c r="C3" s="194"/>
      <c r="D3" s="194"/>
      <c r="E3" s="194"/>
      <c r="F3" s="194"/>
      <c r="G3" s="194"/>
      <c r="H3" s="194"/>
      <c r="I3" s="194"/>
      <c r="J3" s="194"/>
      <c r="K3" s="194"/>
      <c r="L3" s="194"/>
      <c r="M3" s="194"/>
      <c r="N3" s="194"/>
      <c r="O3" s="194"/>
    </row>
    <row r="4" spans="1:15" ht="18" thickBot="1" x14ac:dyDescent="0.4">
      <c r="A4" s="604">
        <v>45072</v>
      </c>
    </row>
    <row r="5" spans="1:15" ht="15.5" x14ac:dyDescent="0.35">
      <c r="A5" s="356" t="s">
        <v>7</v>
      </c>
    </row>
    <row r="6" spans="1:15" ht="15" x14ac:dyDescent="0.35">
      <c r="A6" s="415" t="s">
        <v>8</v>
      </c>
    </row>
    <row r="7" spans="1:15" ht="15.5" x14ac:dyDescent="0.35">
      <c r="A7" s="357" t="s">
        <v>7</v>
      </c>
    </row>
    <row r="8" spans="1:15" ht="15.5" x14ac:dyDescent="0.35">
      <c r="A8" s="268" t="s">
        <v>9</v>
      </c>
    </row>
    <row r="9" spans="1:15" ht="15.5" x14ac:dyDescent="0.35">
      <c r="A9" s="268" t="s">
        <v>10</v>
      </c>
    </row>
    <row r="10" spans="1:15" ht="15.5" x14ac:dyDescent="0.35">
      <c r="A10" s="268" t="s">
        <v>11</v>
      </c>
    </row>
    <row r="11" spans="1:15" ht="15.5" x14ac:dyDescent="0.35">
      <c r="A11" s="268" t="s">
        <v>12</v>
      </c>
    </row>
    <row r="12" spans="1:15" ht="15.5" x14ac:dyDescent="0.35">
      <c r="A12" s="268" t="s">
        <v>13</v>
      </c>
    </row>
    <row r="13" spans="1:15" ht="15.5" x14ac:dyDescent="0.35">
      <c r="A13" s="358" t="s">
        <v>14</v>
      </c>
    </row>
    <row r="14" spans="1:15" ht="15.5" x14ac:dyDescent="0.35">
      <c r="A14" s="358" t="s">
        <v>15</v>
      </c>
    </row>
    <row r="15" spans="1:15" ht="15.5" x14ac:dyDescent="0.35">
      <c r="A15" s="358"/>
    </row>
    <row r="16" spans="1:15" ht="31" x14ac:dyDescent="0.35">
      <c r="A16" s="268" t="s">
        <v>16</v>
      </c>
    </row>
    <row r="17" spans="1:1" ht="31" x14ac:dyDescent="0.35">
      <c r="A17" s="268" t="s">
        <v>17</v>
      </c>
    </row>
    <row r="18" spans="1:1" ht="15.5" x14ac:dyDescent="0.35">
      <c r="A18" s="359" t="s">
        <v>18</v>
      </c>
    </row>
    <row r="19" spans="1:1" ht="31.5" thickBot="1" x14ac:dyDescent="0.4">
      <c r="A19" s="362" t="s">
        <v>19</v>
      </c>
    </row>
    <row r="20" spans="1:1" ht="16" thickBot="1" x14ac:dyDescent="0.4">
      <c r="A20" s="363"/>
    </row>
    <row r="21" spans="1:1" ht="15.5" x14ac:dyDescent="0.35">
      <c r="A21" s="356" t="s">
        <v>20</v>
      </c>
    </row>
    <row r="22" spans="1:1" ht="15.5" x14ac:dyDescent="0.35">
      <c r="A22" s="268" t="s">
        <v>21</v>
      </c>
    </row>
    <row r="23" spans="1:1" ht="15.5" x14ac:dyDescent="0.35">
      <c r="A23" s="268" t="s">
        <v>22</v>
      </c>
    </row>
    <row r="24" spans="1:1" ht="15.5" x14ac:dyDescent="0.35">
      <c r="A24" s="268" t="s">
        <v>23</v>
      </c>
    </row>
    <row r="25" spans="1:1" ht="15.5" x14ac:dyDescent="0.35">
      <c r="A25" s="268" t="s">
        <v>24</v>
      </c>
    </row>
    <row r="26" spans="1:1" ht="15.5" x14ac:dyDescent="0.35">
      <c r="A26" s="360" t="s">
        <v>25</v>
      </c>
    </row>
    <row r="27" spans="1:1" ht="16" thickBot="1" x14ac:dyDescent="0.4">
      <c r="A27" s="361" t="s">
        <v>26</v>
      </c>
    </row>
    <row r="28" spans="1:1" ht="16" thickBot="1" x14ac:dyDescent="0.4">
      <c r="A28" s="196"/>
    </row>
    <row r="29" spans="1:1" ht="15.5" x14ac:dyDescent="0.35">
      <c r="A29" s="514" t="s">
        <v>27</v>
      </c>
    </row>
    <row r="30" spans="1:1" ht="16" thickBot="1" x14ac:dyDescent="0.4">
      <c r="A30" s="518" t="s">
        <v>28</v>
      </c>
    </row>
    <row r="31" spans="1:1" ht="15" thickBot="1" x14ac:dyDescent="0.4"/>
    <row r="32" spans="1:1" ht="15.5" x14ac:dyDescent="0.35">
      <c r="A32" s="514" t="s">
        <v>29</v>
      </c>
    </row>
    <row r="33" spans="1:1" ht="15.5" x14ac:dyDescent="0.35">
      <c r="A33" s="426" t="s">
        <v>30</v>
      </c>
    </row>
    <row r="34" spans="1:1" ht="46.5" x14ac:dyDescent="0.35">
      <c r="A34" s="268" t="s">
        <v>31</v>
      </c>
    </row>
    <row r="35" spans="1:1" ht="15.5" x14ac:dyDescent="0.35">
      <c r="A35" s="268" t="s">
        <v>32</v>
      </c>
    </row>
    <row r="36" spans="1:1" ht="31" x14ac:dyDescent="0.35">
      <c r="A36" s="268" t="s">
        <v>33</v>
      </c>
    </row>
    <row r="37" spans="1:1" ht="15.5" x14ac:dyDescent="0.35">
      <c r="A37" s="268" t="s">
        <v>34</v>
      </c>
    </row>
    <row r="38" spans="1:1" ht="15.5" x14ac:dyDescent="0.35">
      <c r="A38" s="268" t="s">
        <v>35</v>
      </c>
    </row>
    <row r="39" spans="1:1" ht="15.5" x14ac:dyDescent="0.35">
      <c r="A39" s="427" t="s">
        <v>36</v>
      </c>
    </row>
    <row r="40" spans="1:1" ht="15.5" x14ac:dyDescent="0.35">
      <c r="A40" s="426" t="s">
        <v>37</v>
      </c>
    </row>
    <row r="41" spans="1:1" ht="15.5" x14ac:dyDescent="0.35">
      <c r="A41" s="268" t="s">
        <v>38</v>
      </c>
    </row>
    <row r="42" spans="1:1" ht="15.5" x14ac:dyDescent="0.35">
      <c r="A42" s="268" t="s">
        <v>39</v>
      </c>
    </row>
    <row r="43" spans="1:1" ht="31" x14ac:dyDescent="0.35">
      <c r="A43" s="268" t="s">
        <v>40</v>
      </c>
    </row>
    <row r="44" spans="1:1" ht="31" x14ac:dyDescent="0.35">
      <c r="A44" s="268" t="s">
        <v>41</v>
      </c>
    </row>
    <row r="45" spans="1:1" ht="15.5" x14ac:dyDescent="0.35">
      <c r="A45" s="268" t="s">
        <v>42</v>
      </c>
    </row>
    <row r="46" spans="1:1" ht="31.5" thickBot="1" x14ac:dyDescent="0.4">
      <c r="A46" s="268" t="s">
        <v>43</v>
      </c>
    </row>
    <row r="47" spans="1:1" ht="15.5" x14ac:dyDescent="0.35">
      <c r="A47" s="428" t="s">
        <v>44</v>
      </c>
    </row>
    <row r="48" spans="1:1" ht="15.5" x14ac:dyDescent="0.35">
      <c r="A48" s="261" t="s">
        <v>45</v>
      </c>
    </row>
    <row r="49" spans="1:1" ht="31" x14ac:dyDescent="0.35">
      <c r="A49" s="261" t="s">
        <v>46</v>
      </c>
    </row>
    <row r="50" spans="1:1" ht="15.5" x14ac:dyDescent="0.35">
      <c r="A50" s="429" t="s">
        <v>47</v>
      </c>
    </row>
    <row r="51" spans="1:1" ht="15.5" x14ac:dyDescent="0.35">
      <c r="A51" s="264" t="s">
        <v>48</v>
      </c>
    </row>
    <row r="52" spans="1:1" ht="31" x14ac:dyDescent="0.35">
      <c r="A52" s="540" t="s">
        <v>49</v>
      </c>
    </row>
    <row r="53" spans="1:1" ht="31" x14ac:dyDescent="0.35">
      <c r="A53" s="259" t="s">
        <v>50</v>
      </c>
    </row>
    <row r="54" spans="1:1" ht="15.5" x14ac:dyDescent="0.35">
      <c r="A54" s="259" t="s">
        <v>51</v>
      </c>
    </row>
    <row r="55" spans="1:1" ht="30.5" x14ac:dyDescent="0.35">
      <c r="A55" s="260" t="s">
        <v>52</v>
      </c>
    </row>
    <row r="56" spans="1:1" ht="15.5" x14ac:dyDescent="0.35">
      <c r="A56" s="259" t="s">
        <v>53</v>
      </c>
    </row>
    <row r="57" spans="1:1" ht="15.5" x14ac:dyDescent="0.35">
      <c r="A57" s="259" t="s">
        <v>54</v>
      </c>
    </row>
    <row r="58" spans="1:1" ht="30.5" x14ac:dyDescent="0.35">
      <c r="A58" s="260" t="s">
        <v>55</v>
      </c>
    </row>
    <row r="59" spans="1:1" ht="31" x14ac:dyDescent="0.35">
      <c r="A59" s="264" t="s">
        <v>56</v>
      </c>
    </row>
    <row r="60" spans="1:1" ht="15.5" x14ac:dyDescent="0.35">
      <c r="A60" s="540" t="s">
        <v>57</v>
      </c>
    </row>
    <row r="61" spans="1:1" ht="31" x14ac:dyDescent="0.35">
      <c r="A61" s="259" t="s">
        <v>58</v>
      </c>
    </row>
    <row r="62" spans="1:1" ht="15.5" x14ac:dyDescent="0.35">
      <c r="A62" s="430" t="s">
        <v>59</v>
      </c>
    </row>
    <row r="63" spans="1:1" ht="31" x14ac:dyDescent="0.35">
      <c r="A63" s="256" t="s">
        <v>60</v>
      </c>
    </row>
    <row r="64" spans="1:1" ht="15.5" x14ac:dyDescent="0.35">
      <c r="A64" s="197" t="s">
        <v>61</v>
      </c>
    </row>
    <row r="65" spans="1:1" ht="15.5" x14ac:dyDescent="0.35">
      <c r="A65" s="257" t="s">
        <v>62</v>
      </c>
    </row>
    <row r="66" spans="1:1" ht="46.5" x14ac:dyDescent="0.35">
      <c r="A66" s="258" t="s">
        <v>63</v>
      </c>
    </row>
    <row r="67" spans="1:1" ht="15.5" x14ac:dyDescent="0.35">
      <c r="A67" s="431" t="s">
        <v>64</v>
      </c>
    </row>
    <row r="68" spans="1:1" ht="31" x14ac:dyDescent="0.35">
      <c r="A68" s="254" t="s">
        <v>65</v>
      </c>
    </row>
    <row r="69" spans="1:1" ht="15.5" x14ac:dyDescent="0.35">
      <c r="A69" s="254" t="s">
        <v>66</v>
      </c>
    </row>
    <row r="70" spans="1:1" ht="31" x14ac:dyDescent="0.35">
      <c r="A70" s="254" t="s">
        <v>67</v>
      </c>
    </row>
    <row r="71" spans="1:1" ht="46.5" x14ac:dyDescent="0.35">
      <c r="A71" s="255" t="s">
        <v>68</v>
      </c>
    </row>
    <row r="72" spans="1:1" ht="15.5" x14ac:dyDescent="0.35">
      <c r="A72" s="432" t="s">
        <v>69</v>
      </c>
    </row>
    <row r="73" spans="1:1" ht="16" thickBot="1" x14ac:dyDescent="0.4">
      <c r="A73" s="262" t="s">
        <v>70</v>
      </c>
    </row>
    <row r="74" spans="1:1" ht="16" thickBot="1" x14ac:dyDescent="0.4">
      <c r="A74" s="433"/>
    </row>
    <row r="75" spans="1:1" ht="15.5" x14ac:dyDescent="0.35">
      <c r="A75" s="538" t="s">
        <v>71</v>
      </c>
    </row>
    <row r="76" spans="1:1" ht="31" x14ac:dyDescent="0.35">
      <c r="A76" s="201" t="s">
        <v>72</v>
      </c>
    </row>
    <row r="77" spans="1:1" ht="15.5" x14ac:dyDescent="0.35">
      <c r="A77" s="201" t="s">
        <v>73</v>
      </c>
    </row>
    <row r="78" spans="1:1" ht="15.5" x14ac:dyDescent="0.35">
      <c r="A78" s="201" t="s">
        <v>74</v>
      </c>
    </row>
    <row r="79" spans="1:1" ht="46.5" x14ac:dyDescent="0.35">
      <c r="A79" s="201" t="s">
        <v>75</v>
      </c>
    </row>
    <row r="80" spans="1:1" ht="15.5" x14ac:dyDescent="0.35">
      <c r="A80" s="201" t="s">
        <v>76</v>
      </c>
    </row>
    <row r="81" spans="1:1" ht="31.5" thickBot="1" x14ac:dyDescent="0.4">
      <c r="A81" s="600" t="s">
        <v>77</v>
      </c>
    </row>
    <row r="82" spans="1:1" ht="16" thickBot="1" x14ac:dyDescent="0.4">
      <c r="A82" s="413"/>
    </row>
    <row r="83" spans="1:1" ht="15.5" x14ac:dyDescent="0.35">
      <c r="A83" s="198" t="s">
        <v>78</v>
      </c>
    </row>
    <row r="84" spans="1:1" ht="31" x14ac:dyDescent="0.35">
      <c r="A84" s="199" t="s">
        <v>79</v>
      </c>
    </row>
    <row r="85" spans="1:1" ht="15.5" x14ac:dyDescent="0.35">
      <c r="A85" s="199" t="s">
        <v>80</v>
      </c>
    </row>
    <row r="86" spans="1:1" ht="15.5" x14ac:dyDescent="0.35">
      <c r="A86" s="199" t="s">
        <v>81</v>
      </c>
    </row>
    <row r="87" spans="1:1" ht="31" x14ac:dyDescent="0.35">
      <c r="A87" s="199" t="s">
        <v>82</v>
      </c>
    </row>
    <row r="88" spans="1:1" ht="15.5" x14ac:dyDescent="0.35">
      <c r="A88" s="199" t="s">
        <v>83</v>
      </c>
    </row>
    <row r="89" spans="1:1" ht="15.5" x14ac:dyDescent="0.35">
      <c r="A89" s="199"/>
    </row>
    <row r="90" spans="1:1" ht="31" x14ac:dyDescent="0.35">
      <c r="A90" s="434" t="s">
        <v>84</v>
      </c>
    </row>
    <row r="91" spans="1:1" ht="31" x14ac:dyDescent="0.35">
      <c r="A91" s="199" t="s">
        <v>85</v>
      </c>
    </row>
    <row r="92" spans="1:1" ht="31" x14ac:dyDescent="0.35">
      <c r="A92" s="434" t="s">
        <v>86</v>
      </c>
    </row>
    <row r="93" spans="1:1" ht="77.5" x14ac:dyDescent="0.35">
      <c r="A93" s="414" t="s">
        <v>87</v>
      </c>
    </row>
    <row r="94" spans="1:1" ht="31" x14ac:dyDescent="0.35">
      <c r="A94" s="199" t="s">
        <v>88</v>
      </c>
    </row>
    <row r="95" spans="1:1" ht="31" x14ac:dyDescent="0.35">
      <c r="A95" s="199" t="s">
        <v>89</v>
      </c>
    </row>
    <row r="96" spans="1:1" ht="31" x14ac:dyDescent="0.35">
      <c r="A96" s="199" t="s">
        <v>90</v>
      </c>
    </row>
    <row r="97" spans="1:1" ht="31" x14ac:dyDescent="0.35">
      <c r="A97" s="199" t="s">
        <v>91</v>
      </c>
    </row>
    <row r="98" spans="1:1" ht="15.5" x14ac:dyDescent="0.35">
      <c r="A98" s="199" t="s">
        <v>92</v>
      </c>
    </row>
    <row r="99" spans="1:1" ht="46.5" x14ac:dyDescent="0.35">
      <c r="A99" s="435" t="s">
        <v>93</v>
      </c>
    </row>
    <row r="100" spans="1:1" ht="31" x14ac:dyDescent="0.35">
      <c r="A100" s="199" t="s">
        <v>94</v>
      </c>
    </row>
    <row r="101" spans="1:1" ht="15.5" x14ac:dyDescent="0.35">
      <c r="A101" s="199" t="s">
        <v>95</v>
      </c>
    </row>
    <row r="102" spans="1:1" ht="31" x14ac:dyDescent="0.35">
      <c r="A102" s="199" t="s">
        <v>96</v>
      </c>
    </row>
    <row r="103" spans="1:1" ht="15.5" x14ac:dyDescent="0.35">
      <c r="A103" s="199" t="s">
        <v>97</v>
      </c>
    </row>
    <row r="104" spans="1:1" ht="16" thickBot="1" x14ac:dyDescent="0.4">
      <c r="A104" s="200" t="s">
        <v>98</v>
      </c>
    </row>
    <row r="105" spans="1:1" ht="16" thickBot="1" x14ac:dyDescent="0.4">
      <c r="A105" s="196"/>
    </row>
    <row r="106" spans="1:1" ht="15.5" x14ac:dyDescent="0.35">
      <c r="A106" s="514" t="s">
        <v>99</v>
      </c>
    </row>
    <row r="107" spans="1:1" ht="15.5" x14ac:dyDescent="0.35">
      <c r="A107" s="515" t="s">
        <v>100</v>
      </c>
    </row>
    <row r="108" spans="1:1" ht="15.5" x14ac:dyDescent="0.35">
      <c r="A108" s="515" t="s">
        <v>101</v>
      </c>
    </row>
    <row r="109" spans="1:1" ht="15.5" x14ac:dyDescent="0.35">
      <c r="A109" s="515" t="s">
        <v>102</v>
      </c>
    </row>
    <row r="110" spans="1:1" ht="31" x14ac:dyDescent="0.35">
      <c r="A110" s="515" t="s">
        <v>103</v>
      </c>
    </row>
    <row r="111" spans="1:1" ht="15.5" x14ac:dyDescent="0.35">
      <c r="A111" s="515" t="s">
        <v>104</v>
      </c>
    </row>
    <row r="112" spans="1:1" ht="15.5" x14ac:dyDescent="0.35">
      <c r="A112" s="515" t="s">
        <v>105</v>
      </c>
    </row>
    <row r="113" spans="1:1" ht="15.5" x14ac:dyDescent="0.35">
      <c r="A113" s="515" t="s">
        <v>106</v>
      </c>
    </row>
    <row r="114" spans="1:1" ht="15.5" x14ac:dyDescent="0.35">
      <c r="A114" s="515" t="s">
        <v>107</v>
      </c>
    </row>
    <row r="115" spans="1:1" ht="31" x14ac:dyDescent="0.35">
      <c r="A115" s="515" t="s">
        <v>108</v>
      </c>
    </row>
    <row r="116" spans="1:1" ht="15.5" x14ac:dyDescent="0.35">
      <c r="A116" s="515" t="s">
        <v>109</v>
      </c>
    </row>
    <row r="117" spans="1:1" ht="16" thickBot="1" x14ac:dyDescent="0.4">
      <c r="A117" s="512" t="s">
        <v>110</v>
      </c>
    </row>
    <row r="118" spans="1:1" x14ac:dyDescent="0.35">
      <c r="A118" s="651" t="s">
        <v>111</v>
      </c>
    </row>
    <row r="119" spans="1:1" x14ac:dyDescent="0.35">
      <c r="A119" s="652"/>
    </row>
    <row r="120" spans="1:1" x14ac:dyDescent="0.35">
      <c r="A120" s="652"/>
    </row>
    <row r="121" spans="1:1" ht="15.5" x14ac:dyDescent="0.35">
      <c r="A121" s="539" t="s">
        <v>112</v>
      </c>
    </row>
    <row r="122" spans="1:1" ht="15.5" x14ac:dyDescent="0.35">
      <c r="A122" s="539" t="s">
        <v>113</v>
      </c>
    </row>
    <row r="132" ht="14.25" customHeight="1" x14ac:dyDescent="0.35"/>
  </sheetData>
  <sheetProtection algorithmName="SHA-512" hashValue="k23t2F7a57vDCe9LkzvimxMze0TMS5/D162q8u+Sq1DiEJIxS0s8HVdMcDZNeN3TTrXflTg9iBaeY9FMufoNtA==" saltValue="+w5OI6gip0Yq9V/vcfQzcQ==" spinCount="100000" sheet="1"/>
  <mergeCells count="1">
    <mergeCell ref="A118:A120"/>
  </mergeCells>
  <hyperlinks>
    <hyperlink ref="A122" location="'Simplified Nutrient Assessment'!A1" display="Click here to go to the Simplified Nutrient Assessment" xr:uid="{00000000-0004-0000-0100-000000000000}"/>
    <hyperlink ref="A121" location="'Nutrient Instructions'!A1" display="Click here to go to the Nutrient Instructions Tab" xr:uid="{00000000-0004-0000-0100-000001000000}"/>
    <hyperlink ref="A75" location="'Optional VegBar'!A1" display="Optional Weekly Vegetable Tab (Optional VegBar)" xr:uid="{00000000-0004-0000-0100-000002000000}"/>
    <hyperlink ref="A32" location="'All Meals'!A1" display="Step 3 (“All Meals” Spreadsheet Overview)" xr:uid="{00000000-0004-0000-0100-000003000000}"/>
    <hyperlink ref="A29" location="'SFA NOTES'!A1" display="SFA Notes" xr:uid="{00000000-0004-0000-0100-000004000000}"/>
    <hyperlink ref="A14" r:id="rId1" xr:uid="{00000000-0004-0000-0100-000005000000}"/>
    <hyperlink ref="A13" r:id="rId2" xr:uid="{00000000-0004-0000-0100-000006000000}"/>
    <hyperlink ref="A106" location="'Weekly Report'!A1" display="Step 7 (Weekly Report)" xr:uid="{00000000-0004-0000-0100-000007000000}"/>
    <hyperlink ref="A83" location="Day1!A1" display="Selecting Meals and Vegetables for each day of the week" xr:uid="{00000000-0004-0000-0100-000008000000}"/>
  </hyperlinks>
  <pageMargins left="0.25" right="0.25" top="0.75" bottom="0.75" header="0.3" footer="0.3"/>
  <pageSetup scale="74" orientation="portrait" r:id="rId3"/>
  <headerFooter>
    <oddFooter>Page &amp;P</oddFooter>
  </headerFooter>
  <rowBreaks count="2" manualBreakCount="2">
    <brk id="46" man="1"/>
    <brk id="82"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O44"/>
  <sheetViews>
    <sheetView showGridLines="0" showRowColHeaders="0" zoomScaleNormal="100" workbookViewId="0">
      <selection activeCell="A3" sqref="A3:O44"/>
    </sheetView>
  </sheetViews>
  <sheetFormatPr defaultColWidth="0" defaultRowHeight="14.5" x14ac:dyDescent="0.35"/>
  <cols>
    <col min="1" max="15" width="9.1796875" customWidth="1"/>
    <col min="16" max="16" width="2" customWidth="1"/>
  </cols>
  <sheetData>
    <row r="1" spans="1:15" x14ac:dyDescent="0.35">
      <c r="A1" s="653" t="s">
        <v>114</v>
      </c>
      <c r="B1" s="654"/>
      <c r="C1" s="654"/>
      <c r="D1" s="654"/>
      <c r="E1" s="654"/>
      <c r="F1" s="654"/>
      <c r="G1" s="654"/>
      <c r="H1" s="654"/>
      <c r="I1" s="654"/>
      <c r="J1" s="654"/>
      <c r="K1" s="654"/>
      <c r="L1" s="654"/>
      <c r="M1" s="654"/>
      <c r="N1" s="654"/>
      <c r="O1" s="655"/>
    </row>
    <row r="2" spans="1:15" ht="22.5" customHeight="1" x14ac:dyDescent="0.35">
      <c r="A2" s="656"/>
      <c r="B2" s="657"/>
      <c r="C2" s="657"/>
      <c r="D2" s="657"/>
      <c r="E2" s="657"/>
      <c r="F2" s="657"/>
      <c r="G2" s="657"/>
      <c r="H2" s="657"/>
      <c r="I2" s="657"/>
      <c r="J2" s="657"/>
      <c r="K2" s="657"/>
      <c r="L2" s="657"/>
      <c r="M2" s="657"/>
      <c r="N2" s="657"/>
      <c r="O2" s="658"/>
    </row>
    <row r="3" spans="1:15" x14ac:dyDescent="0.35">
      <c r="A3" s="659"/>
      <c r="B3" s="660"/>
      <c r="C3" s="660"/>
      <c r="D3" s="660"/>
      <c r="E3" s="660"/>
      <c r="F3" s="660"/>
      <c r="G3" s="660"/>
      <c r="H3" s="660"/>
      <c r="I3" s="660"/>
      <c r="J3" s="660"/>
      <c r="K3" s="660"/>
      <c r="L3" s="660"/>
      <c r="M3" s="660"/>
      <c r="N3" s="660"/>
      <c r="O3" s="661"/>
    </row>
    <row r="4" spans="1:15" x14ac:dyDescent="0.35">
      <c r="A4" s="662"/>
      <c r="B4" s="663"/>
      <c r="C4" s="663"/>
      <c r="D4" s="663"/>
      <c r="E4" s="663"/>
      <c r="F4" s="663"/>
      <c r="G4" s="663"/>
      <c r="H4" s="663"/>
      <c r="I4" s="663"/>
      <c r="J4" s="663"/>
      <c r="K4" s="663"/>
      <c r="L4" s="663"/>
      <c r="M4" s="663"/>
      <c r="N4" s="663"/>
      <c r="O4" s="664"/>
    </row>
    <row r="5" spans="1:15" x14ac:dyDescent="0.35">
      <c r="A5" s="662"/>
      <c r="B5" s="663"/>
      <c r="C5" s="663"/>
      <c r="D5" s="663"/>
      <c r="E5" s="663"/>
      <c r="F5" s="663"/>
      <c r="G5" s="663"/>
      <c r="H5" s="663"/>
      <c r="I5" s="663"/>
      <c r="J5" s="663"/>
      <c r="K5" s="663"/>
      <c r="L5" s="663"/>
      <c r="M5" s="663"/>
      <c r="N5" s="663"/>
      <c r="O5" s="664"/>
    </row>
    <row r="6" spans="1:15" x14ac:dyDescent="0.35">
      <c r="A6" s="662"/>
      <c r="B6" s="663"/>
      <c r="C6" s="663"/>
      <c r="D6" s="663"/>
      <c r="E6" s="663"/>
      <c r="F6" s="663"/>
      <c r="G6" s="663"/>
      <c r="H6" s="663"/>
      <c r="I6" s="663"/>
      <c r="J6" s="663"/>
      <c r="K6" s="663"/>
      <c r="L6" s="663"/>
      <c r="M6" s="663"/>
      <c r="N6" s="663"/>
      <c r="O6" s="664"/>
    </row>
    <row r="7" spans="1:15" x14ac:dyDescent="0.35">
      <c r="A7" s="662"/>
      <c r="B7" s="663"/>
      <c r="C7" s="663"/>
      <c r="D7" s="663"/>
      <c r="E7" s="663"/>
      <c r="F7" s="663"/>
      <c r="G7" s="663"/>
      <c r="H7" s="663"/>
      <c r="I7" s="663"/>
      <c r="J7" s="663"/>
      <c r="K7" s="663"/>
      <c r="L7" s="663"/>
      <c r="M7" s="663"/>
      <c r="N7" s="663"/>
      <c r="O7" s="664"/>
    </row>
    <row r="8" spans="1:15" x14ac:dyDescent="0.35">
      <c r="A8" s="662"/>
      <c r="B8" s="663"/>
      <c r="C8" s="663"/>
      <c r="D8" s="663"/>
      <c r="E8" s="663"/>
      <c r="F8" s="663"/>
      <c r="G8" s="663"/>
      <c r="H8" s="663"/>
      <c r="I8" s="663"/>
      <c r="J8" s="663"/>
      <c r="K8" s="663"/>
      <c r="L8" s="663"/>
      <c r="M8" s="663"/>
      <c r="N8" s="663"/>
      <c r="O8" s="664"/>
    </row>
    <row r="9" spans="1:15" x14ac:dyDescent="0.35">
      <c r="A9" s="662"/>
      <c r="B9" s="663"/>
      <c r="C9" s="663"/>
      <c r="D9" s="663"/>
      <c r="E9" s="663"/>
      <c r="F9" s="663"/>
      <c r="G9" s="663"/>
      <c r="H9" s="663"/>
      <c r="I9" s="663"/>
      <c r="J9" s="663"/>
      <c r="K9" s="663"/>
      <c r="L9" s="663"/>
      <c r="M9" s="663"/>
      <c r="N9" s="663"/>
      <c r="O9" s="664"/>
    </row>
    <row r="10" spans="1:15" x14ac:dyDescent="0.35">
      <c r="A10" s="662"/>
      <c r="B10" s="663"/>
      <c r="C10" s="663"/>
      <c r="D10" s="663"/>
      <c r="E10" s="663"/>
      <c r="F10" s="663"/>
      <c r="G10" s="663"/>
      <c r="H10" s="663"/>
      <c r="I10" s="663"/>
      <c r="J10" s="663"/>
      <c r="K10" s="663"/>
      <c r="L10" s="663"/>
      <c r="M10" s="663"/>
      <c r="N10" s="663"/>
      <c r="O10" s="664"/>
    </row>
    <row r="11" spans="1:15" x14ac:dyDescent="0.35">
      <c r="A11" s="662"/>
      <c r="B11" s="663"/>
      <c r="C11" s="663"/>
      <c r="D11" s="663"/>
      <c r="E11" s="663"/>
      <c r="F11" s="663"/>
      <c r="G11" s="663"/>
      <c r="H11" s="663"/>
      <c r="I11" s="663"/>
      <c r="J11" s="663"/>
      <c r="K11" s="663"/>
      <c r="L11" s="663"/>
      <c r="M11" s="663"/>
      <c r="N11" s="663"/>
      <c r="O11" s="664"/>
    </row>
    <row r="12" spans="1:15" x14ac:dyDescent="0.35">
      <c r="A12" s="662"/>
      <c r="B12" s="663"/>
      <c r="C12" s="663"/>
      <c r="D12" s="663"/>
      <c r="E12" s="663"/>
      <c r="F12" s="663"/>
      <c r="G12" s="663"/>
      <c r="H12" s="663"/>
      <c r="I12" s="663"/>
      <c r="J12" s="663"/>
      <c r="K12" s="663"/>
      <c r="L12" s="663"/>
      <c r="M12" s="663"/>
      <c r="N12" s="663"/>
      <c r="O12" s="664"/>
    </row>
    <row r="13" spans="1:15" x14ac:dyDescent="0.35">
      <c r="A13" s="662"/>
      <c r="B13" s="663"/>
      <c r="C13" s="663"/>
      <c r="D13" s="663"/>
      <c r="E13" s="663"/>
      <c r="F13" s="663"/>
      <c r="G13" s="663"/>
      <c r="H13" s="663"/>
      <c r="I13" s="663"/>
      <c r="J13" s="663"/>
      <c r="K13" s="663"/>
      <c r="L13" s="663"/>
      <c r="M13" s="663"/>
      <c r="N13" s="663"/>
      <c r="O13" s="664"/>
    </row>
    <row r="14" spans="1:15" x14ac:dyDescent="0.35">
      <c r="A14" s="662"/>
      <c r="B14" s="663"/>
      <c r="C14" s="663"/>
      <c r="D14" s="663"/>
      <c r="E14" s="663"/>
      <c r="F14" s="663"/>
      <c r="G14" s="663"/>
      <c r="H14" s="663"/>
      <c r="I14" s="663"/>
      <c r="J14" s="663"/>
      <c r="K14" s="663"/>
      <c r="L14" s="663"/>
      <c r="M14" s="663"/>
      <c r="N14" s="663"/>
      <c r="O14" s="664"/>
    </row>
    <row r="15" spans="1:15" x14ac:dyDescent="0.35">
      <c r="A15" s="662"/>
      <c r="B15" s="663"/>
      <c r="C15" s="663"/>
      <c r="D15" s="663"/>
      <c r="E15" s="663"/>
      <c r="F15" s="663"/>
      <c r="G15" s="663"/>
      <c r="H15" s="663"/>
      <c r="I15" s="663"/>
      <c r="J15" s="663"/>
      <c r="K15" s="663"/>
      <c r="L15" s="663"/>
      <c r="M15" s="663"/>
      <c r="N15" s="663"/>
      <c r="O15" s="664"/>
    </row>
    <row r="16" spans="1:15" x14ac:dyDescent="0.35">
      <c r="A16" s="662"/>
      <c r="B16" s="663"/>
      <c r="C16" s="663"/>
      <c r="D16" s="663"/>
      <c r="E16" s="663"/>
      <c r="F16" s="663"/>
      <c r="G16" s="663"/>
      <c r="H16" s="663"/>
      <c r="I16" s="663"/>
      <c r="J16" s="663"/>
      <c r="K16" s="663"/>
      <c r="L16" s="663"/>
      <c r="M16" s="663"/>
      <c r="N16" s="663"/>
      <c r="O16" s="664"/>
    </row>
    <row r="17" spans="1:15" x14ac:dyDescent="0.35">
      <c r="A17" s="662"/>
      <c r="B17" s="663"/>
      <c r="C17" s="663"/>
      <c r="D17" s="663"/>
      <c r="E17" s="663"/>
      <c r="F17" s="663"/>
      <c r="G17" s="663"/>
      <c r="H17" s="663"/>
      <c r="I17" s="663"/>
      <c r="J17" s="663"/>
      <c r="K17" s="663"/>
      <c r="L17" s="663"/>
      <c r="M17" s="663"/>
      <c r="N17" s="663"/>
      <c r="O17" s="664"/>
    </row>
    <row r="18" spans="1:15" x14ac:dyDescent="0.35">
      <c r="A18" s="662"/>
      <c r="B18" s="663"/>
      <c r="C18" s="663"/>
      <c r="D18" s="663"/>
      <c r="E18" s="663"/>
      <c r="F18" s="663"/>
      <c r="G18" s="663"/>
      <c r="H18" s="663"/>
      <c r="I18" s="663"/>
      <c r="J18" s="663"/>
      <c r="K18" s="663"/>
      <c r="L18" s="663"/>
      <c r="M18" s="663"/>
      <c r="N18" s="663"/>
      <c r="O18" s="664"/>
    </row>
    <row r="19" spans="1:15" x14ac:dyDescent="0.35">
      <c r="A19" s="662"/>
      <c r="B19" s="663"/>
      <c r="C19" s="663"/>
      <c r="D19" s="663"/>
      <c r="E19" s="663"/>
      <c r="F19" s="663"/>
      <c r="G19" s="663"/>
      <c r="H19" s="663"/>
      <c r="I19" s="663"/>
      <c r="J19" s="663"/>
      <c r="K19" s="663"/>
      <c r="L19" s="663"/>
      <c r="M19" s="663"/>
      <c r="N19" s="663"/>
      <c r="O19" s="664"/>
    </row>
    <row r="20" spans="1:15" x14ac:dyDescent="0.35">
      <c r="A20" s="662"/>
      <c r="B20" s="663"/>
      <c r="C20" s="663"/>
      <c r="D20" s="663"/>
      <c r="E20" s="663"/>
      <c r="F20" s="663"/>
      <c r="G20" s="663"/>
      <c r="H20" s="663"/>
      <c r="I20" s="663"/>
      <c r="J20" s="663"/>
      <c r="K20" s="663"/>
      <c r="L20" s="663"/>
      <c r="M20" s="663"/>
      <c r="N20" s="663"/>
      <c r="O20" s="664"/>
    </row>
    <row r="21" spans="1:15" x14ac:dyDescent="0.35">
      <c r="A21" s="662"/>
      <c r="B21" s="663"/>
      <c r="C21" s="663"/>
      <c r="D21" s="663"/>
      <c r="E21" s="663"/>
      <c r="F21" s="663"/>
      <c r="G21" s="663"/>
      <c r="H21" s="663"/>
      <c r="I21" s="663"/>
      <c r="J21" s="663"/>
      <c r="K21" s="663"/>
      <c r="L21" s="663"/>
      <c r="M21" s="663"/>
      <c r="N21" s="663"/>
      <c r="O21" s="664"/>
    </row>
    <row r="22" spans="1:15" x14ac:dyDescent="0.35">
      <c r="A22" s="662"/>
      <c r="B22" s="663"/>
      <c r="C22" s="663"/>
      <c r="D22" s="663"/>
      <c r="E22" s="663"/>
      <c r="F22" s="663"/>
      <c r="G22" s="663"/>
      <c r="H22" s="663"/>
      <c r="I22" s="663"/>
      <c r="J22" s="663"/>
      <c r="K22" s="663"/>
      <c r="L22" s="663"/>
      <c r="M22" s="663"/>
      <c r="N22" s="663"/>
      <c r="O22" s="664"/>
    </row>
    <row r="23" spans="1:15" x14ac:dyDescent="0.35">
      <c r="A23" s="662"/>
      <c r="B23" s="663"/>
      <c r="C23" s="663"/>
      <c r="D23" s="663"/>
      <c r="E23" s="663"/>
      <c r="F23" s="663"/>
      <c r="G23" s="663"/>
      <c r="H23" s="663"/>
      <c r="I23" s="663"/>
      <c r="J23" s="663"/>
      <c r="K23" s="663"/>
      <c r="L23" s="663"/>
      <c r="M23" s="663"/>
      <c r="N23" s="663"/>
      <c r="O23" s="664"/>
    </row>
    <row r="24" spans="1:15" x14ac:dyDescent="0.35">
      <c r="A24" s="662"/>
      <c r="B24" s="663"/>
      <c r="C24" s="663"/>
      <c r="D24" s="663"/>
      <c r="E24" s="663"/>
      <c r="F24" s="663"/>
      <c r="G24" s="663"/>
      <c r="H24" s="663"/>
      <c r="I24" s="663"/>
      <c r="J24" s="663"/>
      <c r="K24" s="663"/>
      <c r="L24" s="663"/>
      <c r="M24" s="663"/>
      <c r="N24" s="663"/>
      <c r="O24" s="664"/>
    </row>
    <row r="25" spans="1:15" x14ac:dyDescent="0.35">
      <c r="A25" s="662"/>
      <c r="B25" s="663"/>
      <c r="C25" s="663"/>
      <c r="D25" s="663"/>
      <c r="E25" s="663"/>
      <c r="F25" s="663"/>
      <c r="G25" s="663"/>
      <c r="H25" s="663"/>
      <c r="I25" s="663"/>
      <c r="J25" s="663"/>
      <c r="K25" s="663"/>
      <c r="L25" s="663"/>
      <c r="M25" s="663"/>
      <c r="N25" s="663"/>
      <c r="O25" s="664"/>
    </row>
    <row r="26" spans="1:15" x14ac:dyDescent="0.35">
      <c r="A26" s="662"/>
      <c r="B26" s="663"/>
      <c r="C26" s="663"/>
      <c r="D26" s="663"/>
      <c r="E26" s="663"/>
      <c r="F26" s="663"/>
      <c r="G26" s="663"/>
      <c r="H26" s="663"/>
      <c r="I26" s="663"/>
      <c r="J26" s="663"/>
      <c r="K26" s="663"/>
      <c r="L26" s="663"/>
      <c r="M26" s="663"/>
      <c r="N26" s="663"/>
      <c r="O26" s="664"/>
    </row>
    <row r="27" spans="1:15" x14ac:dyDescent="0.35">
      <c r="A27" s="662"/>
      <c r="B27" s="663"/>
      <c r="C27" s="663"/>
      <c r="D27" s="663"/>
      <c r="E27" s="663"/>
      <c r="F27" s="663"/>
      <c r="G27" s="663"/>
      <c r="H27" s="663"/>
      <c r="I27" s="663"/>
      <c r="J27" s="663"/>
      <c r="K27" s="663"/>
      <c r="L27" s="663"/>
      <c r="M27" s="663"/>
      <c r="N27" s="663"/>
      <c r="O27" s="664"/>
    </row>
    <row r="28" spans="1:15" x14ac:dyDescent="0.35">
      <c r="A28" s="662"/>
      <c r="B28" s="663"/>
      <c r="C28" s="663"/>
      <c r="D28" s="663"/>
      <c r="E28" s="663"/>
      <c r="F28" s="663"/>
      <c r="G28" s="663"/>
      <c r="H28" s="663"/>
      <c r="I28" s="663"/>
      <c r="J28" s="663"/>
      <c r="K28" s="663"/>
      <c r="L28" s="663"/>
      <c r="M28" s="663"/>
      <c r="N28" s="663"/>
      <c r="O28" s="664"/>
    </row>
    <row r="29" spans="1:15" x14ac:dyDescent="0.35">
      <c r="A29" s="662"/>
      <c r="B29" s="663"/>
      <c r="C29" s="663"/>
      <c r="D29" s="663"/>
      <c r="E29" s="663"/>
      <c r="F29" s="663"/>
      <c r="G29" s="663"/>
      <c r="H29" s="663"/>
      <c r="I29" s="663"/>
      <c r="J29" s="663"/>
      <c r="K29" s="663"/>
      <c r="L29" s="663"/>
      <c r="M29" s="663"/>
      <c r="N29" s="663"/>
      <c r="O29" s="664"/>
    </row>
    <row r="30" spans="1:15" x14ac:dyDescent="0.35">
      <c r="A30" s="662"/>
      <c r="B30" s="663"/>
      <c r="C30" s="663"/>
      <c r="D30" s="663"/>
      <c r="E30" s="663"/>
      <c r="F30" s="663"/>
      <c r="G30" s="663"/>
      <c r="H30" s="663"/>
      <c r="I30" s="663"/>
      <c r="J30" s="663"/>
      <c r="K30" s="663"/>
      <c r="L30" s="663"/>
      <c r="M30" s="663"/>
      <c r="N30" s="663"/>
      <c r="O30" s="664"/>
    </row>
    <row r="31" spans="1:15" x14ac:dyDescent="0.35">
      <c r="A31" s="662"/>
      <c r="B31" s="663"/>
      <c r="C31" s="663"/>
      <c r="D31" s="663"/>
      <c r="E31" s="663"/>
      <c r="F31" s="663"/>
      <c r="G31" s="663"/>
      <c r="H31" s="663"/>
      <c r="I31" s="663"/>
      <c r="J31" s="663"/>
      <c r="K31" s="663"/>
      <c r="L31" s="663"/>
      <c r="M31" s="663"/>
      <c r="N31" s="663"/>
      <c r="O31" s="664"/>
    </row>
    <row r="32" spans="1:15" x14ac:dyDescent="0.35">
      <c r="A32" s="662"/>
      <c r="B32" s="663"/>
      <c r="C32" s="663"/>
      <c r="D32" s="663"/>
      <c r="E32" s="663"/>
      <c r="F32" s="663"/>
      <c r="G32" s="663"/>
      <c r="H32" s="663"/>
      <c r="I32" s="663"/>
      <c r="J32" s="663"/>
      <c r="K32" s="663"/>
      <c r="L32" s="663"/>
      <c r="M32" s="663"/>
      <c r="N32" s="663"/>
      <c r="O32" s="664"/>
    </row>
    <row r="33" spans="1:15" x14ac:dyDescent="0.35">
      <c r="A33" s="662"/>
      <c r="B33" s="663"/>
      <c r="C33" s="663"/>
      <c r="D33" s="663"/>
      <c r="E33" s="663"/>
      <c r="F33" s="663"/>
      <c r="G33" s="663"/>
      <c r="H33" s="663"/>
      <c r="I33" s="663"/>
      <c r="J33" s="663"/>
      <c r="K33" s="663"/>
      <c r="L33" s="663"/>
      <c r="M33" s="663"/>
      <c r="N33" s="663"/>
      <c r="O33" s="664"/>
    </row>
    <row r="34" spans="1:15" x14ac:dyDescent="0.35">
      <c r="A34" s="662"/>
      <c r="B34" s="663"/>
      <c r="C34" s="663"/>
      <c r="D34" s="663"/>
      <c r="E34" s="663"/>
      <c r="F34" s="663"/>
      <c r="G34" s="663"/>
      <c r="H34" s="663"/>
      <c r="I34" s="663"/>
      <c r="J34" s="663"/>
      <c r="K34" s="663"/>
      <c r="L34" s="663"/>
      <c r="M34" s="663"/>
      <c r="N34" s="663"/>
      <c r="O34" s="664"/>
    </row>
    <row r="35" spans="1:15" x14ac:dyDescent="0.35">
      <c r="A35" s="662"/>
      <c r="B35" s="663"/>
      <c r="C35" s="663"/>
      <c r="D35" s="663"/>
      <c r="E35" s="663"/>
      <c r="F35" s="663"/>
      <c r="G35" s="663"/>
      <c r="H35" s="663"/>
      <c r="I35" s="663"/>
      <c r="J35" s="663"/>
      <c r="K35" s="663"/>
      <c r="L35" s="663"/>
      <c r="M35" s="663"/>
      <c r="N35" s="663"/>
      <c r="O35" s="664"/>
    </row>
    <row r="36" spans="1:15" x14ac:dyDescent="0.35">
      <c r="A36" s="662"/>
      <c r="B36" s="663"/>
      <c r="C36" s="663"/>
      <c r="D36" s="663"/>
      <c r="E36" s="663"/>
      <c r="F36" s="663"/>
      <c r="G36" s="663"/>
      <c r="H36" s="663"/>
      <c r="I36" s="663"/>
      <c r="J36" s="663"/>
      <c r="K36" s="663"/>
      <c r="L36" s="663"/>
      <c r="M36" s="663"/>
      <c r="N36" s="663"/>
      <c r="O36" s="664"/>
    </row>
    <row r="37" spans="1:15" x14ac:dyDescent="0.35">
      <c r="A37" s="662"/>
      <c r="B37" s="663"/>
      <c r="C37" s="663"/>
      <c r="D37" s="663"/>
      <c r="E37" s="663"/>
      <c r="F37" s="663"/>
      <c r="G37" s="663"/>
      <c r="H37" s="663"/>
      <c r="I37" s="663"/>
      <c r="J37" s="663"/>
      <c r="K37" s="663"/>
      <c r="L37" s="663"/>
      <c r="M37" s="663"/>
      <c r="N37" s="663"/>
      <c r="O37" s="664"/>
    </row>
    <row r="38" spans="1:15" x14ac:dyDescent="0.35">
      <c r="A38" s="662"/>
      <c r="B38" s="663"/>
      <c r="C38" s="663"/>
      <c r="D38" s="663"/>
      <c r="E38" s="663"/>
      <c r="F38" s="663"/>
      <c r="G38" s="663"/>
      <c r="H38" s="663"/>
      <c r="I38" s="663"/>
      <c r="J38" s="663"/>
      <c r="K38" s="663"/>
      <c r="L38" s="663"/>
      <c r="M38" s="663"/>
      <c r="N38" s="663"/>
      <c r="O38" s="664"/>
    </row>
    <row r="39" spans="1:15" x14ac:dyDescent="0.35">
      <c r="A39" s="662"/>
      <c r="B39" s="663"/>
      <c r="C39" s="663"/>
      <c r="D39" s="663"/>
      <c r="E39" s="663"/>
      <c r="F39" s="663"/>
      <c r="G39" s="663"/>
      <c r="H39" s="663"/>
      <c r="I39" s="663"/>
      <c r="J39" s="663"/>
      <c r="K39" s="663"/>
      <c r="L39" s="663"/>
      <c r="M39" s="663"/>
      <c r="N39" s="663"/>
      <c r="O39" s="664"/>
    </row>
    <row r="40" spans="1:15" x14ac:dyDescent="0.35">
      <c r="A40" s="662"/>
      <c r="B40" s="663"/>
      <c r="C40" s="663"/>
      <c r="D40" s="663"/>
      <c r="E40" s="663"/>
      <c r="F40" s="663"/>
      <c r="G40" s="663"/>
      <c r="H40" s="663"/>
      <c r="I40" s="663"/>
      <c r="J40" s="663"/>
      <c r="K40" s="663"/>
      <c r="L40" s="663"/>
      <c r="M40" s="663"/>
      <c r="N40" s="663"/>
      <c r="O40" s="664"/>
    </row>
    <row r="41" spans="1:15" x14ac:dyDescent="0.35">
      <c r="A41" s="662"/>
      <c r="B41" s="663"/>
      <c r="C41" s="663"/>
      <c r="D41" s="663"/>
      <c r="E41" s="663"/>
      <c r="F41" s="663"/>
      <c r="G41" s="663"/>
      <c r="H41" s="663"/>
      <c r="I41" s="663"/>
      <c r="J41" s="663"/>
      <c r="K41" s="663"/>
      <c r="L41" s="663"/>
      <c r="M41" s="663"/>
      <c r="N41" s="663"/>
      <c r="O41" s="664"/>
    </row>
    <row r="42" spans="1:15" x14ac:dyDescent="0.35">
      <c r="A42" s="662"/>
      <c r="B42" s="663"/>
      <c r="C42" s="663"/>
      <c r="D42" s="663"/>
      <c r="E42" s="663"/>
      <c r="F42" s="663"/>
      <c r="G42" s="663"/>
      <c r="H42" s="663"/>
      <c r="I42" s="663"/>
      <c r="J42" s="663"/>
      <c r="K42" s="663"/>
      <c r="L42" s="663"/>
      <c r="M42" s="663"/>
      <c r="N42" s="663"/>
      <c r="O42" s="664"/>
    </row>
    <row r="43" spans="1:15" x14ac:dyDescent="0.35">
      <c r="A43" s="662"/>
      <c r="B43" s="663"/>
      <c r="C43" s="663"/>
      <c r="D43" s="663"/>
      <c r="E43" s="663"/>
      <c r="F43" s="663"/>
      <c r="G43" s="663"/>
      <c r="H43" s="663"/>
      <c r="I43" s="663"/>
      <c r="J43" s="663"/>
      <c r="K43" s="663"/>
      <c r="L43" s="663"/>
      <c r="M43" s="663"/>
      <c r="N43" s="663"/>
      <c r="O43" s="664"/>
    </row>
    <row r="44" spans="1:15" x14ac:dyDescent="0.35">
      <c r="A44" s="665"/>
      <c r="B44" s="666"/>
      <c r="C44" s="666"/>
      <c r="D44" s="666"/>
      <c r="E44" s="666"/>
      <c r="F44" s="666"/>
      <c r="G44" s="666"/>
      <c r="H44" s="666"/>
      <c r="I44" s="666"/>
      <c r="J44" s="666"/>
      <c r="K44" s="666"/>
      <c r="L44" s="666"/>
      <c r="M44" s="666"/>
      <c r="N44" s="666"/>
      <c r="O44" s="667"/>
    </row>
  </sheetData>
  <mergeCells count="2">
    <mergeCell ref="A1:O2"/>
    <mergeCell ref="A3:O44"/>
  </mergeCells>
  <pageMargins left="0.7" right="0.7" top="0.75" bottom="0.75" header="0.3" footer="0.3"/>
  <pageSetup scale="66"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Z62"/>
  <sheetViews>
    <sheetView showGridLines="0" tabSelected="1" zoomScaleNormal="100" workbookViewId="0">
      <pane xSplit="3" ySplit="10" topLeftCell="D11" activePane="bottomRight" state="frozen"/>
      <selection pane="topRight" activeCell="A4" sqref="A4:J6"/>
      <selection pane="bottomLeft" activeCell="A4" sqref="A4:J6"/>
      <selection pane="bottomRight" activeCell="U4" sqref="U4"/>
    </sheetView>
  </sheetViews>
  <sheetFormatPr defaultRowHeight="14.5" x14ac:dyDescent="0.35"/>
  <cols>
    <col min="1" max="1" width="6.54296875" hidden="1" customWidth="1"/>
    <col min="2" max="2" width="4.1796875" customWidth="1"/>
    <col min="3" max="3" width="47.54296875" style="331" customWidth="1"/>
    <col min="4" max="4" width="24.54296875" customWidth="1"/>
    <col min="5" max="5" width="22.54296875" customWidth="1"/>
    <col min="6" max="6" width="25.81640625" customWidth="1"/>
    <col min="7" max="7" width="22.1796875" customWidth="1"/>
    <col min="8" max="8" width="19.81640625" customWidth="1"/>
    <col min="9" max="10" width="19.1796875" hidden="1" customWidth="1"/>
    <col min="11" max="11" width="20.453125" customWidth="1"/>
    <col min="12" max="13" width="19.1796875" hidden="1" customWidth="1"/>
    <col min="14" max="14" width="19" customWidth="1"/>
    <col min="15" max="15" width="19.1796875" hidden="1" customWidth="1"/>
    <col min="16" max="16" width="6.54296875" hidden="1" customWidth="1"/>
    <col min="17" max="17" width="17.81640625" customWidth="1"/>
    <col min="18" max="19" width="17.81640625" hidden="1" customWidth="1"/>
    <col min="20" max="20" width="18" customWidth="1"/>
    <col min="21" max="21" width="3.54296875" customWidth="1"/>
    <col min="22" max="22" width="3.453125" customWidth="1"/>
    <col min="23" max="23" width="20.54296875" customWidth="1"/>
    <col min="24" max="25" width="19.1796875" hidden="1" customWidth="1"/>
    <col min="26" max="26" width="18.54296875" customWidth="1"/>
  </cols>
  <sheetData>
    <row r="1" spans="1:26" ht="67.5" customHeight="1" thickBot="1" x14ac:dyDescent="0.4">
      <c r="A1" s="689" t="s">
        <v>115</v>
      </c>
      <c r="B1" s="690"/>
      <c r="C1" s="691"/>
      <c r="D1" s="691"/>
      <c r="E1" s="691"/>
      <c r="F1" s="691"/>
      <c r="G1" s="691"/>
      <c r="H1" s="691"/>
      <c r="I1" s="691"/>
      <c r="J1" s="691"/>
      <c r="K1" s="691"/>
      <c r="L1" s="691"/>
      <c r="M1" s="691"/>
      <c r="N1" s="691"/>
      <c r="O1" s="691"/>
      <c r="P1" s="691"/>
      <c r="Q1" s="691"/>
      <c r="R1" s="691"/>
      <c r="S1" s="691"/>
      <c r="T1" s="692"/>
    </row>
    <row r="2" spans="1:26" ht="26.25" customHeight="1" x14ac:dyDescent="0.35">
      <c r="A2" s="332"/>
      <c r="B2" s="705" t="s">
        <v>116</v>
      </c>
      <c r="C2" s="706"/>
      <c r="D2" s="706"/>
      <c r="E2" s="706"/>
      <c r="F2" s="706"/>
      <c r="G2" s="711"/>
      <c r="H2" s="711"/>
      <c r="I2" s="711"/>
      <c r="J2" s="711"/>
      <c r="K2" s="711"/>
      <c r="L2" s="711"/>
      <c r="M2" s="711"/>
      <c r="N2" s="711"/>
      <c r="O2" s="711"/>
      <c r="P2" s="711"/>
      <c r="Q2" s="711"/>
      <c r="R2" s="711"/>
      <c r="S2" s="711"/>
      <c r="T2" s="712"/>
    </row>
    <row r="3" spans="1:26" ht="30.75" customHeight="1" thickBot="1" x14ac:dyDescent="0.4">
      <c r="A3" s="332"/>
      <c r="B3" s="709" t="s">
        <v>873</v>
      </c>
      <c r="C3" s="710"/>
      <c r="D3" s="710"/>
      <c r="E3" s="710"/>
      <c r="F3" s="710"/>
      <c r="G3" s="707"/>
      <c r="H3" s="707"/>
      <c r="I3" s="707"/>
      <c r="J3" s="707"/>
      <c r="K3" s="707"/>
      <c r="L3" s="707"/>
      <c r="M3" s="707"/>
      <c r="N3" s="707"/>
      <c r="O3" s="707"/>
      <c r="P3" s="707"/>
      <c r="Q3" s="707"/>
      <c r="R3" s="707"/>
      <c r="S3" s="707"/>
      <c r="T3" s="708"/>
    </row>
    <row r="4" spans="1:26" ht="46.5" customHeight="1" thickBot="1" x14ac:dyDescent="0.4">
      <c r="B4" s="730" t="s">
        <v>117</v>
      </c>
      <c r="C4" s="730"/>
      <c r="D4" s="730"/>
      <c r="E4" s="730"/>
      <c r="F4" s="730"/>
      <c r="G4" s="730"/>
      <c r="H4" s="730"/>
      <c r="I4" s="730"/>
      <c r="J4" s="730"/>
      <c r="K4" s="730"/>
      <c r="L4" s="730"/>
      <c r="M4" s="730"/>
      <c r="N4" s="730"/>
      <c r="O4" s="730"/>
      <c r="P4" s="730"/>
      <c r="Q4" s="730"/>
      <c r="R4" s="730"/>
      <c r="S4" s="730"/>
      <c r="T4" s="730"/>
      <c r="U4" s="228"/>
      <c r="V4" s="229"/>
      <c r="W4" s="713" t="s">
        <v>118</v>
      </c>
      <c r="X4" s="714"/>
      <c r="Y4" s="714"/>
      <c r="Z4" s="715"/>
    </row>
    <row r="5" spans="1:26" ht="10.5" hidden="1" customHeight="1" thickBot="1" x14ac:dyDescent="0.4">
      <c r="A5">
        <v>1</v>
      </c>
      <c r="B5">
        <v>2</v>
      </c>
      <c r="C5" s="47">
        <v>3</v>
      </c>
      <c r="D5" s="47">
        <v>4</v>
      </c>
      <c r="E5" s="47">
        <v>5</v>
      </c>
      <c r="F5" s="47">
        <v>6</v>
      </c>
      <c r="G5" s="47">
        <v>7</v>
      </c>
      <c r="H5" s="47">
        <v>8</v>
      </c>
      <c r="I5" s="47">
        <v>9</v>
      </c>
      <c r="J5" s="47">
        <v>10</v>
      </c>
      <c r="K5" s="47">
        <v>11</v>
      </c>
      <c r="L5" s="47">
        <v>12</v>
      </c>
      <c r="M5" s="47">
        <v>13</v>
      </c>
      <c r="N5" s="47">
        <v>14</v>
      </c>
      <c r="O5" s="47">
        <v>15</v>
      </c>
      <c r="P5" s="47">
        <v>16</v>
      </c>
      <c r="Q5" s="47">
        <v>17</v>
      </c>
      <c r="R5" s="47">
        <v>18</v>
      </c>
      <c r="S5" s="47">
        <v>19</v>
      </c>
      <c r="T5" s="47">
        <v>20</v>
      </c>
      <c r="U5" s="148"/>
      <c r="V5" s="148"/>
      <c r="W5" s="217"/>
      <c r="X5" s="218"/>
      <c r="Y5" s="218"/>
      <c r="Z5" s="219"/>
    </row>
    <row r="6" spans="1:26" ht="31.5" customHeight="1" thickBot="1" x14ac:dyDescent="0.4">
      <c r="C6" s="724" t="s">
        <v>119</v>
      </c>
      <c r="D6" s="693"/>
      <c r="E6" s="693"/>
      <c r="F6" s="693" t="s">
        <v>120</v>
      </c>
      <c r="G6" s="693"/>
      <c r="H6" s="693" t="s">
        <v>121</v>
      </c>
      <c r="I6" s="693"/>
      <c r="J6" s="693"/>
      <c r="K6" s="693"/>
      <c r="L6" s="693"/>
      <c r="M6" s="693"/>
      <c r="N6" s="693"/>
      <c r="O6" s="693"/>
      <c r="P6" s="693"/>
      <c r="Q6" s="693"/>
      <c r="R6" s="693"/>
      <c r="S6" s="693"/>
      <c r="T6" s="693"/>
      <c r="U6" s="148"/>
      <c r="V6" s="148"/>
      <c r="W6" s="716" t="s">
        <v>122</v>
      </c>
      <c r="X6" s="78">
        <v>1</v>
      </c>
      <c r="Y6" s="78">
        <f>INDEX(Cups,X6)</f>
        <v>0</v>
      </c>
      <c r="Z6" s="285"/>
    </row>
    <row r="7" spans="1:26" s="345" customFormat="1" ht="16.5" customHeight="1" x14ac:dyDescent="0.35">
      <c r="B7" s="725">
        <v>1</v>
      </c>
      <c r="C7" s="726"/>
      <c r="D7" s="279">
        <v>2</v>
      </c>
      <c r="E7" s="351">
        <v>3</v>
      </c>
      <c r="F7" s="352" t="s">
        <v>123</v>
      </c>
      <c r="G7" s="353" t="s">
        <v>124</v>
      </c>
      <c r="H7" s="385">
        <v>4</v>
      </c>
      <c r="I7" s="386"/>
      <c r="J7" s="387"/>
      <c r="K7" s="388" t="s">
        <v>125</v>
      </c>
      <c r="L7" s="354"/>
      <c r="M7" s="354"/>
      <c r="N7" s="404">
        <v>5</v>
      </c>
      <c r="O7" s="354"/>
      <c r="P7" s="354"/>
      <c r="Q7" s="403" t="s">
        <v>126</v>
      </c>
      <c r="R7" s="354"/>
      <c r="S7" s="354"/>
      <c r="T7" s="355">
        <v>6</v>
      </c>
      <c r="U7" s="346"/>
      <c r="V7" s="346"/>
      <c r="W7" s="717"/>
      <c r="X7" s="347"/>
      <c r="Y7" s="347"/>
      <c r="Z7" s="348"/>
    </row>
    <row r="8" spans="1:26" ht="48" customHeight="1" x14ac:dyDescent="0.35">
      <c r="B8" s="699" t="s">
        <v>127</v>
      </c>
      <c r="C8" s="700"/>
      <c r="D8" s="349" t="s">
        <v>128</v>
      </c>
      <c r="E8" s="727" t="s">
        <v>129</v>
      </c>
      <c r="F8" s="728"/>
      <c r="G8" s="729"/>
      <c r="H8" s="696" t="s">
        <v>130</v>
      </c>
      <c r="I8" s="697"/>
      <c r="J8" s="697"/>
      <c r="K8" s="698"/>
      <c r="L8" s="350"/>
      <c r="M8" s="350"/>
      <c r="N8" s="721" t="s">
        <v>131</v>
      </c>
      <c r="O8" s="722"/>
      <c r="P8" s="722"/>
      <c r="Q8" s="723"/>
      <c r="R8" s="350"/>
      <c r="S8" s="350"/>
      <c r="T8" s="384" t="s">
        <v>132</v>
      </c>
      <c r="U8" s="148"/>
      <c r="V8" s="148"/>
      <c r="W8" s="717"/>
      <c r="X8" s="78">
        <v>1</v>
      </c>
      <c r="Y8" s="78">
        <f>INDEX(Cups,X8)</f>
        <v>0</v>
      </c>
      <c r="Z8" s="286"/>
    </row>
    <row r="9" spans="1:26" ht="30.75" customHeight="1" x14ac:dyDescent="0.35">
      <c r="A9" s="23"/>
      <c r="B9" s="699"/>
      <c r="C9" s="700"/>
      <c r="D9" s="703" t="s">
        <v>133</v>
      </c>
      <c r="E9" s="676" t="s">
        <v>134</v>
      </c>
      <c r="F9" s="680" t="s">
        <v>135</v>
      </c>
      <c r="G9" s="682" t="s">
        <v>136</v>
      </c>
      <c r="H9" s="719" t="s">
        <v>137</v>
      </c>
      <c r="I9" s="151" t="s">
        <v>138</v>
      </c>
      <c r="J9" s="151" t="s">
        <v>139</v>
      </c>
      <c r="K9" s="694" t="s">
        <v>140</v>
      </c>
      <c r="L9" s="606" t="s">
        <v>141</v>
      </c>
      <c r="M9" s="606" t="s">
        <v>142</v>
      </c>
      <c r="N9" s="731" t="s">
        <v>143</v>
      </c>
      <c r="O9" s="149" t="s">
        <v>144</v>
      </c>
      <c r="P9" s="150" t="s">
        <v>145</v>
      </c>
      <c r="Q9" s="678" t="s">
        <v>146</v>
      </c>
      <c r="R9" s="400" t="s">
        <v>147</v>
      </c>
      <c r="S9" s="400" t="s">
        <v>148</v>
      </c>
      <c r="T9" s="733" t="s">
        <v>149</v>
      </c>
      <c r="W9" s="717"/>
      <c r="X9" s="78">
        <v>1</v>
      </c>
      <c r="Y9" s="78">
        <f>INDEX(Cups,X9)</f>
        <v>0</v>
      </c>
      <c r="Z9" s="286"/>
    </row>
    <row r="10" spans="1:26" ht="63" customHeight="1" x14ac:dyDescent="0.35">
      <c r="A10" s="23"/>
      <c r="B10" s="701"/>
      <c r="C10" s="702"/>
      <c r="D10" s="704"/>
      <c r="E10" s="677"/>
      <c r="F10" s="681"/>
      <c r="G10" s="683"/>
      <c r="H10" s="720"/>
      <c r="I10" s="151"/>
      <c r="J10" s="151"/>
      <c r="K10" s="695"/>
      <c r="L10" s="607"/>
      <c r="M10" s="607"/>
      <c r="N10" s="732"/>
      <c r="O10" s="406"/>
      <c r="P10" s="64"/>
      <c r="Q10" s="679"/>
      <c r="R10" s="401"/>
      <c r="S10" s="401"/>
      <c r="T10" s="734"/>
      <c r="U10" s="66"/>
      <c r="V10" s="66"/>
      <c r="W10" s="717"/>
      <c r="X10" s="78">
        <v>1</v>
      </c>
      <c r="Y10" s="78">
        <f>INDEX(Cups,X10)</f>
        <v>0</v>
      </c>
      <c r="Z10" s="286"/>
    </row>
    <row r="11" spans="1:26" ht="32.25" customHeight="1" x14ac:dyDescent="0.35">
      <c r="A11" s="23"/>
      <c r="B11" s="569"/>
      <c r="C11" s="554" t="s">
        <v>150</v>
      </c>
      <c r="D11" s="507">
        <v>2</v>
      </c>
      <c r="E11" s="338">
        <v>2.5</v>
      </c>
      <c r="F11" s="339">
        <v>2</v>
      </c>
      <c r="G11" s="340">
        <v>0.5</v>
      </c>
      <c r="H11" s="341"/>
      <c r="I11" s="204">
        <v>9</v>
      </c>
      <c r="J11" s="335">
        <f>IF(I11=1,"",INDEX(Cups,I11))</f>
        <v>1</v>
      </c>
      <c r="K11" s="342"/>
      <c r="L11" s="336">
        <v>5</v>
      </c>
      <c r="M11" s="336">
        <f t="shared" ref="M11:M43" si="0">IF(L11=1,"",INDEX(Cups,L11))</f>
        <v>0.5</v>
      </c>
      <c r="N11" s="405"/>
      <c r="O11" s="83">
        <v>9</v>
      </c>
      <c r="P11" s="337">
        <f t="shared" ref="P11:P43" si="1">IF(O11=1, "", INDEX(Cups,O11))</f>
        <v>1</v>
      </c>
      <c r="Q11" s="552"/>
      <c r="R11" s="336">
        <v>1</v>
      </c>
      <c r="S11" s="402" t="str">
        <f t="shared" ref="S11:S42" si="2">IF(R11=1, "", INDEX(Cups,R11))</f>
        <v/>
      </c>
      <c r="T11" s="343">
        <v>1</v>
      </c>
      <c r="U11" s="66"/>
      <c r="V11" s="66"/>
      <c r="W11" s="717"/>
      <c r="X11" s="78">
        <v>1</v>
      </c>
      <c r="Y11" s="78">
        <f>INDEX(Cups,X11)</f>
        <v>0</v>
      </c>
      <c r="Z11" s="670">
        <f>SUM(Y6:Y11)</f>
        <v>0</v>
      </c>
    </row>
    <row r="12" spans="1:26" ht="32.25" hidden="1" customHeight="1" thickBot="1" x14ac:dyDescent="0.4">
      <c r="A12" s="23">
        <v>1</v>
      </c>
      <c r="B12" s="570"/>
      <c r="C12" s="555"/>
      <c r="D12" s="508"/>
      <c r="E12" s="152"/>
      <c r="F12" s="640"/>
      <c r="G12" s="641"/>
      <c r="H12" s="10"/>
      <c r="I12" s="78"/>
      <c r="J12" s="61"/>
      <c r="K12" s="6"/>
      <c r="L12" s="62"/>
      <c r="M12" s="62"/>
      <c r="N12" s="10"/>
      <c r="O12" s="78"/>
      <c r="P12" s="65"/>
      <c r="Q12" s="553"/>
      <c r="R12" s="62"/>
      <c r="S12" s="374">
        <f t="shared" si="2"/>
        <v>1.375</v>
      </c>
      <c r="T12" s="248"/>
      <c r="U12" s="66"/>
      <c r="V12" s="66"/>
      <c r="W12" s="717"/>
      <c r="X12" s="215"/>
      <c r="Y12" s="216"/>
      <c r="Z12" s="670"/>
    </row>
    <row r="13" spans="1:26" ht="32.25" customHeight="1" thickBot="1" x14ac:dyDescent="0.4">
      <c r="A13" s="23">
        <v>2</v>
      </c>
      <c r="B13" s="571">
        <v>1</v>
      </c>
      <c r="C13" s="559"/>
      <c r="D13" s="508"/>
      <c r="E13" s="152"/>
      <c r="F13" s="640"/>
      <c r="G13" s="641"/>
      <c r="H13" s="10"/>
      <c r="I13" s="78">
        <v>1</v>
      </c>
      <c r="J13" s="230" t="str">
        <f>IF(I13=1,"", INDEX(Cups,I13))</f>
        <v/>
      </c>
      <c r="K13" s="6"/>
      <c r="L13" s="62">
        <v>1</v>
      </c>
      <c r="M13" s="62" t="str">
        <f t="shared" si="0"/>
        <v/>
      </c>
      <c r="N13" s="10"/>
      <c r="O13" s="78">
        <v>1</v>
      </c>
      <c r="P13" s="65" t="str">
        <f t="shared" si="1"/>
        <v/>
      </c>
      <c r="Q13" s="553"/>
      <c r="R13" s="62">
        <v>1</v>
      </c>
      <c r="S13" s="374" t="str">
        <f t="shared" si="2"/>
        <v/>
      </c>
      <c r="T13" s="280"/>
      <c r="U13" s="66"/>
      <c r="V13" s="66"/>
      <c r="W13" s="718"/>
      <c r="X13" s="215"/>
      <c r="Y13" s="215"/>
      <c r="Z13" s="671"/>
    </row>
    <row r="14" spans="1:26" ht="32.25" customHeight="1" thickBot="1" x14ac:dyDescent="0.4">
      <c r="A14" s="23">
        <v>3</v>
      </c>
      <c r="B14" s="571">
        <v>2</v>
      </c>
      <c r="C14" s="559"/>
      <c r="D14" s="508"/>
      <c r="E14" s="152"/>
      <c r="F14" s="640"/>
      <c r="G14" s="641"/>
      <c r="H14" s="281"/>
      <c r="I14" s="274">
        <v>1</v>
      </c>
      <c r="J14" s="230" t="str">
        <f t="shared" ref="J14:J44" si="3">IF(I14=1,"", INDEX(Cups,I14))</f>
        <v/>
      </c>
      <c r="K14" s="6"/>
      <c r="L14" s="62">
        <v>1</v>
      </c>
      <c r="M14" s="62" t="str">
        <f t="shared" si="0"/>
        <v/>
      </c>
      <c r="N14" s="281"/>
      <c r="O14" s="274">
        <v>1</v>
      </c>
      <c r="P14" s="61" t="str">
        <f t="shared" si="1"/>
        <v/>
      </c>
      <c r="Q14" s="6"/>
      <c r="R14" s="62">
        <v>1</v>
      </c>
      <c r="S14" s="62" t="str">
        <f t="shared" si="2"/>
        <v/>
      </c>
      <c r="T14" s="280"/>
      <c r="U14" s="66"/>
      <c r="V14" s="66"/>
      <c r="W14" s="686" t="s">
        <v>151</v>
      </c>
      <c r="X14" s="687"/>
      <c r="Y14" s="687"/>
      <c r="Z14" s="688"/>
    </row>
    <row r="15" spans="1:26" ht="32.25" customHeight="1" x14ac:dyDescent="0.35">
      <c r="A15" s="23">
        <v>4</v>
      </c>
      <c r="B15" s="571">
        <v>3</v>
      </c>
      <c r="C15" s="559"/>
      <c r="D15" s="508"/>
      <c r="E15" s="152"/>
      <c r="F15" s="640"/>
      <c r="G15" s="641"/>
      <c r="H15" s="281"/>
      <c r="I15" s="274">
        <v>1</v>
      </c>
      <c r="J15" s="230" t="str">
        <f t="shared" si="3"/>
        <v/>
      </c>
      <c r="K15" s="6"/>
      <c r="L15" s="62">
        <v>1</v>
      </c>
      <c r="M15" s="62" t="str">
        <f t="shared" si="0"/>
        <v/>
      </c>
      <c r="N15" s="281"/>
      <c r="O15" s="274">
        <v>1</v>
      </c>
      <c r="P15" s="61" t="str">
        <f t="shared" si="1"/>
        <v/>
      </c>
      <c r="Q15" s="6"/>
      <c r="R15" s="62">
        <v>1</v>
      </c>
      <c r="S15" s="62" t="str">
        <f t="shared" si="2"/>
        <v/>
      </c>
      <c r="T15" s="280"/>
      <c r="U15" s="66"/>
      <c r="V15" s="66"/>
      <c r="W15" s="672" t="s">
        <v>152</v>
      </c>
      <c r="X15" s="220"/>
      <c r="Y15" s="221"/>
      <c r="Z15" s="684"/>
    </row>
    <row r="16" spans="1:26" ht="32.25" customHeight="1" x14ac:dyDescent="0.35">
      <c r="A16" s="23">
        <v>5</v>
      </c>
      <c r="B16" s="571">
        <v>4</v>
      </c>
      <c r="C16" s="559"/>
      <c r="D16" s="508"/>
      <c r="E16" s="152"/>
      <c r="F16" s="640"/>
      <c r="G16" s="641"/>
      <c r="H16" s="281"/>
      <c r="I16" s="274">
        <v>1</v>
      </c>
      <c r="J16" s="230" t="str">
        <f t="shared" si="3"/>
        <v/>
      </c>
      <c r="K16" s="6"/>
      <c r="L16" s="62">
        <v>1</v>
      </c>
      <c r="M16" s="62" t="str">
        <f t="shared" si="0"/>
        <v/>
      </c>
      <c r="N16" s="281"/>
      <c r="O16" s="274">
        <v>1</v>
      </c>
      <c r="P16" s="61" t="str">
        <f t="shared" si="1"/>
        <v/>
      </c>
      <c r="Q16" s="6"/>
      <c r="R16" s="62">
        <v>1</v>
      </c>
      <c r="S16" s="62" t="str">
        <f t="shared" si="2"/>
        <v/>
      </c>
      <c r="T16" s="280"/>
      <c r="U16" s="66"/>
      <c r="V16" s="66"/>
      <c r="W16" s="673"/>
      <c r="X16" s="222"/>
      <c r="Y16" s="223"/>
      <c r="Z16" s="685"/>
    </row>
    <row r="17" spans="1:26" ht="32.25" customHeight="1" x14ac:dyDescent="0.35">
      <c r="A17" s="23">
        <v>6</v>
      </c>
      <c r="B17" s="571">
        <v>5</v>
      </c>
      <c r="C17" s="559"/>
      <c r="D17" s="508"/>
      <c r="E17" s="152"/>
      <c r="F17" s="640"/>
      <c r="G17" s="641"/>
      <c r="H17" s="281"/>
      <c r="I17" s="274">
        <v>1</v>
      </c>
      <c r="J17" s="230" t="str">
        <f t="shared" si="3"/>
        <v/>
      </c>
      <c r="K17" s="6"/>
      <c r="L17" s="62">
        <v>1</v>
      </c>
      <c r="M17" s="62" t="str">
        <f t="shared" si="0"/>
        <v/>
      </c>
      <c r="N17" s="281"/>
      <c r="O17" s="274">
        <v>1</v>
      </c>
      <c r="P17" s="61" t="str">
        <f t="shared" si="1"/>
        <v/>
      </c>
      <c r="Q17" s="6"/>
      <c r="R17" s="62">
        <v>1</v>
      </c>
      <c r="S17" s="62" t="str">
        <f t="shared" si="2"/>
        <v/>
      </c>
      <c r="T17" s="280"/>
      <c r="U17" s="66"/>
      <c r="V17" s="66"/>
      <c r="W17" s="668" t="s">
        <v>153</v>
      </c>
      <c r="X17" s="224"/>
      <c r="Y17" s="225"/>
      <c r="Z17" s="674">
        <f>FLOOR(Z15, 0.125)</f>
        <v>0</v>
      </c>
    </row>
    <row r="18" spans="1:26" ht="32.25" customHeight="1" thickBot="1" x14ac:dyDescent="0.4">
      <c r="A18" s="23">
        <v>7</v>
      </c>
      <c r="B18" s="571">
        <v>6</v>
      </c>
      <c r="C18" s="559"/>
      <c r="D18" s="509"/>
      <c r="E18" s="288"/>
      <c r="F18" s="289"/>
      <c r="G18" s="290"/>
      <c r="H18" s="281"/>
      <c r="I18" s="274">
        <v>1</v>
      </c>
      <c r="J18" s="230" t="str">
        <f t="shared" si="3"/>
        <v/>
      </c>
      <c r="K18" s="6"/>
      <c r="L18" s="62">
        <v>1</v>
      </c>
      <c r="M18" s="62" t="str">
        <f t="shared" si="0"/>
        <v/>
      </c>
      <c r="N18" s="281"/>
      <c r="O18" s="274">
        <v>1</v>
      </c>
      <c r="P18" s="61" t="str">
        <f t="shared" si="1"/>
        <v/>
      </c>
      <c r="Q18" s="6"/>
      <c r="R18" s="62">
        <v>1</v>
      </c>
      <c r="S18" s="62" t="str">
        <f t="shared" si="2"/>
        <v/>
      </c>
      <c r="T18" s="280"/>
      <c r="U18" s="66"/>
      <c r="V18" s="66"/>
      <c r="W18" s="669"/>
      <c r="X18" s="226"/>
      <c r="Y18" s="227"/>
      <c r="Z18" s="675"/>
    </row>
    <row r="19" spans="1:26" ht="32.25" customHeight="1" x14ac:dyDescent="0.35">
      <c r="A19" s="23">
        <v>8</v>
      </c>
      <c r="B19" s="571">
        <v>7</v>
      </c>
      <c r="C19" s="559"/>
      <c r="D19" s="509"/>
      <c r="E19" s="288"/>
      <c r="F19" s="289"/>
      <c r="G19" s="290"/>
      <c r="H19" s="281"/>
      <c r="I19" s="274">
        <v>1</v>
      </c>
      <c r="J19" s="230" t="str">
        <f t="shared" si="3"/>
        <v/>
      </c>
      <c r="K19" s="6"/>
      <c r="L19" s="62">
        <v>1</v>
      </c>
      <c r="M19" s="62" t="str">
        <f t="shared" si="0"/>
        <v/>
      </c>
      <c r="N19" s="281"/>
      <c r="O19" s="274">
        <v>1</v>
      </c>
      <c r="P19" s="61" t="str">
        <f t="shared" si="1"/>
        <v/>
      </c>
      <c r="Q19" s="6"/>
      <c r="R19" s="62">
        <v>1</v>
      </c>
      <c r="S19" s="62" t="str">
        <f t="shared" si="2"/>
        <v/>
      </c>
      <c r="T19" s="280"/>
      <c r="U19" s="66"/>
      <c r="V19" s="66"/>
    </row>
    <row r="20" spans="1:26" ht="32.25" customHeight="1" x14ac:dyDescent="0.35">
      <c r="A20" s="23">
        <v>9</v>
      </c>
      <c r="B20" s="571">
        <v>8</v>
      </c>
      <c r="C20" s="559"/>
      <c r="D20" s="509"/>
      <c r="E20" s="288"/>
      <c r="F20" s="289"/>
      <c r="G20" s="290"/>
      <c r="H20" s="281"/>
      <c r="I20" s="274">
        <v>1</v>
      </c>
      <c r="J20" s="230" t="str">
        <f t="shared" si="3"/>
        <v/>
      </c>
      <c r="K20" s="6"/>
      <c r="L20" s="62">
        <v>1</v>
      </c>
      <c r="M20" s="62" t="str">
        <f t="shared" si="0"/>
        <v/>
      </c>
      <c r="N20" s="281"/>
      <c r="O20" s="274">
        <v>1</v>
      </c>
      <c r="P20" s="61" t="str">
        <f t="shared" si="1"/>
        <v/>
      </c>
      <c r="Q20" s="6"/>
      <c r="R20" s="62">
        <v>1</v>
      </c>
      <c r="S20" s="62" t="str">
        <f t="shared" si="2"/>
        <v/>
      </c>
      <c r="T20" s="280"/>
      <c r="U20" s="66"/>
      <c r="V20" s="66"/>
    </row>
    <row r="21" spans="1:26" ht="32.25" customHeight="1" x14ac:dyDescent="0.35">
      <c r="A21" s="23">
        <v>10</v>
      </c>
      <c r="B21" s="571">
        <v>9</v>
      </c>
      <c r="C21" s="559"/>
      <c r="D21" s="509"/>
      <c r="E21" s="288"/>
      <c r="F21" s="289"/>
      <c r="G21" s="290"/>
      <c r="H21" s="281"/>
      <c r="I21" s="274">
        <v>1</v>
      </c>
      <c r="J21" s="230" t="str">
        <f t="shared" si="3"/>
        <v/>
      </c>
      <c r="K21" s="6"/>
      <c r="L21" s="62">
        <v>1</v>
      </c>
      <c r="M21" s="62" t="str">
        <f t="shared" si="0"/>
        <v/>
      </c>
      <c r="N21" s="281"/>
      <c r="O21" s="274">
        <v>1</v>
      </c>
      <c r="P21" s="61" t="str">
        <f t="shared" si="1"/>
        <v/>
      </c>
      <c r="Q21" s="6"/>
      <c r="R21" s="62">
        <v>1</v>
      </c>
      <c r="S21" s="62" t="str">
        <f t="shared" si="2"/>
        <v/>
      </c>
      <c r="T21" s="280"/>
      <c r="U21" s="66"/>
      <c r="V21" s="66"/>
    </row>
    <row r="22" spans="1:26" ht="32.25" customHeight="1" x14ac:dyDescent="0.35">
      <c r="A22" s="23">
        <v>11</v>
      </c>
      <c r="B22" s="571">
        <v>10</v>
      </c>
      <c r="C22" s="559"/>
      <c r="D22" s="509"/>
      <c r="E22" s="288"/>
      <c r="F22" s="289"/>
      <c r="G22" s="290"/>
      <c r="H22" s="281"/>
      <c r="I22" s="274">
        <v>1</v>
      </c>
      <c r="J22" s="230" t="str">
        <f t="shared" si="3"/>
        <v/>
      </c>
      <c r="K22" s="6"/>
      <c r="L22" s="62">
        <v>1</v>
      </c>
      <c r="M22" s="62" t="str">
        <f t="shared" si="0"/>
        <v/>
      </c>
      <c r="N22" s="281"/>
      <c r="O22" s="274">
        <v>1</v>
      </c>
      <c r="P22" s="61" t="str">
        <f t="shared" si="1"/>
        <v/>
      </c>
      <c r="Q22" s="6"/>
      <c r="R22" s="62">
        <v>1</v>
      </c>
      <c r="S22" s="62" t="str">
        <f t="shared" si="2"/>
        <v/>
      </c>
      <c r="T22" s="280"/>
      <c r="U22" s="66"/>
      <c r="V22" s="66"/>
    </row>
    <row r="23" spans="1:26" ht="32.25" customHeight="1" x14ac:dyDescent="0.35">
      <c r="A23" s="23">
        <v>12</v>
      </c>
      <c r="B23" s="571">
        <v>11</v>
      </c>
      <c r="C23" s="556"/>
      <c r="D23" s="509"/>
      <c r="E23" s="288"/>
      <c r="F23" s="289"/>
      <c r="G23" s="290"/>
      <c r="H23" s="281"/>
      <c r="I23" s="274">
        <v>1</v>
      </c>
      <c r="J23" s="230" t="str">
        <f t="shared" si="3"/>
        <v/>
      </c>
      <c r="K23" s="6"/>
      <c r="L23" s="62">
        <v>1</v>
      </c>
      <c r="M23" s="62" t="str">
        <f t="shared" si="0"/>
        <v/>
      </c>
      <c r="N23" s="281"/>
      <c r="O23" s="274">
        <v>1</v>
      </c>
      <c r="P23" s="61" t="str">
        <f t="shared" si="1"/>
        <v/>
      </c>
      <c r="Q23" s="6"/>
      <c r="R23" s="62">
        <v>1</v>
      </c>
      <c r="S23" s="62" t="str">
        <f t="shared" si="2"/>
        <v/>
      </c>
      <c r="T23" s="291"/>
      <c r="U23" s="66"/>
      <c r="V23" s="66"/>
    </row>
    <row r="24" spans="1:26" ht="32.25" customHeight="1" x14ac:dyDescent="0.35">
      <c r="A24" s="23">
        <v>13</v>
      </c>
      <c r="B24" s="571">
        <v>12</v>
      </c>
      <c r="C24" s="556"/>
      <c r="D24" s="509"/>
      <c r="E24" s="288"/>
      <c r="F24" s="289"/>
      <c r="G24" s="290"/>
      <c r="H24" s="281"/>
      <c r="I24" s="274">
        <v>1</v>
      </c>
      <c r="J24" s="230" t="str">
        <f t="shared" si="3"/>
        <v/>
      </c>
      <c r="K24" s="6"/>
      <c r="L24" s="62">
        <v>1</v>
      </c>
      <c r="M24" s="62" t="str">
        <f t="shared" si="0"/>
        <v/>
      </c>
      <c r="N24" s="281"/>
      <c r="O24" s="274">
        <v>1</v>
      </c>
      <c r="P24" s="61" t="str">
        <f t="shared" si="1"/>
        <v/>
      </c>
      <c r="Q24" s="6"/>
      <c r="R24" s="62">
        <v>1</v>
      </c>
      <c r="S24" s="62" t="str">
        <f t="shared" si="2"/>
        <v/>
      </c>
      <c r="T24" s="291"/>
      <c r="U24" s="66"/>
      <c r="V24" s="66"/>
    </row>
    <row r="25" spans="1:26" ht="32.25" customHeight="1" x14ac:dyDescent="0.35">
      <c r="A25" s="23">
        <v>14</v>
      </c>
      <c r="B25" s="571">
        <v>13</v>
      </c>
      <c r="C25" s="556"/>
      <c r="D25" s="509"/>
      <c r="E25" s="288"/>
      <c r="F25" s="289"/>
      <c r="G25" s="290"/>
      <c r="H25" s="281"/>
      <c r="I25" s="274">
        <v>1</v>
      </c>
      <c r="J25" s="230" t="str">
        <f t="shared" si="3"/>
        <v/>
      </c>
      <c r="K25" s="6"/>
      <c r="L25" s="62">
        <v>1</v>
      </c>
      <c r="M25" s="62" t="str">
        <f t="shared" si="0"/>
        <v/>
      </c>
      <c r="N25" s="281"/>
      <c r="O25" s="274">
        <v>1</v>
      </c>
      <c r="P25" s="61" t="str">
        <f t="shared" si="1"/>
        <v/>
      </c>
      <c r="Q25" s="6"/>
      <c r="R25" s="62">
        <v>1</v>
      </c>
      <c r="S25" s="62" t="str">
        <f t="shared" si="2"/>
        <v/>
      </c>
      <c r="T25" s="291"/>
      <c r="U25" s="66"/>
      <c r="V25" s="66"/>
    </row>
    <row r="26" spans="1:26" ht="32.25" customHeight="1" x14ac:dyDescent="0.35">
      <c r="A26" s="23">
        <v>15</v>
      </c>
      <c r="B26" s="571">
        <v>14</v>
      </c>
      <c r="C26" s="556"/>
      <c r="D26" s="509"/>
      <c r="E26" s="288"/>
      <c r="F26" s="289"/>
      <c r="G26" s="290"/>
      <c r="H26" s="281"/>
      <c r="I26" s="274">
        <v>1</v>
      </c>
      <c r="J26" s="230" t="str">
        <f t="shared" si="3"/>
        <v/>
      </c>
      <c r="K26" s="6"/>
      <c r="L26" s="62">
        <v>1</v>
      </c>
      <c r="M26" s="62" t="str">
        <f t="shared" si="0"/>
        <v/>
      </c>
      <c r="N26" s="281"/>
      <c r="O26" s="274">
        <v>1</v>
      </c>
      <c r="P26" s="61" t="str">
        <f t="shared" si="1"/>
        <v/>
      </c>
      <c r="Q26" s="6"/>
      <c r="R26" s="62">
        <v>1</v>
      </c>
      <c r="S26" s="62" t="str">
        <f t="shared" si="2"/>
        <v/>
      </c>
      <c r="T26" s="291"/>
      <c r="U26" s="66"/>
      <c r="V26" s="66"/>
    </row>
    <row r="27" spans="1:26" ht="32.25" customHeight="1" x14ac:dyDescent="0.35">
      <c r="A27" s="23">
        <v>16</v>
      </c>
      <c r="B27" s="571">
        <v>15</v>
      </c>
      <c r="C27" s="556"/>
      <c r="D27" s="509"/>
      <c r="E27" s="288"/>
      <c r="F27" s="289"/>
      <c r="G27" s="290"/>
      <c r="H27" s="281"/>
      <c r="I27" s="274">
        <v>1</v>
      </c>
      <c r="J27" s="230" t="str">
        <f t="shared" si="3"/>
        <v/>
      </c>
      <c r="K27" s="6"/>
      <c r="L27" s="62">
        <v>1</v>
      </c>
      <c r="M27" s="62" t="str">
        <f t="shared" si="0"/>
        <v/>
      </c>
      <c r="N27" s="281"/>
      <c r="O27" s="274">
        <v>1</v>
      </c>
      <c r="P27" s="61" t="str">
        <f t="shared" si="1"/>
        <v/>
      </c>
      <c r="Q27" s="6"/>
      <c r="R27" s="62">
        <v>1</v>
      </c>
      <c r="S27" s="62" t="str">
        <f t="shared" si="2"/>
        <v/>
      </c>
      <c r="T27" s="291"/>
      <c r="U27" s="66"/>
      <c r="V27" s="66"/>
    </row>
    <row r="28" spans="1:26" ht="32.25" customHeight="1" x14ac:dyDescent="0.35">
      <c r="A28" s="23">
        <v>17</v>
      </c>
      <c r="B28" s="571">
        <v>16</v>
      </c>
      <c r="C28" s="556"/>
      <c r="D28" s="509"/>
      <c r="E28" s="288"/>
      <c r="F28" s="289"/>
      <c r="G28" s="290"/>
      <c r="H28" s="281"/>
      <c r="I28" s="274">
        <v>1</v>
      </c>
      <c r="J28" s="230" t="str">
        <f t="shared" si="3"/>
        <v/>
      </c>
      <c r="K28" s="6"/>
      <c r="L28" s="62">
        <v>1</v>
      </c>
      <c r="M28" s="62" t="str">
        <f t="shared" si="0"/>
        <v/>
      </c>
      <c r="N28" s="281"/>
      <c r="O28" s="274">
        <v>1</v>
      </c>
      <c r="P28" s="61" t="str">
        <f t="shared" si="1"/>
        <v/>
      </c>
      <c r="Q28" s="6"/>
      <c r="R28" s="62">
        <v>1</v>
      </c>
      <c r="S28" s="62" t="str">
        <f t="shared" si="2"/>
        <v/>
      </c>
      <c r="T28" s="291"/>
      <c r="U28" s="66"/>
      <c r="V28" s="66"/>
    </row>
    <row r="29" spans="1:26" ht="32.25" customHeight="1" x14ac:dyDescent="0.35">
      <c r="A29" s="23">
        <v>18</v>
      </c>
      <c r="B29" s="571">
        <v>17</v>
      </c>
      <c r="C29" s="556"/>
      <c r="D29" s="509"/>
      <c r="E29" s="288"/>
      <c r="F29" s="289"/>
      <c r="G29" s="290"/>
      <c r="H29" s="281"/>
      <c r="I29" s="274">
        <v>1</v>
      </c>
      <c r="J29" s="230" t="str">
        <f t="shared" si="3"/>
        <v/>
      </c>
      <c r="K29" s="6"/>
      <c r="L29" s="62">
        <v>1</v>
      </c>
      <c r="M29" s="62" t="str">
        <f t="shared" si="0"/>
        <v/>
      </c>
      <c r="N29" s="281"/>
      <c r="O29" s="274">
        <v>1</v>
      </c>
      <c r="P29" s="61" t="str">
        <f t="shared" si="1"/>
        <v/>
      </c>
      <c r="Q29" s="6"/>
      <c r="R29" s="62">
        <v>1</v>
      </c>
      <c r="S29" s="62" t="str">
        <f t="shared" si="2"/>
        <v/>
      </c>
      <c r="T29" s="291"/>
      <c r="U29" s="66"/>
      <c r="V29" s="66"/>
    </row>
    <row r="30" spans="1:26" ht="32.25" customHeight="1" x14ac:dyDescent="0.35">
      <c r="A30" s="23">
        <v>19</v>
      </c>
      <c r="B30" s="571">
        <v>18</v>
      </c>
      <c r="C30" s="556"/>
      <c r="D30" s="509"/>
      <c r="E30" s="288"/>
      <c r="F30" s="289"/>
      <c r="G30" s="290"/>
      <c r="H30" s="281"/>
      <c r="I30" s="274">
        <v>1</v>
      </c>
      <c r="J30" s="230" t="str">
        <f t="shared" si="3"/>
        <v/>
      </c>
      <c r="K30" s="6"/>
      <c r="L30" s="62">
        <v>1</v>
      </c>
      <c r="M30" s="62" t="str">
        <f t="shared" si="0"/>
        <v/>
      </c>
      <c r="N30" s="281"/>
      <c r="O30" s="274">
        <v>1</v>
      </c>
      <c r="P30" s="61" t="str">
        <f t="shared" si="1"/>
        <v/>
      </c>
      <c r="Q30" s="6"/>
      <c r="R30" s="62">
        <v>1</v>
      </c>
      <c r="S30" s="62" t="str">
        <f t="shared" si="2"/>
        <v/>
      </c>
      <c r="T30" s="291"/>
      <c r="U30" s="66"/>
      <c r="V30" s="66"/>
    </row>
    <row r="31" spans="1:26" ht="32.25" customHeight="1" x14ac:dyDescent="0.35">
      <c r="A31" s="23">
        <v>20</v>
      </c>
      <c r="B31" s="571">
        <v>19</v>
      </c>
      <c r="C31" s="556"/>
      <c r="D31" s="509"/>
      <c r="E31" s="288"/>
      <c r="F31" s="289"/>
      <c r="G31" s="290"/>
      <c r="H31" s="281"/>
      <c r="I31" s="274">
        <v>1</v>
      </c>
      <c r="J31" s="230" t="str">
        <f t="shared" si="3"/>
        <v/>
      </c>
      <c r="K31" s="6"/>
      <c r="L31" s="62">
        <v>1</v>
      </c>
      <c r="M31" s="62" t="str">
        <f t="shared" si="0"/>
        <v/>
      </c>
      <c r="N31" s="281"/>
      <c r="O31" s="274">
        <v>1</v>
      </c>
      <c r="P31" s="61" t="str">
        <f t="shared" si="1"/>
        <v/>
      </c>
      <c r="Q31" s="6"/>
      <c r="R31" s="62">
        <v>1</v>
      </c>
      <c r="S31" s="62" t="str">
        <f t="shared" si="2"/>
        <v/>
      </c>
      <c r="T31" s="291"/>
      <c r="U31" s="66"/>
      <c r="V31" s="66"/>
    </row>
    <row r="32" spans="1:26" ht="32.25" customHeight="1" x14ac:dyDescent="0.35">
      <c r="A32" s="23">
        <v>21</v>
      </c>
      <c r="B32" s="571">
        <v>20</v>
      </c>
      <c r="C32" s="556"/>
      <c r="D32" s="509"/>
      <c r="E32" s="288"/>
      <c r="F32" s="289"/>
      <c r="G32" s="290"/>
      <c r="H32" s="281"/>
      <c r="I32" s="274">
        <v>1</v>
      </c>
      <c r="J32" s="230" t="str">
        <f t="shared" si="3"/>
        <v/>
      </c>
      <c r="K32" s="6"/>
      <c r="L32" s="62">
        <v>1</v>
      </c>
      <c r="M32" s="62" t="str">
        <f t="shared" si="0"/>
        <v/>
      </c>
      <c r="N32" s="281"/>
      <c r="O32" s="274">
        <v>1</v>
      </c>
      <c r="P32" s="61" t="str">
        <f t="shared" si="1"/>
        <v/>
      </c>
      <c r="Q32" s="6"/>
      <c r="R32" s="62">
        <v>1</v>
      </c>
      <c r="S32" s="62" t="str">
        <f t="shared" si="2"/>
        <v/>
      </c>
      <c r="T32" s="291"/>
      <c r="U32" s="66"/>
      <c r="V32" s="66"/>
    </row>
    <row r="33" spans="1:22" ht="32.25" customHeight="1" x14ac:dyDescent="0.35">
      <c r="A33" s="23">
        <v>22</v>
      </c>
      <c r="B33" s="571">
        <v>21</v>
      </c>
      <c r="C33" s="556"/>
      <c r="D33" s="509"/>
      <c r="E33" s="288"/>
      <c r="F33" s="289"/>
      <c r="G33" s="290"/>
      <c r="H33" s="281"/>
      <c r="I33" s="274">
        <v>1</v>
      </c>
      <c r="J33" s="230" t="str">
        <f t="shared" si="3"/>
        <v/>
      </c>
      <c r="K33" s="6"/>
      <c r="L33" s="62">
        <v>1</v>
      </c>
      <c r="M33" s="62" t="str">
        <f t="shared" si="0"/>
        <v/>
      </c>
      <c r="N33" s="281"/>
      <c r="O33" s="274">
        <v>1</v>
      </c>
      <c r="P33" s="61" t="str">
        <f t="shared" si="1"/>
        <v/>
      </c>
      <c r="Q33" s="6"/>
      <c r="R33" s="62">
        <v>1</v>
      </c>
      <c r="S33" s="62" t="str">
        <f t="shared" si="2"/>
        <v/>
      </c>
      <c r="T33" s="291"/>
      <c r="U33" s="66"/>
      <c r="V33" s="66"/>
    </row>
    <row r="34" spans="1:22" ht="32.25" customHeight="1" x14ac:dyDescent="0.35">
      <c r="A34" s="23">
        <v>23</v>
      </c>
      <c r="B34" s="571">
        <v>22</v>
      </c>
      <c r="C34" s="556"/>
      <c r="D34" s="509"/>
      <c r="E34" s="288"/>
      <c r="F34" s="289"/>
      <c r="G34" s="290"/>
      <c r="H34" s="281"/>
      <c r="I34" s="274">
        <v>1</v>
      </c>
      <c r="J34" s="230" t="str">
        <f t="shared" si="3"/>
        <v/>
      </c>
      <c r="K34" s="6"/>
      <c r="L34" s="62">
        <v>1</v>
      </c>
      <c r="M34" s="62" t="str">
        <f t="shared" si="0"/>
        <v/>
      </c>
      <c r="N34" s="281"/>
      <c r="O34" s="274">
        <v>1</v>
      </c>
      <c r="P34" s="61" t="str">
        <f t="shared" si="1"/>
        <v/>
      </c>
      <c r="Q34" s="6"/>
      <c r="R34" s="62">
        <v>1</v>
      </c>
      <c r="S34" s="62" t="str">
        <f t="shared" si="2"/>
        <v/>
      </c>
      <c r="T34" s="291"/>
      <c r="U34" s="66"/>
      <c r="V34" s="66"/>
    </row>
    <row r="35" spans="1:22" ht="32.25" customHeight="1" x14ac:dyDescent="0.35">
      <c r="A35" s="23">
        <v>24</v>
      </c>
      <c r="B35" s="571">
        <v>23</v>
      </c>
      <c r="C35" s="556"/>
      <c r="D35" s="509"/>
      <c r="E35" s="288"/>
      <c r="F35" s="289"/>
      <c r="G35" s="290"/>
      <c r="H35" s="281"/>
      <c r="I35" s="274">
        <v>1</v>
      </c>
      <c r="J35" s="230" t="str">
        <f t="shared" si="3"/>
        <v/>
      </c>
      <c r="K35" s="6"/>
      <c r="L35" s="62">
        <v>1</v>
      </c>
      <c r="M35" s="62" t="str">
        <f t="shared" si="0"/>
        <v/>
      </c>
      <c r="N35" s="281"/>
      <c r="O35" s="274">
        <v>1</v>
      </c>
      <c r="P35" s="61" t="str">
        <f t="shared" si="1"/>
        <v/>
      </c>
      <c r="Q35" s="6"/>
      <c r="R35" s="62">
        <v>1</v>
      </c>
      <c r="S35" s="62" t="str">
        <f t="shared" si="2"/>
        <v/>
      </c>
      <c r="T35" s="291"/>
      <c r="U35" s="66"/>
      <c r="V35" s="66"/>
    </row>
    <row r="36" spans="1:22" ht="32.25" customHeight="1" x14ac:dyDescent="0.35">
      <c r="A36" s="23">
        <v>25</v>
      </c>
      <c r="B36" s="571">
        <v>24</v>
      </c>
      <c r="C36" s="556"/>
      <c r="D36" s="509"/>
      <c r="E36" s="288"/>
      <c r="F36" s="289"/>
      <c r="G36" s="290"/>
      <c r="H36" s="281"/>
      <c r="I36" s="274">
        <v>1</v>
      </c>
      <c r="J36" s="230" t="str">
        <f t="shared" si="3"/>
        <v/>
      </c>
      <c r="K36" s="6"/>
      <c r="L36" s="62">
        <v>1</v>
      </c>
      <c r="M36" s="62" t="str">
        <f t="shared" si="0"/>
        <v/>
      </c>
      <c r="N36" s="281"/>
      <c r="O36" s="274">
        <v>1</v>
      </c>
      <c r="P36" s="61" t="str">
        <f t="shared" si="1"/>
        <v/>
      </c>
      <c r="Q36" s="6"/>
      <c r="R36" s="62">
        <v>1</v>
      </c>
      <c r="S36" s="62" t="str">
        <f t="shared" si="2"/>
        <v/>
      </c>
      <c r="T36" s="291"/>
      <c r="U36" s="66"/>
      <c r="V36" s="66"/>
    </row>
    <row r="37" spans="1:22" ht="32.25" customHeight="1" x14ac:dyDescent="0.35">
      <c r="A37" s="23">
        <v>26</v>
      </c>
      <c r="B37" s="571">
        <v>25</v>
      </c>
      <c r="C37" s="556"/>
      <c r="D37" s="509"/>
      <c r="E37" s="288"/>
      <c r="F37" s="289"/>
      <c r="G37" s="290"/>
      <c r="H37" s="281"/>
      <c r="I37" s="274">
        <v>1</v>
      </c>
      <c r="J37" s="230" t="str">
        <f t="shared" si="3"/>
        <v/>
      </c>
      <c r="K37" s="6"/>
      <c r="L37" s="62">
        <v>1</v>
      </c>
      <c r="M37" s="62" t="str">
        <f t="shared" si="0"/>
        <v/>
      </c>
      <c r="N37" s="281"/>
      <c r="O37" s="274">
        <v>1</v>
      </c>
      <c r="P37" s="61" t="str">
        <f t="shared" si="1"/>
        <v/>
      </c>
      <c r="Q37" s="6"/>
      <c r="R37" s="62">
        <v>1</v>
      </c>
      <c r="S37" s="62" t="str">
        <f t="shared" si="2"/>
        <v/>
      </c>
      <c r="T37" s="291"/>
      <c r="U37" s="66"/>
      <c r="V37" s="66"/>
    </row>
    <row r="38" spans="1:22" ht="32.25" customHeight="1" x14ac:dyDescent="0.35">
      <c r="A38" s="23">
        <v>27</v>
      </c>
      <c r="B38" s="571">
        <v>26</v>
      </c>
      <c r="C38" s="556"/>
      <c r="D38" s="509"/>
      <c r="E38" s="288"/>
      <c r="F38" s="289"/>
      <c r="G38" s="290"/>
      <c r="H38" s="281"/>
      <c r="I38" s="274">
        <v>1</v>
      </c>
      <c r="J38" s="230" t="str">
        <f t="shared" si="3"/>
        <v/>
      </c>
      <c r="K38" s="6"/>
      <c r="L38" s="62">
        <v>1</v>
      </c>
      <c r="M38" s="62" t="str">
        <f t="shared" si="0"/>
        <v/>
      </c>
      <c r="N38" s="281"/>
      <c r="O38" s="274">
        <v>1</v>
      </c>
      <c r="P38" s="61" t="str">
        <f t="shared" si="1"/>
        <v/>
      </c>
      <c r="Q38" s="6"/>
      <c r="R38" s="62">
        <v>1</v>
      </c>
      <c r="S38" s="62" t="str">
        <f t="shared" si="2"/>
        <v/>
      </c>
      <c r="T38" s="291"/>
      <c r="U38" s="66"/>
      <c r="V38" s="66"/>
    </row>
    <row r="39" spans="1:22" ht="32.25" customHeight="1" x14ac:dyDescent="0.35">
      <c r="A39" s="23">
        <v>28</v>
      </c>
      <c r="B39" s="571">
        <v>27</v>
      </c>
      <c r="C39" s="556"/>
      <c r="D39" s="509"/>
      <c r="E39" s="288"/>
      <c r="F39" s="289"/>
      <c r="G39" s="290"/>
      <c r="H39" s="281"/>
      <c r="I39" s="274">
        <v>1</v>
      </c>
      <c r="J39" s="230" t="str">
        <f t="shared" si="3"/>
        <v/>
      </c>
      <c r="K39" s="6"/>
      <c r="L39" s="62">
        <v>1</v>
      </c>
      <c r="M39" s="62" t="str">
        <f t="shared" si="0"/>
        <v/>
      </c>
      <c r="N39" s="281"/>
      <c r="O39" s="274">
        <v>1</v>
      </c>
      <c r="P39" s="61" t="str">
        <f t="shared" si="1"/>
        <v/>
      </c>
      <c r="Q39" s="6"/>
      <c r="R39" s="62">
        <v>1</v>
      </c>
      <c r="S39" s="62" t="str">
        <f t="shared" si="2"/>
        <v/>
      </c>
      <c r="T39" s="291"/>
      <c r="U39" s="66"/>
      <c r="V39" s="66"/>
    </row>
    <row r="40" spans="1:22" ht="32.25" customHeight="1" x14ac:dyDescent="0.35">
      <c r="A40" s="23">
        <v>29</v>
      </c>
      <c r="B40" s="571">
        <v>28</v>
      </c>
      <c r="C40" s="556"/>
      <c r="D40" s="509"/>
      <c r="E40" s="288"/>
      <c r="F40" s="289"/>
      <c r="G40" s="290"/>
      <c r="H40" s="281"/>
      <c r="I40" s="274">
        <v>1</v>
      </c>
      <c r="J40" s="230" t="str">
        <f t="shared" si="3"/>
        <v/>
      </c>
      <c r="K40" s="6"/>
      <c r="L40" s="62">
        <v>1</v>
      </c>
      <c r="M40" s="62" t="str">
        <f t="shared" si="0"/>
        <v/>
      </c>
      <c r="N40" s="281"/>
      <c r="O40" s="274">
        <v>1</v>
      </c>
      <c r="P40" s="61" t="str">
        <f t="shared" si="1"/>
        <v/>
      </c>
      <c r="Q40" s="6"/>
      <c r="R40" s="62">
        <v>1</v>
      </c>
      <c r="S40" s="62" t="str">
        <f t="shared" si="2"/>
        <v/>
      </c>
      <c r="T40" s="291"/>
      <c r="U40" s="66"/>
      <c r="V40" s="66"/>
    </row>
    <row r="41" spans="1:22" ht="32.25" customHeight="1" x14ac:dyDescent="0.35">
      <c r="A41" s="23">
        <v>30</v>
      </c>
      <c r="B41" s="571">
        <v>29</v>
      </c>
      <c r="C41" s="556"/>
      <c r="D41" s="509"/>
      <c r="E41" s="288"/>
      <c r="F41" s="289"/>
      <c r="G41" s="290"/>
      <c r="H41" s="281"/>
      <c r="I41" s="274">
        <v>1</v>
      </c>
      <c r="J41" s="230" t="str">
        <f t="shared" si="3"/>
        <v/>
      </c>
      <c r="K41" s="6"/>
      <c r="L41" s="62">
        <v>1</v>
      </c>
      <c r="M41" s="62" t="str">
        <f t="shared" si="0"/>
        <v/>
      </c>
      <c r="N41" s="281"/>
      <c r="O41" s="274">
        <v>1</v>
      </c>
      <c r="P41" s="61" t="str">
        <f t="shared" si="1"/>
        <v/>
      </c>
      <c r="Q41" s="6"/>
      <c r="R41" s="62">
        <v>1</v>
      </c>
      <c r="S41" s="62" t="str">
        <f t="shared" si="2"/>
        <v/>
      </c>
      <c r="T41" s="291"/>
      <c r="U41" s="66"/>
      <c r="V41" s="66"/>
    </row>
    <row r="42" spans="1:22" ht="32.25" customHeight="1" x14ac:dyDescent="0.35">
      <c r="A42" s="23">
        <v>31</v>
      </c>
      <c r="B42" s="571">
        <v>30</v>
      </c>
      <c r="C42" s="556"/>
      <c r="D42" s="509"/>
      <c r="E42" s="288"/>
      <c r="F42" s="289"/>
      <c r="G42" s="290"/>
      <c r="H42" s="281"/>
      <c r="I42" s="274">
        <v>1</v>
      </c>
      <c r="J42" s="230" t="str">
        <f t="shared" si="3"/>
        <v/>
      </c>
      <c r="K42" s="6"/>
      <c r="L42" s="62">
        <v>1</v>
      </c>
      <c r="M42" s="62" t="str">
        <f t="shared" si="0"/>
        <v/>
      </c>
      <c r="N42" s="281"/>
      <c r="O42" s="274">
        <v>1</v>
      </c>
      <c r="P42" s="61" t="str">
        <f t="shared" si="1"/>
        <v/>
      </c>
      <c r="Q42" s="6"/>
      <c r="R42" s="62">
        <v>1</v>
      </c>
      <c r="S42" s="62" t="str">
        <f t="shared" si="2"/>
        <v/>
      </c>
      <c r="T42" s="291"/>
      <c r="U42" s="66"/>
      <c r="V42" s="66"/>
    </row>
    <row r="43" spans="1:22" ht="32.25" customHeight="1" x14ac:dyDescent="0.35">
      <c r="A43" s="23">
        <v>32</v>
      </c>
      <c r="B43" s="571">
        <v>31</v>
      </c>
      <c r="C43" s="556"/>
      <c r="D43" s="509"/>
      <c r="E43" s="288"/>
      <c r="F43" s="289"/>
      <c r="G43" s="290"/>
      <c r="H43" s="281"/>
      <c r="I43" s="274">
        <v>1</v>
      </c>
      <c r="J43" s="230" t="str">
        <f t="shared" si="3"/>
        <v/>
      </c>
      <c r="K43" s="6"/>
      <c r="L43" s="62">
        <v>1</v>
      </c>
      <c r="M43" s="62" t="str">
        <f t="shared" si="0"/>
        <v/>
      </c>
      <c r="N43" s="281"/>
      <c r="O43" s="274">
        <v>1</v>
      </c>
      <c r="P43" s="61" t="str">
        <f t="shared" si="1"/>
        <v/>
      </c>
      <c r="Q43" s="6"/>
      <c r="R43" s="62">
        <v>1</v>
      </c>
      <c r="S43" s="62" t="str">
        <f t="shared" ref="S43:S62" si="4">IF(R43=1, "", INDEX(Cups,R43))</f>
        <v/>
      </c>
      <c r="T43" s="291"/>
      <c r="U43" s="66"/>
      <c r="V43" s="66"/>
    </row>
    <row r="44" spans="1:22" ht="32.25" customHeight="1" x14ac:dyDescent="0.35">
      <c r="A44" s="23">
        <v>33</v>
      </c>
      <c r="B44" s="571">
        <v>32</v>
      </c>
      <c r="C44" s="556"/>
      <c r="D44" s="509"/>
      <c r="E44" s="288"/>
      <c r="F44" s="289"/>
      <c r="G44" s="290"/>
      <c r="H44" s="281"/>
      <c r="I44" s="274">
        <v>1</v>
      </c>
      <c r="J44" s="230" t="str">
        <f t="shared" si="3"/>
        <v/>
      </c>
      <c r="K44" s="6"/>
      <c r="L44" s="62">
        <v>1</v>
      </c>
      <c r="M44" s="62" t="str">
        <f t="shared" ref="M44:M61" si="5">IF(L44=1,"",INDEX(Cups,L44))</f>
        <v/>
      </c>
      <c r="N44" s="281"/>
      <c r="O44" s="274">
        <v>1</v>
      </c>
      <c r="P44" s="61" t="str">
        <f t="shared" ref="P44:P62" si="6">IF(O44=1, "", INDEX(Cups,O44))</f>
        <v/>
      </c>
      <c r="Q44" s="6"/>
      <c r="R44" s="62">
        <v>1</v>
      </c>
      <c r="S44" s="62" t="str">
        <f t="shared" si="4"/>
        <v/>
      </c>
      <c r="T44" s="291"/>
      <c r="U44" s="66"/>
      <c r="V44" s="66"/>
    </row>
    <row r="45" spans="1:22" ht="32.25" customHeight="1" x14ac:dyDescent="0.35">
      <c r="A45" s="23">
        <v>34</v>
      </c>
      <c r="B45" s="571">
        <v>33</v>
      </c>
      <c r="C45" s="556"/>
      <c r="D45" s="509"/>
      <c r="E45" s="288"/>
      <c r="F45" s="289"/>
      <c r="G45" s="290"/>
      <c r="H45" s="281"/>
      <c r="I45" s="274">
        <v>1</v>
      </c>
      <c r="J45" s="230" t="str">
        <f t="shared" ref="J45:J62" si="7">IF(I45=1,"", INDEX(Cups,I45))</f>
        <v/>
      </c>
      <c r="K45" s="6"/>
      <c r="L45" s="62">
        <v>1</v>
      </c>
      <c r="M45" s="62" t="str">
        <f t="shared" si="5"/>
        <v/>
      </c>
      <c r="N45" s="281"/>
      <c r="O45" s="274">
        <v>1</v>
      </c>
      <c r="P45" s="61" t="str">
        <f t="shared" si="6"/>
        <v/>
      </c>
      <c r="Q45" s="6"/>
      <c r="R45" s="62">
        <v>1</v>
      </c>
      <c r="S45" s="62" t="str">
        <f t="shared" si="4"/>
        <v/>
      </c>
      <c r="T45" s="291"/>
      <c r="U45" s="66"/>
      <c r="V45" s="66"/>
    </row>
    <row r="46" spans="1:22" ht="32.25" customHeight="1" x14ac:dyDescent="0.35">
      <c r="A46" s="23">
        <v>35</v>
      </c>
      <c r="B46" s="571">
        <v>34</v>
      </c>
      <c r="C46" s="556"/>
      <c r="D46" s="509"/>
      <c r="E46" s="288"/>
      <c r="F46" s="289"/>
      <c r="G46" s="290"/>
      <c r="H46" s="281"/>
      <c r="I46" s="274">
        <v>1</v>
      </c>
      <c r="J46" s="230" t="str">
        <f t="shared" si="7"/>
        <v/>
      </c>
      <c r="K46" s="6"/>
      <c r="L46" s="62">
        <v>1</v>
      </c>
      <c r="M46" s="62" t="str">
        <f t="shared" si="5"/>
        <v/>
      </c>
      <c r="N46" s="281"/>
      <c r="O46" s="274">
        <v>1</v>
      </c>
      <c r="P46" s="61" t="str">
        <f t="shared" si="6"/>
        <v/>
      </c>
      <c r="Q46" s="6"/>
      <c r="R46" s="62">
        <v>1</v>
      </c>
      <c r="S46" s="62" t="str">
        <f t="shared" si="4"/>
        <v/>
      </c>
      <c r="T46" s="291"/>
      <c r="U46" s="66"/>
      <c r="V46" s="66"/>
    </row>
    <row r="47" spans="1:22" ht="32.25" customHeight="1" x14ac:dyDescent="0.35">
      <c r="A47" s="23">
        <v>36</v>
      </c>
      <c r="B47" s="571">
        <v>35</v>
      </c>
      <c r="C47" s="556"/>
      <c r="D47" s="509"/>
      <c r="E47" s="288"/>
      <c r="F47" s="289"/>
      <c r="G47" s="290"/>
      <c r="H47" s="281"/>
      <c r="I47" s="274">
        <v>1</v>
      </c>
      <c r="J47" s="230" t="str">
        <f t="shared" si="7"/>
        <v/>
      </c>
      <c r="K47" s="6"/>
      <c r="L47" s="62">
        <v>1</v>
      </c>
      <c r="M47" s="62" t="str">
        <f t="shared" si="5"/>
        <v/>
      </c>
      <c r="N47" s="281"/>
      <c r="O47" s="274">
        <v>1</v>
      </c>
      <c r="P47" s="61" t="str">
        <f t="shared" si="6"/>
        <v/>
      </c>
      <c r="Q47" s="6"/>
      <c r="R47" s="62">
        <v>1</v>
      </c>
      <c r="S47" s="62" t="str">
        <f t="shared" si="4"/>
        <v/>
      </c>
      <c r="T47" s="291"/>
      <c r="U47" s="66"/>
      <c r="V47" s="66"/>
    </row>
    <row r="48" spans="1:22" ht="32.25" customHeight="1" x14ac:dyDescent="0.35">
      <c r="A48" s="23">
        <v>37</v>
      </c>
      <c r="B48" s="571">
        <v>36</v>
      </c>
      <c r="C48" s="556"/>
      <c r="D48" s="509"/>
      <c r="E48" s="288"/>
      <c r="F48" s="289"/>
      <c r="G48" s="290"/>
      <c r="H48" s="281"/>
      <c r="I48" s="274">
        <v>1</v>
      </c>
      <c r="J48" s="230" t="str">
        <f t="shared" si="7"/>
        <v/>
      </c>
      <c r="K48" s="6"/>
      <c r="L48" s="62">
        <v>1</v>
      </c>
      <c r="M48" s="62" t="str">
        <f t="shared" si="5"/>
        <v/>
      </c>
      <c r="N48" s="281"/>
      <c r="O48" s="274">
        <v>1</v>
      </c>
      <c r="P48" s="61" t="str">
        <f t="shared" si="6"/>
        <v/>
      </c>
      <c r="Q48" s="6"/>
      <c r="R48" s="62">
        <v>1</v>
      </c>
      <c r="S48" s="62" t="str">
        <f t="shared" si="4"/>
        <v/>
      </c>
      <c r="T48" s="291"/>
      <c r="U48" s="66"/>
      <c r="V48" s="66"/>
    </row>
    <row r="49" spans="1:22" ht="32.25" customHeight="1" x14ac:dyDescent="0.35">
      <c r="A49" s="23">
        <v>38</v>
      </c>
      <c r="B49" s="571">
        <v>37</v>
      </c>
      <c r="C49" s="556"/>
      <c r="D49" s="509"/>
      <c r="E49" s="288"/>
      <c r="F49" s="289"/>
      <c r="G49" s="290"/>
      <c r="H49" s="281"/>
      <c r="I49" s="274">
        <v>1</v>
      </c>
      <c r="J49" s="230" t="str">
        <f t="shared" si="7"/>
        <v/>
      </c>
      <c r="K49" s="6"/>
      <c r="L49" s="62">
        <v>1</v>
      </c>
      <c r="M49" s="62" t="str">
        <f t="shared" si="5"/>
        <v/>
      </c>
      <c r="N49" s="281"/>
      <c r="O49" s="274">
        <v>1</v>
      </c>
      <c r="P49" s="61" t="str">
        <f t="shared" si="6"/>
        <v/>
      </c>
      <c r="Q49" s="6"/>
      <c r="R49" s="62">
        <v>1</v>
      </c>
      <c r="S49" s="62" t="str">
        <f t="shared" si="4"/>
        <v/>
      </c>
      <c r="T49" s="291"/>
      <c r="U49" s="66"/>
      <c r="V49" s="66"/>
    </row>
    <row r="50" spans="1:22" ht="32.25" customHeight="1" x14ac:dyDescent="0.35">
      <c r="A50" s="23">
        <v>39</v>
      </c>
      <c r="B50" s="571">
        <v>38</v>
      </c>
      <c r="C50" s="556"/>
      <c r="D50" s="509"/>
      <c r="E50" s="288"/>
      <c r="F50" s="289"/>
      <c r="G50" s="290"/>
      <c r="H50" s="281"/>
      <c r="I50" s="274">
        <v>1</v>
      </c>
      <c r="J50" s="230" t="str">
        <f t="shared" si="7"/>
        <v/>
      </c>
      <c r="K50" s="6"/>
      <c r="L50" s="62">
        <v>1</v>
      </c>
      <c r="M50" s="62" t="str">
        <f t="shared" si="5"/>
        <v/>
      </c>
      <c r="N50" s="281"/>
      <c r="O50" s="274">
        <v>1</v>
      </c>
      <c r="P50" s="61" t="str">
        <f t="shared" si="6"/>
        <v/>
      </c>
      <c r="Q50" s="6"/>
      <c r="R50" s="62">
        <v>1</v>
      </c>
      <c r="S50" s="62" t="str">
        <f t="shared" si="4"/>
        <v/>
      </c>
      <c r="T50" s="291"/>
      <c r="U50" s="66"/>
      <c r="V50" s="66"/>
    </row>
    <row r="51" spans="1:22" ht="32.25" customHeight="1" x14ac:dyDescent="0.35">
      <c r="A51" s="23">
        <v>40</v>
      </c>
      <c r="B51" s="571">
        <v>39</v>
      </c>
      <c r="C51" s="556"/>
      <c r="D51" s="509"/>
      <c r="E51" s="288"/>
      <c r="F51" s="289"/>
      <c r="G51" s="290"/>
      <c r="H51" s="281"/>
      <c r="I51" s="274">
        <v>1</v>
      </c>
      <c r="J51" s="230" t="str">
        <f t="shared" si="7"/>
        <v/>
      </c>
      <c r="K51" s="6"/>
      <c r="L51" s="62">
        <v>1</v>
      </c>
      <c r="M51" s="62" t="str">
        <f t="shared" si="5"/>
        <v/>
      </c>
      <c r="N51" s="281"/>
      <c r="O51" s="274">
        <v>1</v>
      </c>
      <c r="P51" s="61" t="str">
        <f t="shared" si="6"/>
        <v/>
      </c>
      <c r="Q51" s="6"/>
      <c r="R51" s="62">
        <v>1</v>
      </c>
      <c r="S51" s="62" t="str">
        <f t="shared" si="4"/>
        <v/>
      </c>
      <c r="T51" s="291"/>
      <c r="U51" s="66"/>
      <c r="V51" s="66"/>
    </row>
    <row r="52" spans="1:22" ht="32.25" customHeight="1" x14ac:dyDescent="0.35">
      <c r="A52" s="23">
        <v>41</v>
      </c>
      <c r="B52" s="571">
        <v>40</v>
      </c>
      <c r="C52" s="556"/>
      <c r="D52" s="509"/>
      <c r="E52" s="288"/>
      <c r="F52" s="289"/>
      <c r="G52" s="290"/>
      <c r="H52" s="281"/>
      <c r="I52" s="274">
        <v>1</v>
      </c>
      <c r="J52" s="230" t="str">
        <f t="shared" si="7"/>
        <v/>
      </c>
      <c r="K52" s="6"/>
      <c r="L52" s="62">
        <v>1</v>
      </c>
      <c r="M52" s="62" t="str">
        <f t="shared" si="5"/>
        <v/>
      </c>
      <c r="N52" s="281"/>
      <c r="O52" s="274">
        <v>1</v>
      </c>
      <c r="P52" s="61" t="str">
        <f t="shared" si="6"/>
        <v/>
      </c>
      <c r="Q52" s="6"/>
      <c r="R52" s="62">
        <v>1</v>
      </c>
      <c r="S52" s="62" t="str">
        <f t="shared" si="4"/>
        <v/>
      </c>
      <c r="T52" s="291"/>
      <c r="U52" s="66"/>
      <c r="V52" s="66"/>
    </row>
    <row r="53" spans="1:22" ht="32.25" customHeight="1" x14ac:dyDescent="0.35">
      <c r="A53" s="23">
        <v>42</v>
      </c>
      <c r="B53" s="571">
        <v>41</v>
      </c>
      <c r="C53" s="556"/>
      <c r="D53" s="509"/>
      <c r="E53" s="288"/>
      <c r="F53" s="289"/>
      <c r="G53" s="290"/>
      <c r="H53" s="281"/>
      <c r="I53" s="274">
        <v>1</v>
      </c>
      <c r="J53" s="230" t="str">
        <f t="shared" si="7"/>
        <v/>
      </c>
      <c r="K53" s="6"/>
      <c r="L53" s="62">
        <v>1</v>
      </c>
      <c r="M53" s="62" t="str">
        <f t="shared" si="5"/>
        <v/>
      </c>
      <c r="N53" s="281"/>
      <c r="O53" s="274">
        <v>1</v>
      </c>
      <c r="P53" s="61" t="str">
        <f t="shared" si="6"/>
        <v/>
      </c>
      <c r="Q53" s="6"/>
      <c r="R53" s="62">
        <v>1</v>
      </c>
      <c r="S53" s="62" t="str">
        <f t="shared" si="4"/>
        <v/>
      </c>
      <c r="T53" s="291"/>
      <c r="U53" s="66"/>
      <c r="V53" s="66"/>
    </row>
    <row r="54" spans="1:22" ht="32.25" customHeight="1" x14ac:dyDescent="0.35">
      <c r="A54" s="23">
        <v>43</v>
      </c>
      <c r="B54" s="571">
        <v>42</v>
      </c>
      <c r="C54" s="556"/>
      <c r="D54" s="509"/>
      <c r="E54" s="288"/>
      <c r="F54" s="289"/>
      <c r="G54" s="290"/>
      <c r="H54" s="281"/>
      <c r="I54" s="274">
        <v>1</v>
      </c>
      <c r="J54" s="230" t="str">
        <f t="shared" si="7"/>
        <v/>
      </c>
      <c r="K54" s="6"/>
      <c r="L54" s="62">
        <v>1</v>
      </c>
      <c r="M54" s="62" t="str">
        <f t="shared" si="5"/>
        <v/>
      </c>
      <c r="N54" s="281"/>
      <c r="O54" s="274">
        <v>1</v>
      </c>
      <c r="P54" s="61" t="str">
        <f t="shared" si="6"/>
        <v/>
      </c>
      <c r="Q54" s="6"/>
      <c r="R54" s="62">
        <v>1</v>
      </c>
      <c r="S54" s="62" t="str">
        <f t="shared" si="4"/>
        <v/>
      </c>
      <c r="T54" s="291"/>
      <c r="U54" s="66"/>
      <c r="V54" s="66"/>
    </row>
    <row r="55" spans="1:22" ht="32.25" customHeight="1" x14ac:dyDescent="0.35">
      <c r="A55" s="23">
        <v>44</v>
      </c>
      <c r="B55" s="571">
        <v>43</v>
      </c>
      <c r="C55" s="556"/>
      <c r="D55" s="509"/>
      <c r="E55" s="288"/>
      <c r="F55" s="289"/>
      <c r="G55" s="290"/>
      <c r="H55" s="281"/>
      <c r="I55" s="274">
        <v>1</v>
      </c>
      <c r="J55" s="230" t="str">
        <f t="shared" si="7"/>
        <v/>
      </c>
      <c r="K55" s="6"/>
      <c r="L55" s="62">
        <v>1</v>
      </c>
      <c r="M55" s="62" t="str">
        <f t="shared" si="5"/>
        <v/>
      </c>
      <c r="N55" s="281"/>
      <c r="O55" s="274">
        <v>1</v>
      </c>
      <c r="P55" s="61" t="str">
        <f t="shared" si="6"/>
        <v/>
      </c>
      <c r="Q55" s="6"/>
      <c r="R55" s="62">
        <v>1</v>
      </c>
      <c r="S55" s="62" t="str">
        <f t="shared" si="4"/>
        <v/>
      </c>
      <c r="T55" s="291"/>
      <c r="U55" s="66"/>
      <c r="V55" s="66"/>
    </row>
    <row r="56" spans="1:22" ht="32.25" customHeight="1" x14ac:dyDescent="0.35">
      <c r="A56" s="23">
        <v>45</v>
      </c>
      <c r="B56" s="571">
        <v>44</v>
      </c>
      <c r="C56" s="556"/>
      <c r="D56" s="509"/>
      <c r="E56" s="288"/>
      <c r="F56" s="289"/>
      <c r="G56" s="290"/>
      <c r="H56" s="281"/>
      <c r="I56" s="274">
        <v>1</v>
      </c>
      <c r="J56" s="230" t="str">
        <f t="shared" si="7"/>
        <v/>
      </c>
      <c r="K56" s="6"/>
      <c r="L56" s="62">
        <v>1</v>
      </c>
      <c r="M56" s="62" t="str">
        <f t="shared" si="5"/>
        <v/>
      </c>
      <c r="N56" s="281"/>
      <c r="O56" s="274">
        <v>1</v>
      </c>
      <c r="P56" s="61" t="str">
        <f t="shared" si="6"/>
        <v/>
      </c>
      <c r="Q56" s="6"/>
      <c r="R56" s="62">
        <v>1</v>
      </c>
      <c r="S56" s="62" t="str">
        <f t="shared" si="4"/>
        <v/>
      </c>
      <c r="T56" s="291"/>
      <c r="U56" s="66"/>
      <c r="V56" s="66"/>
    </row>
    <row r="57" spans="1:22" ht="32.25" customHeight="1" x14ac:dyDescent="0.35">
      <c r="A57" s="23">
        <v>46</v>
      </c>
      <c r="B57" s="571">
        <v>45</v>
      </c>
      <c r="C57" s="556"/>
      <c r="D57" s="509"/>
      <c r="E57" s="288"/>
      <c r="F57" s="289"/>
      <c r="G57" s="290"/>
      <c r="H57" s="281"/>
      <c r="I57" s="274">
        <v>1</v>
      </c>
      <c r="J57" s="230" t="str">
        <f t="shared" si="7"/>
        <v/>
      </c>
      <c r="K57" s="6"/>
      <c r="L57" s="62">
        <v>1</v>
      </c>
      <c r="M57" s="62" t="str">
        <f t="shared" si="5"/>
        <v/>
      </c>
      <c r="N57" s="281"/>
      <c r="O57" s="274">
        <v>1</v>
      </c>
      <c r="P57" s="61" t="str">
        <f t="shared" si="6"/>
        <v/>
      </c>
      <c r="Q57" s="6"/>
      <c r="R57" s="62">
        <v>1</v>
      </c>
      <c r="S57" s="62" t="str">
        <f t="shared" si="4"/>
        <v/>
      </c>
      <c r="T57" s="291"/>
      <c r="U57" s="66"/>
      <c r="V57" s="66"/>
    </row>
    <row r="58" spans="1:22" ht="32.25" customHeight="1" x14ac:dyDescent="0.35">
      <c r="A58" s="23">
        <v>47</v>
      </c>
      <c r="B58" s="571">
        <v>46</v>
      </c>
      <c r="C58" s="556"/>
      <c r="D58" s="509"/>
      <c r="E58" s="288"/>
      <c r="F58" s="289"/>
      <c r="G58" s="290"/>
      <c r="H58" s="281"/>
      <c r="I58" s="274">
        <v>1</v>
      </c>
      <c r="J58" s="230" t="str">
        <f t="shared" si="7"/>
        <v/>
      </c>
      <c r="K58" s="6"/>
      <c r="L58" s="62">
        <v>1</v>
      </c>
      <c r="M58" s="62" t="str">
        <f t="shared" si="5"/>
        <v/>
      </c>
      <c r="N58" s="281"/>
      <c r="O58" s="274">
        <v>1</v>
      </c>
      <c r="P58" s="61" t="str">
        <f t="shared" si="6"/>
        <v/>
      </c>
      <c r="Q58" s="6"/>
      <c r="R58" s="62">
        <v>1</v>
      </c>
      <c r="S58" s="62" t="str">
        <f t="shared" si="4"/>
        <v/>
      </c>
      <c r="T58" s="291"/>
      <c r="U58" s="66"/>
      <c r="V58" s="66"/>
    </row>
    <row r="59" spans="1:22" ht="32.25" customHeight="1" x14ac:dyDescent="0.35">
      <c r="A59" s="23">
        <v>48</v>
      </c>
      <c r="B59" s="571">
        <v>47</v>
      </c>
      <c r="C59" s="556"/>
      <c r="D59" s="509"/>
      <c r="E59" s="288"/>
      <c r="F59" s="289"/>
      <c r="G59" s="290"/>
      <c r="H59" s="281"/>
      <c r="I59" s="274">
        <v>1</v>
      </c>
      <c r="J59" s="230" t="str">
        <f t="shared" si="7"/>
        <v/>
      </c>
      <c r="K59" s="6"/>
      <c r="L59" s="62">
        <v>1</v>
      </c>
      <c r="M59" s="62" t="str">
        <f t="shared" si="5"/>
        <v/>
      </c>
      <c r="N59" s="281"/>
      <c r="O59" s="274">
        <v>1</v>
      </c>
      <c r="P59" s="61" t="str">
        <f t="shared" si="6"/>
        <v/>
      </c>
      <c r="Q59" s="6"/>
      <c r="R59" s="62">
        <v>1</v>
      </c>
      <c r="S59" s="62" t="str">
        <f t="shared" si="4"/>
        <v/>
      </c>
      <c r="T59" s="291"/>
      <c r="U59" s="66"/>
      <c r="V59" s="66"/>
    </row>
    <row r="60" spans="1:22" ht="32.25" customHeight="1" x14ac:dyDescent="0.35">
      <c r="A60" s="23">
        <v>49</v>
      </c>
      <c r="B60" s="571">
        <v>48</v>
      </c>
      <c r="C60" s="556"/>
      <c r="D60" s="509"/>
      <c r="E60" s="288"/>
      <c r="F60" s="289"/>
      <c r="G60" s="290"/>
      <c r="H60" s="281"/>
      <c r="I60" s="274">
        <v>1</v>
      </c>
      <c r="J60" s="230" t="str">
        <f t="shared" si="7"/>
        <v/>
      </c>
      <c r="K60" s="6"/>
      <c r="L60" s="62">
        <v>1</v>
      </c>
      <c r="M60" s="62" t="str">
        <f t="shared" si="5"/>
        <v/>
      </c>
      <c r="N60" s="281"/>
      <c r="O60" s="274">
        <v>1</v>
      </c>
      <c r="P60" s="61" t="str">
        <f t="shared" si="6"/>
        <v/>
      </c>
      <c r="Q60" s="6"/>
      <c r="R60" s="62">
        <v>1</v>
      </c>
      <c r="S60" s="62" t="str">
        <f t="shared" si="4"/>
        <v/>
      </c>
      <c r="T60" s="291"/>
      <c r="U60" s="66"/>
      <c r="V60" s="66"/>
    </row>
    <row r="61" spans="1:22" ht="32.25" customHeight="1" x14ac:dyDescent="0.35">
      <c r="A61" s="23">
        <v>50</v>
      </c>
      <c r="B61" s="572">
        <v>49</v>
      </c>
      <c r="C61" s="557"/>
      <c r="D61" s="510"/>
      <c r="E61" s="375"/>
      <c r="F61" s="376"/>
      <c r="G61" s="377"/>
      <c r="H61" s="378"/>
      <c r="I61" s="379">
        <v>1</v>
      </c>
      <c r="J61" s="380" t="str">
        <f t="shared" si="7"/>
        <v/>
      </c>
      <c r="K61" s="381"/>
      <c r="L61" s="382">
        <v>1</v>
      </c>
      <c r="M61" s="382" t="str">
        <f t="shared" si="5"/>
        <v/>
      </c>
      <c r="N61" s="378"/>
      <c r="O61" s="379">
        <v>1</v>
      </c>
      <c r="P61" s="380" t="str">
        <f t="shared" si="6"/>
        <v/>
      </c>
      <c r="Q61" s="381"/>
      <c r="R61" s="382">
        <v>1</v>
      </c>
      <c r="S61" s="382" t="str">
        <f t="shared" si="4"/>
        <v/>
      </c>
      <c r="T61" s="383"/>
      <c r="U61" s="66"/>
      <c r="V61" s="66"/>
    </row>
    <row r="62" spans="1:22" ht="30.75" customHeight="1" thickBot="1" x14ac:dyDescent="0.4">
      <c r="B62" s="573">
        <v>50</v>
      </c>
      <c r="C62" s="558"/>
      <c r="D62" s="511"/>
      <c r="E62" s="292"/>
      <c r="F62" s="293"/>
      <c r="G62" s="294"/>
      <c r="H62" s="282"/>
      <c r="I62" s="283">
        <v>1</v>
      </c>
      <c r="J62" s="284" t="str">
        <f t="shared" si="7"/>
        <v/>
      </c>
      <c r="K62" s="8"/>
      <c r="L62" s="63">
        <v>1</v>
      </c>
      <c r="M62" s="63" t="str">
        <f>IF(L62=1,"",INDEX(Cups,L62))</f>
        <v/>
      </c>
      <c r="N62" s="282"/>
      <c r="O62" s="283">
        <v>1</v>
      </c>
      <c r="P62" s="284" t="str">
        <f t="shared" si="6"/>
        <v/>
      </c>
      <c r="Q62" s="8"/>
      <c r="R62" s="63">
        <v>1</v>
      </c>
      <c r="S62" s="63" t="str">
        <f t="shared" si="4"/>
        <v/>
      </c>
      <c r="T62" s="295"/>
    </row>
  </sheetData>
  <sheetProtection algorithmName="SHA-512" hashValue="15/Slsx3AMktt/Nuv49WRwkm4hGJfayaeMvaAhZour+kr5HyZA7OsDfRoO75D7efsz/S628uIygC0NU4Cwns/g==" saltValue="ueku2WFHVXgA40eGCWdTZw==" spinCount="100000" sheet="1" formatCells="0" formatColumns="0" formatRows="0" selectLockedCells="1"/>
  <mergeCells count="31">
    <mergeCell ref="W4:Z4"/>
    <mergeCell ref="W6:W13"/>
    <mergeCell ref="H9:H10"/>
    <mergeCell ref="N8:Q8"/>
    <mergeCell ref="C6:E6"/>
    <mergeCell ref="B7:C7"/>
    <mergeCell ref="E8:G8"/>
    <mergeCell ref="B4:T4"/>
    <mergeCell ref="N9:N10"/>
    <mergeCell ref="T9:T10"/>
    <mergeCell ref="A1:T1"/>
    <mergeCell ref="H6:T6"/>
    <mergeCell ref="K9:K10"/>
    <mergeCell ref="H8:K8"/>
    <mergeCell ref="B8:C10"/>
    <mergeCell ref="D9:D10"/>
    <mergeCell ref="B2:F2"/>
    <mergeCell ref="G3:T3"/>
    <mergeCell ref="B3:F3"/>
    <mergeCell ref="G2:T2"/>
    <mergeCell ref="F6:G6"/>
    <mergeCell ref="W17:W18"/>
    <mergeCell ref="Z11:Z13"/>
    <mergeCell ref="W15:W16"/>
    <mergeCell ref="Z17:Z18"/>
    <mergeCell ref="E9:E10"/>
    <mergeCell ref="Q9:Q10"/>
    <mergeCell ref="F9:F10"/>
    <mergeCell ref="G9:G10"/>
    <mergeCell ref="Z15:Z16"/>
    <mergeCell ref="W14:Z14"/>
  </mergeCells>
  <dataValidations count="3">
    <dataValidation type="decimal" errorStyle="warning" allowBlank="1" showInputMessage="1" showErrorMessage="1" errorTitle="Possible data entry error" error="The number of cups of milk entered appears high. " sqref="T11:T62" xr:uid="{00000000-0002-0000-0300-000000000000}">
      <formula1>0</formula1>
      <formula2>2</formula2>
    </dataValidation>
    <dataValidation type="decimal" allowBlank="1" showInputMessage="1" showErrorMessage="1" errorTitle="Entry includes text" error="Only enter the number of ounces, do not inlcude &quot;ounces&quot; or &quot;oz&quot;." sqref="D11:G12" xr:uid="{00000000-0002-0000-0300-000001000000}">
      <formula1>0</formula1>
      <formula2>1000</formula2>
    </dataValidation>
    <dataValidation type="decimal" allowBlank="1" showInputMessage="1" showErrorMessage="1" errorTitle="Entry includes text" error="Only enter the number of ounces, do not include &quot;ounces&quot; or &quot;oz&quot;." sqref="D13:G62" xr:uid="{00000000-0002-0000-0300-000002000000}">
      <formula1>0</formula1>
      <formula2>1000</formula2>
    </dataValidation>
  </dataValidations>
  <hyperlinks>
    <hyperlink ref="H6:T6" location="'Weekly Report'!A1" display="Click here to the Weekly Report" xr:uid="{00000000-0004-0000-0300-000000000000}"/>
    <hyperlink ref="F6:G6" location="'Menu Worksheet Instructions'!A1" display="Click here to the Instructions" xr:uid="{00000000-0004-0000-0300-000001000000}"/>
    <hyperlink ref="C6:E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Drop Down 1">
              <controlPr defaultSize="0" autoLine="0" autoPict="0">
                <anchor moveWithCells="1">
                  <from>
                    <xdr:col>7</xdr:col>
                    <xdr:colOff>190500</xdr:colOff>
                    <xdr:row>10</xdr:row>
                    <xdr:rowOff>114300</xdr:rowOff>
                  </from>
                  <to>
                    <xdr:col>7</xdr:col>
                    <xdr:colOff>1085850</xdr:colOff>
                    <xdr:row>10</xdr:row>
                    <xdr:rowOff>317500</xdr:rowOff>
                  </to>
                </anchor>
              </controlPr>
            </control>
          </mc:Choice>
        </mc:AlternateContent>
        <mc:AlternateContent xmlns:mc="http://schemas.openxmlformats.org/markup-compatibility/2006">
          <mc:Choice Requires="x14">
            <control shapeId="1026" r:id="rId7" name="Drop Down 2">
              <controlPr defaultSize="0" autoLine="0" autoPict="0">
                <anchor moveWithCells="1">
                  <from>
                    <xdr:col>7</xdr:col>
                    <xdr:colOff>190500</xdr:colOff>
                    <xdr:row>12</xdr:row>
                    <xdr:rowOff>114300</xdr:rowOff>
                  </from>
                  <to>
                    <xdr:col>7</xdr:col>
                    <xdr:colOff>1085850</xdr:colOff>
                    <xdr:row>12</xdr:row>
                    <xdr:rowOff>317500</xdr:rowOff>
                  </to>
                </anchor>
              </controlPr>
            </control>
          </mc:Choice>
        </mc:AlternateContent>
        <mc:AlternateContent xmlns:mc="http://schemas.openxmlformats.org/markup-compatibility/2006">
          <mc:Choice Requires="x14">
            <control shapeId="1027" r:id="rId8" name="Drop Down 3">
              <controlPr defaultSize="0" autoLine="0" autoPict="0">
                <anchor moveWithCells="1">
                  <from>
                    <xdr:col>7</xdr:col>
                    <xdr:colOff>190500</xdr:colOff>
                    <xdr:row>13</xdr:row>
                    <xdr:rowOff>114300</xdr:rowOff>
                  </from>
                  <to>
                    <xdr:col>7</xdr:col>
                    <xdr:colOff>1085850</xdr:colOff>
                    <xdr:row>13</xdr:row>
                    <xdr:rowOff>317500</xdr:rowOff>
                  </to>
                </anchor>
              </controlPr>
            </control>
          </mc:Choice>
        </mc:AlternateContent>
        <mc:AlternateContent xmlns:mc="http://schemas.openxmlformats.org/markup-compatibility/2006">
          <mc:Choice Requires="x14">
            <control shapeId="1028" r:id="rId9" name="Drop Down 4">
              <controlPr defaultSize="0" autoLine="0" autoPict="0">
                <anchor moveWithCells="1">
                  <from>
                    <xdr:col>7</xdr:col>
                    <xdr:colOff>190500</xdr:colOff>
                    <xdr:row>14</xdr:row>
                    <xdr:rowOff>114300</xdr:rowOff>
                  </from>
                  <to>
                    <xdr:col>7</xdr:col>
                    <xdr:colOff>1085850</xdr:colOff>
                    <xdr:row>14</xdr:row>
                    <xdr:rowOff>317500</xdr:rowOff>
                  </to>
                </anchor>
              </controlPr>
            </control>
          </mc:Choice>
        </mc:AlternateContent>
        <mc:AlternateContent xmlns:mc="http://schemas.openxmlformats.org/markup-compatibility/2006">
          <mc:Choice Requires="x14">
            <control shapeId="1029" r:id="rId10" name="Drop Down 5">
              <controlPr defaultSize="0" autoLine="0" autoPict="0">
                <anchor moveWithCells="1">
                  <from>
                    <xdr:col>7</xdr:col>
                    <xdr:colOff>190500</xdr:colOff>
                    <xdr:row>15</xdr:row>
                    <xdr:rowOff>114300</xdr:rowOff>
                  </from>
                  <to>
                    <xdr:col>7</xdr:col>
                    <xdr:colOff>1085850</xdr:colOff>
                    <xdr:row>15</xdr:row>
                    <xdr:rowOff>317500</xdr:rowOff>
                  </to>
                </anchor>
              </controlPr>
            </control>
          </mc:Choice>
        </mc:AlternateContent>
        <mc:AlternateContent xmlns:mc="http://schemas.openxmlformats.org/markup-compatibility/2006">
          <mc:Choice Requires="x14">
            <control shapeId="1030" r:id="rId11" name="Drop Down 6">
              <controlPr defaultSize="0" autoLine="0" autoPict="0">
                <anchor moveWithCells="1">
                  <from>
                    <xdr:col>7</xdr:col>
                    <xdr:colOff>190500</xdr:colOff>
                    <xdr:row>16</xdr:row>
                    <xdr:rowOff>114300</xdr:rowOff>
                  </from>
                  <to>
                    <xdr:col>7</xdr:col>
                    <xdr:colOff>1085850</xdr:colOff>
                    <xdr:row>16</xdr:row>
                    <xdr:rowOff>317500</xdr:rowOff>
                  </to>
                </anchor>
              </controlPr>
            </control>
          </mc:Choice>
        </mc:AlternateContent>
        <mc:AlternateContent xmlns:mc="http://schemas.openxmlformats.org/markup-compatibility/2006">
          <mc:Choice Requires="x14">
            <control shapeId="1031" r:id="rId12" name="Drop Down 7">
              <controlPr defaultSize="0" autoLine="0" autoPict="0">
                <anchor moveWithCells="1">
                  <from>
                    <xdr:col>7</xdr:col>
                    <xdr:colOff>190500</xdr:colOff>
                    <xdr:row>17</xdr:row>
                    <xdr:rowOff>114300</xdr:rowOff>
                  </from>
                  <to>
                    <xdr:col>7</xdr:col>
                    <xdr:colOff>1085850</xdr:colOff>
                    <xdr:row>17</xdr:row>
                    <xdr:rowOff>317500</xdr:rowOff>
                  </to>
                </anchor>
              </controlPr>
            </control>
          </mc:Choice>
        </mc:AlternateContent>
        <mc:AlternateContent xmlns:mc="http://schemas.openxmlformats.org/markup-compatibility/2006">
          <mc:Choice Requires="x14">
            <control shapeId="1032" r:id="rId13" name="Drop Down 8">
              <controlPr defaultSize="0" autoLine="0" autoPict="0">
                <anchor moveWithCells="1">
                  <from>
                    <xdr:col>7</xdr:col>
                    <xdr:colOff>190500</xdr:colOff>
                    <xdr:row>18</xdr:row>
                    <xdr:rowOff>114300</xdr:rowOff>
                  </from>
                  <to>
                    <xdr:col>7</xdr:col>
                    <xdr:colOff>1085850</xdr:colOff>
                    <xdr:row>18</xdr:row>
                    <xdr:rowOff>317500</xdr:rowOff>
                  </to>
                </anchor>
              </controlPr>
            </control>
          </mc:Choice>
        </mc:AlternateContent>
        <mc:AlternateContent xmlns:mc="http://schemas.openxmlformats.org/markup-compatibility/2006">
          <mc:Choice Requires="x14">
            <control shapeId="1033" r:id="rId14" name="Drop Down 9">
              <controlPr defaultSize="0" autoLine="0" autoPict="0">
                <anchor moveWithCells="1">
                  <from>
                    <xdr:col>7</xdr:col>
                    <xdr:colOff>190500</xdr:colOff>
                    <xdr:row>19</xdr:row>
                    <xdr:rowOff>114300</xdr:rowOff>
                  </from>
                  <to>
                    <xdr:col>7</xdr:col>
                    <xdr:colOff>1085850</xdr:colOff>
                    <xdr:row>19</xdr:row>
                    <xdr:rowOff>317500</xdr:rowOff>
                  </to>
                </anchor>
              </controlPr>
            </control>
          </mc:Choice>
        </mc:AlternateContent>
        <mc:AlternateContent xmlns:mc="http://schemas.openxmlformats.org/markup-compatibility/2006">
          <mc:Choice Requires="x14">
            <control shapeId="1034" r:id="rId15" name="Drop Down 10">
              <controlPr defaultSize="0" autoLine="0" autoPict="0">
                <anchor moveWithCells="1">
                  <from>
                    <xdr:col>7</xdr:col>
                    <xdr:colOff>190500</xdr:colOff>
                    <xdr:row>20</xdr:row>
                    <xdr:rowOff>114300</xdr:rowOff>
                  </from>
                  <to>
                    <xdr:col>7</xdr:col>
                    <xdr:colOff>1085850</xdr:colOff>
                    <xdr:row>20</xdr:row>
                    <xdr:rowOff>317500</xdr:rowOff>
                  </to>
                </anchor>
              </controlPr>
            </control>
          </mc:Choice>
        </mc:AlternateContent>
        <mc:AlternateContent xmlns:mc="http://schemas.openxmlformats.org/markup-compatibility/2006">
          <mc:Choice Requires="x14">
            <control shapeId="1035" r:id="rId16" name="Drop Down 11">
              <controlPr defaultSize="0" autoLine="0" autoPict="0">
                <anchor moveWithCells="1">
                  <from>
                    <xdr:col>7</xdr:col>
                    <xdr:colOff>190500</xdr:colOff>
                    <xdr:row>21</xdr:row>
                    <xdr:rowOff>114300</xdr:rowOff>
                  </from>
                  <to>
                    <xdr:col>7</xdr:col>
                    <xdr:colOff>1085850</xdr:colOff>
                    <xdr:row>21</xdr:row>
                    <xdr:rowOff>317500</xdr:rowOff>
                  </to>
                </anchor>
              </controlPr>
            </control>
          </mc:Choice>
        </mc:AlternateContent>
        <mc:AlternateContent xmlns:mc="http://schemas.openxmlformats.org/markup-compatibility/2006">
          <mc:Choice Requires="x14">
            <control shapeId="1036" r:id="rId17" name="Drop Down 12">
              <controlPr defaultSize="0" autoLine="0" autoPict="0">
                <anchor moveWithCells="1">
                  <from>
                    <xdr:col>7</xdr:col>
                    <xdr:colOff>190500</xdr:colOff>
                    <xdr:row>22</xdr:row>
                    <xdr:rowOff>114300</xdr:rowOff>
                  </from>
                  <to>
                    <xdr:col>7</xdr:col>
                    <xdr:colOff>1085850</xdr:colOff>
                    <xdr:row>22</xdr:row>
                    <xdr:rowOff>317500</xdr:rowOff>
                  </to>
                </anchor>
              </controlPr>
            </control>
          </mc:Choice>
        </mc:AlternateContent>
        <mc:AlternateContent xmlns:mc="http://schemas.openxmlformats.org/markup-compatibility/2006">
          <mc:Choice Requires="x14">
            <control shapeId="1037" r:id="rId18" name="Drop Down 13">
              <controlPr defaultSize="0" autoLine="0" autoPict="0">
                <anchor moveWithCells="1">
                  <from>
                    <xdr:col>7</xdr:col>
                    <xdr:colOff>190500</xdr:colOff>
                    <xdr:row>23</xdr:row>
                    <xdr:rowOff>114300</xdr:rowOff>
                  </from>
                  <to>
                    <xdr:col>7</xdr:col>
                    <xdr:colOff>1085850</xdr:colOff>
                    <xdr:row>23</xdr:row>
                    <xdr:rowOff>317500</xdr:rowOff>
                  </to>
                </anchor>
              </controlPr>
            </control>
          </mc:Choice>
        </mc:AlternateContent>
        <mc:AlternateContent xmlns:mc="http://schemas.openxmlformats.org/markup-compatibility/2006">
          <mc:Choice Requires="x14">
            <control shapeId="1038" r:id="rId19" name="Drop Down 14">
              <controlPr defaultSize="0" autoLine="0" autoPict="0">
                <anchor moveWithCells="1">
                  <from>
                    <xdr:col>7</xdr:col>
                    <xdr:colOff>190500</xdr:colOff>
                    <xdr:row>24</xdr:row>
                    <xdr:rowOff>114300</xdr:rowOff>
                  </from>
                  <to>
                    <xdr:col>7</xdr:col>
                    <xdr:colOff>1085850</xdr:colOff>
                    <xdr:row>24</xdr:row>
                    <xdr:rowOff>317500</xdr:rowOff>
                  </to>
                </anchor>
              </controlPr>
            </control>
          </mc:Choice>
        </mc:AlternateContent>
        <mc:AlternateContent xmlns:mc="http://schemas.openxmlformats.org/markup-compatibility/2006">
          <mc:Choice Requires="x14">
            <control shapeId="1039" r:id="rId20" name="Drop Down 15">
              <controlPr defaultSize="0" autoLine="0" autoPict="0">
                <anchor moveWithCells="1">
                  <from>
                    <xdr:col>7</xdr:col>
                    <xdr:colOff>190500</xdr:colOff>
                    <xdr:row>25</xdr:row>
                    <xdr:rowOff>114300</xdr:rowOff>
                  </from>
                  <to>
                    <xdr:col>7</xdr:col>
                    <xdr:colOff>1085850</xdr:colOff>
                    <xdr:row>25</xdr:row>
                    <xdr:rowOff>317500</xdr:rowOff>
                  </to>
                </anchor>
              </controlPr>
            </control>
          </mc:Choice>
        </mc:AlternateContent>
        <mc:AlternateContent xmlns:mc="http://schemas.openxmlformats.org/markup-compatibility/2006">
          <mc:Choice Requires="x14">
            <control shapeId="1040" r:id="rId21" name="Drop Down 16">
              <controlPr defaultSize="0" autoLine="0" autoPict="0">
                <anchor moveWithCells="1">
                  <from>
                    <xdr:col>7</xdr:col>
                    <xdr:colOff>190500</xdr:colOff>
                    <xdr:row>26</xdr:row>
                    <xdr:rowOff>114300</xdr:rowOff>
                  </from>
                  <to>
                    <xdr:col>7</xdr:col>
                    <xdr:colOff>1085850</xdr:colOff>
                    <xdr:row>26</xdr:row>
                    <xdr:rowOff>317500</xdr:rowOff>
                  </to>
                </anchor>
              </controlPr>
            </control>
          </mc:Choice>
        </mc:AlternateContent>
        <mc:AlternateContent xmlns:mc="http://schemas.openxmlformats.org/markup-compatibility/2006">
          <mc:Choice Requires="x14">
            <control shapeId="1041" r:id="rId22" name="Drop Down 17">
              <controlPr defaultSize="0" autoLine="0" autoPict="0">
                <anchor moveWithCells="1">
                  <from>
                    <xdr:col>7</xdr:col>
                    <xdr:colOff>190500</xdr:colOff>
                    <xdr:row>27</xdr:row>
                    <xdr:rowOff>114300</xdr:rowOff>
                  </from>
                  <to>
                    <xdr:col>7</xdr:col>
                    <xdr:colOff>1085850</xdr:colOff>
                    <xdr:row>27</xdr:row>
                    <xdr:rowOff>317500</xdr:rowOff>
                  </to>
                </anchor>
              </controlPr>
            </control>
          </mc:Choice>
        </mc:AlternateContent>
        <mc:AlternateContent xmlns:mc="http://schemas.openxmlformats.org/markup-compatibility/2006">
          <mc:Choice Requires="x14">
            <control shapeId="1042" r:id="rId23" name="Drop Down 18">
              <controlPr defaultSize="0" autoLine="0" autoPict="0">
                <anchor moveWithCells="1">
                  <from>
                    <xdr:col>7</xdr:col>
                    <xdr:colOff>190500</xdr:colOff>
                    <xdr:row>28</xdr:row>
                    <xdr:rowOff>114300</xdr:rowOff>
                  </from>
                  <to>
                    <xdr:col>7</xdr:col>
                    <xdr:colOff>1085850</xdr:colOff>
                    <xdr:row>28</xdr:row>
                    <xdr:rowOff>317500</xdr:rowOff>
                  </to>
                </anchor>
              </controlPr>
            </control>
          </mc:Choice>
        </mc:AlternateContent>
        <mc:AlternateContent xmlns:mc="http://schemas.openxmlformats.org/markup-compatibility/2006">
          <mc:Choice Requires="x14">
            <control shapeId="1043" r:id="rId24" name="Drop Down 19">
              <controlPr defaultSize="0" autoLine="0" autoPict="0">
                <anchor moveWithCells="1">
                  <from>
                    <xdr:col>7</xdr:col>
                    <xdr:colOff>190500</xdr:colOff>
                    <xdr:row>29</xdr:row>
                    <xdr:rowOff>114300</xdr:rowOff>
                  </from>
                  <to>
                    <xdr:col>7</xdr:col>
                    <xdr:colOff>1085850</xdr:colOff>
                    <xdr:row>29</xdr:row>
                    <xdr:rowOff>317500</xdr:rowOff>
                  </to>
                </anchor>
              </controlPr>
            </control>
          </mc:Choice>
        </mc:AlternateContent>
        <mc:AlternateContent xmlns:mc="http://schemas.openxmlformats.org/markup-compatibility/2006">
          <mc:Choice Requires="x14">
            <control shapeId="1044" r:id="rId25" name="Drop Down 20">
              <controlPr defaultSize="0" autoLine="0" autoPict="0">
                <anchor moveWithCells="1">
                  <from>
                    <xdr:col>7</xdr:col>
                    <xdr:colOff>190500</xdr:colOff>
                    <xdr:row>30</xdr:row>
                    <xdr:rowOff>114300</xdr:rowOff>
                  </from>
                  <to>
                    <xdr:col>7</xdr:col>
                    <xdr:colOff>1085850</xdr:colOff>
                    <xdr:row>30</xdr:row>
                    <xdr:rowOff>317500</xdr:rowOff>
                  </to>
                </anchor>
              </controlPr>
            </control>
          </mc:Choice>
        </mc:AlternateContent>
        <mc:AlternateContent xmlns:mc="http://schemas.openxmlformats.org/markup-compatibility/2006">
          <mc:Choice Requires="x14">
            <control shapeId="1045" r:id="rId26" name="Drop Down 21">
              <controlPr defaultSize="0" autoLine="0" autoPict="0">
                <anchor moveWithCells="1">
                  <from>
                    <xdr:col>7</xdr:col>
                    <xdr:colOff>190500</xdr:colOff>
                    <xdr:row>31</xdr:row>
                    <xdr:rowOff>114300</xdr:rowOff>
                  </from>
                  <to>
                    <xdr:col>7</xdr:col>
                    <xdr:colOff>1085850</xdr:colOff>
                    <xdr:row>31</xdr:row>
                    <xdr:rowOff>317500</xdr:rowOff>
                  </to>
                </anchor>
              </controlPr>
            </control>
          </mc:Choice>
        </mc:AlternateContent>
        <mc:AlternateContent xmlns:mc="http://schemas.openxmlformats.org/markup-compatibility/2006">
          <mc:Choice Requires="x14">
            <control shapeId="1046" r:id="rId27" name="Drop Down 22">
              <controlPr defaultSize="0" autoLine="0" autoPict="0">
                <anchor moveWithCells="1">
                  <from>
                    <xdr:col>7</xdr:col>
                    <xdr:colOff>190500</xdr:colOff>
                    <xdr:row>32</xdr:row>
                    <xdr:rowOff>114300</xdr:rowOff>
                  </from>
                  <to>
                    <xdr:col>7</xdr:col>
                    <xdr:colOff>1085850</xdr:colOff>
                    <xdr:row>32</xdr:row>
                    <xdr:rowOff>317500</xdr:rowOff>
                  </to>
                </anchor>
              </controlPr>
            </control>
          </mc:Choice>
        </mc:AlternateContent>
        <mc:AlternateContent xmlns:mc="http://schemas.openxmlformats.org/markup-compatibility/2006">
          <mc:Choice Requires="x14">
            <control shapeId="1047" r:id="rId28" name="Drop Down 23">
              <controlPr defaultSize="0" autoLine="0" autoPict="0">
                <anchor moveWithCells="1">
                  <from>
                    <xdr:col>7</xdr:col>
                    <xdr:colOff>190500</xdr:colOff>
                    <xdr:row>33</xdr:row>
                    <xdr:rowOff>114300</xdr:rowOff>
                  </from>
                  <to>
                    <xdr:col>7</xdr:col>
                    <xdr:colOff>1085850</xdr:colOff>
                    <xdr:row>33</xdr:row>
                    <xdr:rowOff>317500</xdr:rowOff>
                  </to>
                </anchor>
              </controlPr>
            </control>
          </mc:Choice>
        </mc:AlternateContent>
        <mc:AlternateContent xmlns:mc="http://schemas.openxmlformats.org/markup-compatibility/2006">
          <mc:Choice Requires="x14">
            <control shapeId="1048" r:id="rId29" name="Drop Down 24">
              <controlPr defaultSize="0" autoLine="0" autoPict="0">
                <anchor moveWithCells="1">
                  <from>
                    <xdr:col>7</xdr:col>
                    <xdr:colOff>190500</xdr:colOff>
                    <xdr:row>34</xdr:row>
                    <xdr:rowOff>114300</xdr:rowOff>
                  </from>
                  <to>
                    <xdr:col>7</xdr:col>
                    <xdr:colOff>1085850</xdr:colOff>
                    <xdr:row>34</xdr:row>
                    <xdr:rowOff>317500</xdr:rowOff>
                  </to>
                </anchor>
              </controlPr>
            </control>
          </mc:Choice>
        </mc:AlternateContent>
        <mc:AlternateContent xmlns:mc="http://schemas.openxmlformats.org/markup-compatibility/2006">
          <mc:Choice Requires="x14">
            <control shapeId="1049" r:id="rId30" name="Drop Down 25">
              <controlPr defaultSize="0" autoLine="0" autoPict="0">
                <anchor moveWithCells="1">
                  <from>
                    <xdr:col>7</xdr:col>
                    <xdr:colOff>190500</xdr:colOff>
                    <xdr:row>35</xdr:row>
                    <xdr:rowOff>114300</xdr:rowOff>
                  </from>
                  <to>
                    <xdr:col>7</xdr:col>
                    <xdr:colOff>1085850</xdr:colOff>
                    <xdr:row>35</xdr:row>
                    <xdr:rowOff>317500</xdr:rowOff>
                  </to>
                </anchor>
              </controlPr>
            </control>
          </mc:Choice>
        </mc:AlternateContent>
        <mc:AlternateContent xmlns:mc="http://schemas.openxmlformats.org/markup-compatibility/2006">
          <mc:Choice Requires="x14">
            <control shapeId="1050" r:id="rId31" name="Drop Down 26">
              <controlPr defaultSize="0" autoLine="0" autoPict="0">
                <anchor moveWithCells="1">
                  <from>
                    <xdr:col>7</xdr:col>
                    <xdr:colOff>190500</xdr:colOff>
                    <xdr:row>36</xdr:row>
                    <xdr:rowOff>114300</xdr:rowOff>
                  </from>
                  <to>
                    <xdr:col>7</xdr:col>
                    <xdr:colOff>1085850</xdr:colOff>
                    <xdr:row>36</xdr:row>
                    <xdr:rowOff>317500</xdr:rowOff>
                  </to>
                </anchor>
              </controlPr>
            </control>
          </mc:Choice>
        </mc:AlternateContent>
        <mc:AlternateContent xmlns:mc="http://schemas.openxmlformats.org/markup-compatibility/2006">
          <mc:Choice Requires="x14">
            <control shapeId="1051" r:id="rId32" name="Drop Down 27">
              <controlPr defaultSize="0" autoLine="0" autoPict="0">
                <anchor moveWithCells="1">
                  <from>
                    <xdr:col>7</xdr:col>
                    <xdr:colOff>190500</xdr:colOff>
                    <xdr:row>37</xdr:row>
                    <xdr:rowOff>114300</xdr:rowOff>
                  </from>
                  <to>
                    <xdr:col>7</xdr:col>
                    <xdr:colOff>1085850</xdr:colOff>
                    <xdr:row>37</xdr:row>
                    <xdr:rowOff>317500</xdr:rowOff>
                  </to>
                </anchor>
              </controlPr>
            </control>
          </mc:Choice>
        </mc:AlternateContent>
        <mc:AlternateContent xmlns:mc="http://schemas.openxmlformats.org/markup-compatibility/2006">
          <mc:Choice Requires="x14">
            <control shapeId="1052" r:id="rId33" name="Drop Down 28">
              <controlPr defaultSize="0" autoLine="0" autoPict="0">
                <anchor moveWithCells="1">
                  <from>
                    <xdr:col>7</xdr:col>
                    <xdr:colOff>190500</xdr:colOff>
                    <xdr:row>38</xdr:row>
                    <xdr:rowOff>114300</xdr:rowOff>
                  </from>
                  <to>
                    <xdr:col>7</xdr:col>
                    <xdr:colOff>1085850</xdr:colOff>
                    <xdr:row>38</xdr:row>
                    <xdr:rowOff>317500</xdr:rowOff>
                  </to>
                </anchor>
              </controlPr>
            </control>
          </mc:Choice>
        </mc:AlternateContent>
        <mc:AlternateContent xmlns:mc="http://schemas.openxmlformats.org/markup-compatibility/2006">
          <mc:Choice Requires="x14">
            <control shapeId="1053" r:id="rId34" name="Drop Down 29">
              <controlPr defaultSize="0" autoLine="0" autoPict="0">
                <anchor moveWithCells="1">
                  <from>
                    <xdr:col>7</xdr:col>
                    <xdr:colOff>190500</xdr:colOff>
                    <xdr:row>39</xdr:row>
                    <xdr:rowOff>114300</xdr:rowOff>
                  </from>
                  <to>
                    <xdr:col>7</xdr:col>
                    <xdr:colOff>1085850</xdr:colOff>
                    <xdr:row>39</xdr:row>
                    <xdr:rowOff>317500</xdr:rowOff>
                  </to>
                </anchor>
              </controlPr>
            </control>
          </mc:Choice>
        </mc:AlternateContent>
        <mc:AlternateContent xmlns:mc="http://schemas.openxmlformats.org/markup-compatibility/2006">
          <mc:Choice Requires="x14">
            <control shapeId="1054" r:id="rId35" name="Drop Down 30">
              <controlPr defaultSize="0" autoLine="0" autoPict="0">
                <anchor moveWithCells="1">
                  <from>
                    <xdr:col>7</xdr:col>
                    <xdr:colOff>190500</xdr:colOff>
                    <xdr:row>40</xdr:row>
                    <xdr:rowOff>114300</xdr:rowOff>
                  </from>
                  <to>
                    <xdr:col>7</xdr:col>
                    <xdr:colOff>1085850</xdr:colOff>
                    <xdr:row>40</xdr:row>
                    <xdr:rowOff>317500</xdr:rowOff>
                  </to>
                </anchor>
              </controlPr>
            </control>
          </mc:Choice>
        </mc:AlternateContent>
        <mc:AlternateContent xmlns:mc="http://schemas.openxmlformats.org/markup-compatibility/2006">
          <mc:Choice Requires="x14">
            <control shapeId="1055" r:id="rId36" name="Drop Down 31">
              <controlPr defaultSize="0" autoLine="0" autoPict="0">
                <anchor moveWithCells="1">
                  <from>
                    <xdr:col>7</xdr:col>
                    <xdr:colOff>190500</xdr:colOff>
                    <xdr:row>41</xdr:row>
                    <xdr:rowOff>114300</xdr:rowOff>
                  </from>
                  <to>
                    <xdr:col>7</xdr:col>
                    <xdr:colOff>1085850</xdr:colOff>
                    <xdr:row>41</xdr:row>
                    <xdr:rowOff>317500</xdr:rowOff>
                  </to>
                </anchor>
              </controlPr>
            </control>
          </mc:Choice>
        </mc:AlternateContent>
        <mc:AlternateContent xmlns:mc="http://schemas.openxmlformats.org/markup-compatibility/2006">
          <mc:Choice Requires="x14">
            <control shapeId="1056" r:id="rId37" name="Drop Down 32">
              <controlPr defaultSize="0" autoLine="0" autoPict="0">
                <anchor moveWithCells="1">
                  <from>
                    <xdr:col>7</xdr:col>
                    <xdr:colOff>190500</xdr:colOff>
                    <xdr:row>42</xdr:row>
                    <xdr:rowOff>114300</xdr:rowOff>
                  </from>
                  <to>
                    <xdr:col>7</xdr:col>
                    <xdr:colOff>1085850</xdr:colOff>
                    <xdr:row>42</xdr:row>
                    <xdr:rowOff>317500</xdr:rowOff>
                  </to>
                </anchor>
              </controlPr>
            </control>
          </mc:Choice>
        </mc:AlternateContent>
        <mc:AlternateContent xmlns:mc="http://schemas.openxmlformats.org/markup-compatibility/2006">
          <mc:Choice Requires="x14">
            <control shapeId="1057" r:id="rId38" name="Drop Down 33">
              <controlPr defaultSize="0" autoLine="0" autoPict="0">
                <anchor moveWithCells="1">
                  <from>
                    <xdr:col>7</xdr:col>
                    <xdr:colOff>190500</xdr:colOff>
                    <xdr:row>43</xdr:row>
                    <xdr:rowOff>114300</xdr:rowOff>
                  </from>
                  <to>
                    <xdr:col>7</xdr:col>
                    <xdr:colOff>1085850</xdr:colOff>
                    <xdr:row>43</xdr:row>
                    <xdr:rowOff>317500</xdr:rowOff>
                  </to>
                </anchor>
              </controlPr>
            </control>
          </mc:Choice>
        </mc:AlternateContent>
        <mc:AlternateContent xmlns:mc="http://schemas.openxmlformats.org/markup-compatibility/2006">
          <mc:Choice Requires="x14">
            <control shapeId="1058" r:id="rId39" name="Drop Down 34">
              <controlPr defaultSize="0" autoLine="0" autoPict="0">
                <anchor moveWithCells="1">
                  <from>
                    <xdr:col>7</xdr:col>
                    <xdr:colOff>190500</xdr:colOff>
                    <xdr:row>44</xdr:row>
                    <xdr:rowOff>114300</xdr:rowOff>
                  </from>
                  <to>
                    <xdr:col>7</xdr:col>
                    <xdr:colOff>1085850</xdr:colOff>
                    <xdr:row>44</xdr:row>
                    <xdr:rowOff>317500</xdr:rowOff>
                  </to>
                </anchor>
              </controlPr>
            </control>
          </mc:Choice>
        </mc:AlternateContent>
        <mc:AlternateContent xmlns:mc="http://schemas.openxmlformats.org/markup-compatibility/2006">
          <mc:Choice Requires="x14">
            <control shapeId="1059" r:id="rId40" name="Drop Down 35">
              <controlPr defaultSize="0" autoLine="0" autoPict="0">
                <anchor moveWithCells="1">
                  <from>
                    <xdr:col>7</xdr:col>
                    <xdr:colOff>190500</xdr:colOff>
                    <xdr:row>45</xdr:row>
                    <xdr:rowOff>114300</xdr:rowOff>
                  </from>
                  <to>
                    <xdr:col>7</xdr:col>
                    <xdr:colOff>1085850</xdr:colOff>
                    <xdr:row>45</xdr:row>
                    <xdr:rowOff>317500</xdr:rowOff>
                  </to>
                </anchor>
              </controlPr>
            </control>
          </mc:Choice>
        </mc:AlternateContent>
        <mc:AlternateContent xmlns:mc="http://schemas.openxmlformats.org/markup-compatibility/2006">
          <mc:Choice Requires="x14">
            <control shapeId="1060" r:id="rId41" name="Drop Down 36">
              <controlPr defaultSize="0" autoLine="0" autoPict="0">
                <anchor moveWithCells="1">
                  <from>
                    <xdr:col>7</xdr:col>
                    <xdr:colOff>190500</xdr:colOff>
                    <xdr:row>46</xdr:row>
                    <xdr:rowOff>114300</xdr:rowOff>
                  </from>
                  <to>
                    <xdr:col>7</xdr:col>
                    <xdr:colOff>1085850</xdr:colOff>
                    <xdr:row>46</xdr:row>
                    <xdr:rowOff>317500</xdr:rowOff>
                  </to>
                </anchor>
              </controlPr>
            </control>
          </mc:Choice>
        </mc:AlternateContent>
        <mc:AlternateContent xmlns:mc="http://schemas.openxmlformats.org/markup-compatibility/2006">
          <mc:Choice Requires="x14">
            <control shapeId="1061" r:id="rId42" name="Drop Down 37">
              <controlPr defaultSize="0" autoLine="0" autoPict="0">
                <anchor moveWithCells="1">
                  <from>
                    <xdr:col>7</xdr:col>
                    <xdr:colOff>190500</xdr:colOff>
                    <xdr:row>47</xdr:row>
                    <xdr:rowOff>114300</xdr:rowOff>
                  </from>
                  <to>
                    <xdr:col>7</xdr:col>
                    <xdr:colOff>1085850</xdr:colOff>
                    <xdr:row>47</xdr:row>
                    <xdr:rowOff>317500</xdr:rowOff>
                  </to>
                </anchor>
              </controlPr>
            </control>
          </mc:Choice>
        </mc:AlternateContent>
        <mc:AlternateContent xmlns:mc="http://schemas.openxmlformats.org/markup-compatibility/2006">
          <mc:Choice Requires="x14">
            <control shapeId="1062" r:id="rId43" name="Drop Down 38">
              <controlPr defaultSize="0" autoLine="0" autoPict="0">
                <anchor moveWithCells="1">
                  <from>
                    <xdr:col>7</xdr:col>
                    <xdr:colOff>190500</xdr:colOff>
                    <xdr:row>48</xdr:row>
                    <xdr:rowOff>114300</xdr:rowOff>
                  </from>
                  <to>
                    <xdr:col>7</xdr:col>
                    <xdr:colOff>1085850</xdr:colOff>
                    <xdr:row>48</xdr:row>
                    <xdr:rowOff>317500</xdr:rowOff>
                  </to>
                </anchor>
              </controlPr>
            </control>
          </mc:Choice>
        </mc:AlternateContent>
        <mc:AlternateContent xmlns:mc="http://schemas.openxmlformats.org/markup-compatibility/2006">
          <mc:Choice Requires="x14">
            <control shapeId="1063" r:id="rId44" name="Drop Down 39">
              <controlPr defaultSize="0" autoLine="0" autoPict="0">
                <anchor moveWithCells="1">
                  <from>
                    <xdr:col>7</xdr:col>
                    <xdr:colOff>190500</xdr:colOff>
                    <xdr:row>49</xdr:row>
                    <xdr:rowOff>114300</xdr:rowOff>
                  </from>
                  <to>
                    <xdr:col>7</xdr:col>
                    <xdr:colOff>1085850</xdr:colOff>
                    <xdr:row>49</xdr:row>
                    <xdr:rowOff>317500</xdr:rowOff>
                  </to>
                </anchor>
              </controlPr>
            </control>
          </mc:Choice>
        </mc:AlternateContent>
        <mc:AlternateContent xmlns:mc="http://schemas.openxmlformats.org/markup-compatibility/2006">
          <mc:Choice Requires="x14">
            <control shapeId="1064" r:id="rId45" name="Drop Down 40">
              <controlPr defaultSize="0" autoLine="0" autoPict="0">
                <anchor moveWithCells="1">
                  <from>
                    <xdr:col>7</xdr:col>
                    <xdr:colOff>190500</xdr:colOff>
                    <xdr:row>50</xdr:row>
                    <xdr:rowOff>114300</xdr:rowOff>
                  </from>
                  <to>
                    <xdr:col>7</xdr:col>
                    <xdr:colOff>1085850</xdr:colOff>
                    <xdr:row>50</xdr:row>
                    <xdr:rowOff>317500</xdr:rowOff>
                  </to>
                </anchor>
              </controlPr>
            </control>
          </mc:Choice>
        </mc:AlternateContent>
        <mc:AlternateContent xmlns:mc="http://schemas.openxmlformats.org/markup-compatibility/2006">
          <mc:Choice Requires="x14">
            <control shapeId="1065" r:id="rId46" name="Drop Down 41">
              <controlPr defaultSize="0" autoLine="0" autoPict="0">
                <anchor moveWithCells="1">
                  <from>
                    <xdr:col>7</xdr:col>
                    <xdr:colOff>190500</xdr:colOff>
                    <xdr:row>51</xdr:row>
                    <xdr:rowOff>114300</xdr:rowOff>
                  </from>
                  <to>
                    <xdr:col>7</xdr:col>
                    <xdr:colOff>1085850</xdr:colOff>
                    <xdr:row>51</xdr:row>
                    <xdr:rowOff>317500</xdr:rowOff>
                  </to>
                </anchor>
              </controlPr>
            </control>
          </mc:Choice>
        </mc:AlternateContent>
        <mc:AlternateContent xmlns:mc="http://schemas.openxmlformats.org/markup-compatibility/2006">
          <mc:Choice Requires="x14">
            <control shapeId="1066" r:id="rId47" name="Drop Down 42">
              <controlPr defaultSize="0" autoLine="0" autoPict="0">
                <anchor moveWithCells="1">
                  <from>
                    <xdr:col>7</xdr:col>
                    <xdr:colOff>190500</xdr:colOff>
                    <xdr:row>52</xdr:row>
                    <xdr:rowOff>114300</xdr:rowOff>
                  </from>
                  <to>
                    <xdr:col>7</xdr:col>
                    <xdr:colOff>1085850</xdr:colOff>
                    <xdr:row>52</xdr:row>
                    <xdr:rowOff>317500</xdr:rowOff>
                  </to>
                </anchor>
              </controlPr>
            </control>
          </mc:Choice>
        </mc:AlternateContent>
        <mc:AlternateContent xmlns:mc="http://schemas.openxmlformats.org/markup-compatibility/2006">
          <mc:Choice Requires="x14">
            <control shapeId="1067" r:id="rId48" name="Drop Down 43">
              <controlPr defaultSize="0" autoLine="0" autoPict="0">
                <anchor moveWithCells="1">
                  <from>
                    <xdr:col>7</xdr:col>
                    <xdr:colOff>190500</xdr:colOff>
                    <xdr:row>53</xdr:row>
                    <xdr:rowOff>114300</xdr:rowOff>
                  </from>
                  <to>
                    <xdr:col>7</xdr:col>
                    <xdr:colOff>1085850</xdr:colOff>
                    <xdr:row>53</xdr:row>
                    <xdr:rowOff>317500</xdr:rowOff>
                  </to>
                </anchor>
              </controlPr>
            </control>
          </mc:Choice>
        </mc:AlternateContent>
        <mc:AlternateContent xmlns:mc="http://schemas.openxmlformats.org/markup-compatibility/2006">
          <mc:Choice Requires="x14">
            <control shapeId="1068" r:id="rId49" name="Drop Down 44">
              <controlPr defaultSize="0" autoLine="0" autoPict="0">
                <anchor moveWithCells="1">
                  <from>
                    <xdr:col>7</xdr:col>
                    <xdr:colOff>190500</xdr:colOff>
                    <xdr:row>54</xdr:row>
                    <xdr:rowOff>114300</xdr:rowOff>
                  </from>
                  <to>
                    <xdr:col>7</xdr:col>
                    <xdr:colOff>1085850</xdr:colOff>
                    <xdr:row>54</xdr:row>
                    <xdr:rowOff>317500</xdr:rowOff>
                  </to>
                </anchor>
              </controlPr>
            </control>
          </mc:Choice>
        </mc:AlternateContent>
        <mc:AlternateContent xmlns:mc="http://schemas.openxmlformats.org/markup-compatibility/2006">
          <mc:Choice Requires="x14">
            <control shapeId="1069" r:id="rId50" name="Drop Down 45">
              <controlPr defaultSize="0" autoLine="0" autoPict="0">
                <anchor moveWithCells="1">
                  <from>
                    <xdr:col>7</xdr:col>
                    <xdr:colOff>190500</xdr:colOff>
                    <xdr:row>55</xdr:row>
                    <xdr:rowOff>114300</xdr:rowOff>
                  </from>
                  <to>
                    <xdr:col>7</xdr:col>
                    <xdr:colOff>1085850</xdr:colOff>
                    <xdr:row>55</xdr:row>
                    <xdr:rowOff>317500</xdr:rowOff>
                  </to>
                </anchor>
              </controlPr>
            </control>
          </mc:Choice>
        </mc:AlternateContent>
        <mc:AlternateContent xmlns:mc="http://schemas.openxmlformats.org/markup-compatibility/2006">
          <mc:Choice Requires="x14">
            <control shapeId="1070" r:id="rId51" name="Drop Down 46">
              <controlPr defaultSize="0" autoLine="0" autoPict="0">
                <anchor moveWithCells="1">
                  <from>
                    <xdr:col>7</xdr:col>
                    <xdr:colOff>190500</xdr:colOff>
                    <xdr:row>56</xdr:row>
                    <xdr:rowOff>114300</xdr:rowOff>
                  </from>
                  <to>
                    <xdr:col>7</xdr:col>
                    <xdr:colOff>1085850</xdr:colOff>
                    <xdr:row>56</xdr:row>
                    <xdr:rowOff>317500</xdr:rowOff>
                  </to>
                </anchor>
              </controlPr>
            </control>
          </mc:Choice>
        </mc:AlternateContent>
        <mc:AlternateContent xmlns:mc="http://schemas.openxmlformats.org/markup-compatibility/2006">
          <mc:Choice Requires="x14">
            <control shapeId="1071" r:id="rId52" name="Drop Down 47">
              <controlPr defaultSize="0" autoLine="0" autoPict="0">
                <anchor moveWithCells="1">
                  <from>
                    <xdr:col>7</xdr:col>
                    <xdr:colOff>190500</xdr:colOff>
                    <xdr:row>57</xdr:row>
                    <xdr:rowOff>114300</xdr:rowOff>
                  </from>
                  <to>
                    <xdr:col>7</xdr:col>
                    <xdr:colOff>1085850</xdr:colOff>
                    <xdr:row>57</xdr:row>
                    <xdr:rowOff>317500</xdr:rowOff>
                  </to>
                </anchor>
              </controlPr>
            </control>
          </mc:Choice>
        </mc:AlternateContent>
        <mc:AlternateContent xmlns:mc="http://schemas.openxmlformats.org/markup-compatibility/2006">
          <mc:Choice Requires="x14">
            <control shapeId="1072" r:id="rId53" name="Drop Down 48">
              <controlPr defaultSize="0" autoLine="0" autoPict="0">
                <anchor moveWithCells="1">
                  <from>
                    <xdr:col>7</xdr:col>
                    <xdr:colOff>190500</xdr:colOff>
                    <xdr:row>58</xdr:row>
                    <xdr:rowOff>114300</xdr:rowOff>
                  </from>
                  <to>
                    <xdr:col>7</xdr:col>
                    <xdr:colOff>1085850</xdr:colOff>
                    <xdr:row>58</xdr:row>
                    <xdr:rowOff>317500</xdr:rowOff>
                  </to>
                </anchor>
              </controlPr>
            </control>
          </mc:Choice>
        </mc:AlternateContent>
        <mc:AlternateContent xmlns:mc="http://schemas.openxmlformats.org/markup-compatibility/2006">
          <mc:Choice Requires="x14">
            <control shapeId="1073" r:id="rId54" name="Drop Down 49">
              <controlPr defaultSize="0" autoLine="0" autoPict="0">
                <anchor moveWithCells="1">
                  <from>
                    <xdr:col>7</xdr:col>
                    <xdr:colOff>190500</xdr:colOff>
                    <xdr:row>59</xdr:row>
                    <xdr:rowOff>114300</xdr:rowOff>
                  </from>
                  <to>
                    <xdr:col>7</xdr:col>
                    <xdr:colOff>1085850</xdr:colOff>
                    <xdr:row>59</xdr:row>
                    <xdr:rowOff>317500</xdr:rowOff>
                  </to>
                </anchor>
              </controlPr>
            </control>
          </mc:Choice>
        </mc:AlternateContent>
        <mc:AlternateContent xmlns:mc="http://schemas.openxmlformats.org/markup-compatibility/2006">
          <mc:Choice Requires="x14">
            <control shapeId="1074" r:id="rId55" name="Drop Down 50">
              <controlPr defaultSize="0" autoLine="0" autoPict="0">
                <anchor moveWithCells="1">
                  <from>
                    <xdr:col>7</xdr:col>
                    <xdr:colOff>190500</xdr:colOff>
                    <xdr:row>60</xdr:row>
                    <xdr:rowOff>114300</xdr:rowOff>
                  </from>
                  <to>
                    <xdr:col>7</xdr:col>
                    <xdr:colOff>1085850</xdr:colOff>
                    <xdr:row>60</xdr:row>
                    <xdr:rowOff>317500</xdr:rowOff>
                  </to>
                </anchor>
              </controlPr>
            </control>
          </mc:Choice>
        </mc:AlternateContent>
        <mc:AlternateContent xmlns:mc="http://schemas.openxmlformats.org/markup-compatibility/2006">
          <mc:Choice Requires="x14">
            <control shapeId="1075" r:id="rId56" name="Drop Down 51">
              <controlPr locked="0" defaultSize="0" autoLine="0" autoPict="0">
                <anchor moveWithCells="1">
                  <from>
                    <xdr:col>13</xdr:col>
                    <xdr:colOff>190500</xdr:colOff>
                    <xdr:row>10</xdr:row>
                    <xdr:rowOff>114300</xdr:rowOff>
                  </from>
                  <to>
                    <xdr:col>13</xdr:col>
                    <xdr:colOff>1085850</xdr:colOff>
                    <xdr:row>10</xdr:row>
                    <xdr:rowOff>317500</xdr:rowOff>
                  </to>
                </anchor>
              </controlPr>
            </control>
          </mc:Choice>
        </mc:AlternateContent>
        <mc:AlternateContent xmlns:mc="http://schemas.openxmlformats.org/markup-compatibility/2006">
          <mc:Choice Requires="x14">
            <control shapeId="1076" r:id="rId57" name="Drop Down 52">
              <controlPr defaultSize="0" autoLine="0" autoPict="0">
                <anchor moveWithCells="1">
                  <from>
                    <xdr:col>13</xdr:col>
                    <xdr:colOff>190500</xdr:colOff>
                    <xdr:row>12</xdr:row>
                    <xdr:rowOff>114300</xdr:rowOff>
                  </from>
                  <to>
                    <xdr:col>13</xdr:col>
                    <xdr:colOff>1085850</xdr:colOff>
                    <xdr:row>12</xdr:row>
                    <xdr:rowOff>317500</xdr:rowOff>
                  </to>
                </anchor>
              </controlPr>
            </control>
          </mc:Choice>
        </mc:AlternateContent>
        <mc:AlternateContent xmlns:mc="http://schemas.openxmlformats.org/markup-compatibility/2006">
          <mc:Choice Requires="x14">
            <control shapeId="1077" r:id="rId58" name="Drop Down 53">
              <controlPr defaultSize="0" autoLine="0" autoPict="0">
                <anchor moveWithCells="1">
                  <from>
                    <xdr:col>13</xdr:col>
                    <xdr:colOff>190500</xdr:colOff>
                    <xdr:row>13</xdr:row>
                    <xdr:rowOff>114300</xdr:rowOff>
                  </from>
                  <to>
                    <xdr:col>13</xdr:col>
                    <xdr:colOff>1085850</xdr:colOff>
                    <xdr:row>13</xdr:row>
                    <xdr:rowOff>317500</xdr:rowOff>
                  </to>
                </anchor>
              </controlPr>
            </control>
          </mc:Choice>
        </mc:AlternateContent>
        <mc:AlternateContent xmlns:mc="http://schemas.openxmlformats.org/markup-compatibility/2006">
          <mc:Choice Requires="x14">
            <control shapeId="1078" r:id="rId59" name="Drop Down 54">
              <controlPr defaultSize="0" autoLine="0" autoPict="0">
                <anchor moveWithCells="1">
                  <from>
                    <xdr:col>13</xdr:col>
                    <xdr:colOff>190500</xdr:colOff>
                    <xdr:row>14</xdr:row>
                    <xdr:rowOff>114300</xdr:rowOff>
                  </from>
                  <to>
                    <xdr:col>13</xdr:col>
                    <xdr:colOff>1085850</xdr:colOff>
                    <xdr:row>14</xdr:row>
                    <xdr:rowOff>317500</xdr:rowOff>
                  </to>
                </anchor>
              </controlPr>
            </control>
          </mc:Choice>
        </mc:AlternateContent>
        <mc:AlternateContent xmlns:mc="http://schemas.openxmlformats.org/markup-compatibility/2006">
          <mc:Choice Requires="x14">
            <control shapeId="1079" r:id="rId60" name="Drop Down 55">
              <controlPr defaultSize="0" autoLine="0" autoPict="0">
                <anchor moveWithCells="1">
                  <from>
                    <xdr:col>13</xdr:col>
                    <xdr:colOff>190500</xdr:colOff>
                    <xdr:row>15</xdr:row>
                    <xdr:rowOff>114300</xdr:rowOff>
                  </from>
                  <to>
                    <xdr:col>13</xdr:col>
                    <xdr:colOff>1085850</xdr:colOff>
                    <xdr:row>15</xdr:row>
                    <xdr:rowOff>317500</xdr:rowOff>
                  </to>
                </anchor>
              </controlPr>
            </control>
          </mc:Choice>
        </mc:AlternateContent>
        <mc:AlternateContent xmlns:mc="http://schemas.openxmlformats.org/markup-compatibility/2006">
          <mc:Choice Requires="x14">
            <control shapeId="1080" r:id="rId61" name="Drop Down 56">
              <controlPr defaultSize="0" autoLine="0" autoPict="0">
                <anchor moveWithCells="1">
                  <from>
                    <xdr:col>13</xdr:col>
                    <xdr:colOff>190500</xdr:colOff>
                    <xdr:row>16</xdr:row>
                    <xdr:rowOff>114300</xdr:rowOff>
                  </from>
                  <to>
                    <xdr:col>13</xdr:col>
                    <xdr:colOff>1085850</xdr:colOff>
                    <xdr:row>16</xdr:row>
                    <xdr:rowOff>317500</xdr:rowOff>
                  </to>
                </anchor>
              </controlPr>
            </control>
          </mc:Choice>
        </mc:AlternateContent>
        <mc:AlternateContent xmlns:mc="http://schemas.openxmlformats.org/markup-compatibility/2006">
          <mc:Choice Requires="x14">
            <control shapeId="1081" r:id="rId62" name="Drop Down 57">
              <controlPr defaultSize="0" autoLine="0" autoPict="0">
                <anchor moveWithCells="1">
                  <from>
                    <xdr:col>13</xdr:col>
                    <xdr:colOff>190500</xdr:colOff>
                    <xdr:row>17</xdr:row>
                    <xdr:rowOff>114300</xdr:rowOff>
                  </from>
                  <to>
                    <xdr:col>13</xdr:col>
                    <xdr:colOff>1085850</xdr:colOff>
                    <xdr:row>17</xdr:row>
                    <xdr:rowOff>317500</xdr:rowOff>
                  </to>
                </anchor>
              </controlPr>
            </control>
          </mc:Choice>
        </mc:AlternateContent>
        <mc:AlternateContent xmlns:mc="http://schemas.openxmlformats.org/markup-compatibility/2006">
          <mc:Choice Requires="x14">
            <control shapeId="1082" r:id="rId63" name="Drop Down 58">
              <controlPr defaultSize="0" autoLine="0" autoPict="0">
                <anchor moveWithCells="1">
                  <from>
                    <xdr:col>13</xdr:col>
                    <xdr:colOff>190500</xdr:colOff>
                    <xdr:row>18</xdr:row>
                    <xdr:rowOff>114300</xdr:rowOff>
                  </from>
                  <to>
                    <xdr:col>13</xdr:col>
                    <xdr:colOff>1085850</xdr:colOff>
                    <xdr:row>18</xdr:row>
                    <xdr:rowOff>317500</xdr:rowOff>
                  </to>
                </anchor>
              </controlPr>
            </control>
          </mc:Choice>
        </mc:AlternateContent>
        <mc:AlternateContent xmlns:mc="http://schemas.openxmlformats.org/markup-compatibility/2006">
          <mc:Choice Requires="x14">
            <control shapeId="1083" r:id="rId64" name="Drop Down 59">
              <controlPr defaultSize="0" autoLine="0" autoPict="0">
                <anchor moveWithCells="1">
                  <from>
                    <xdr:col>13</xdr:col>
                    <xdr:colOff>190500</xdr:colOff>
                    <xdr:row>19</xdr:row>
                    <xdr:rowOff>114300</xdr:rowOff>
                  </from>
                  <to>
                    <xdr:col>13</xdr:col>
                    <xdr:colOff>1085850</xdr:colOff>
                    <xdr:row>19</xdr:row>
                    <xdr:rowOff>317500</xdr:rowOff>
                  </to>
                </anchor>
              </controlPr>
            </control>
          </mc:Choice>
        </mc:AlternateContent>
        <mc:AlternateContent xmlns:mc="http://schemas.openxmlformats.org/markup-compatibility/2006">
          <mc:Choice Requires="x14">
            <control shapeId="1084" r:id="rId65" name="Drop Down 60">
              <controlPr defaultSize="0" autoLine="0" autoPict="0">
                <anchor moveWithCells="1">
                  <from>
                    <xdr:col>13</xdr:col>
                    <xdr:colOff>190500</xdr:colOff>
                    <xdr:row>20</xdr:row>
                    <xdr:rowOff>114300</xdr:rowOff>
                  </from>
                  <to>
                    <xdr:col>13</xdr:col>
                    <xdr:colOff>1085850</xdr:colOff>
                    <xdr:row>20</xdr:row>
                    <xdr:rowOff>317500</xdr:rowOff>
                  </to>
                </anchor>
              </controlPr>
            </control>
          </mc:Choice>
        </mc:AlternateContent>
        <mc:AlternateContent xmlns:mc="http://schemas.openxmlformats.org/markup-compatibility/2006">
          <mc:Choice Requires="x14">
            <control shapeId="1085" r:id="rId66" name="Drop Down 61">
              <controlPr defaultSize="0" autoLine="0" autoPict="0">
                <anchor moveWithCells="1">
                  <from>
                    <xdr:col>13</xdr:col>
                    <xdr:colOff>190500</xdr:colOff>
                    <xdr:row>21</xdr:row>
                    <xdr:rowOff>114300</xdr:rowOff>
                  </from>
                  <to>
                    <xdr:col>13</xdr:col>
                    <xdr:colOff>1085850</xdr:colOff>
                    <xdr:row>21</xdr:row>
                    <xdr:rowOff>317500</xdr:rowOff>
                  </to>
                </anchor>
              </controlPr>
            </control>
          </mc:Choice>
        </mc:AlternateContent>
        <mc:AlternateContent xmlns:mc="http://schemas.openxmlformats.org/markup-compatibility/2006">
          <mc:Choice Requires="x14">
            <control shapeId="1086" r:id="rId67" name="Drop Down 62">
              <controlPr defaultSize="0" autoLine="0" autoPict="0">
                <anchor moveWithCells="1">
                  <from>
                    <xdr:col>13</xdr:col>
                    <xdr:colOff>190500</xdr:colOff>
                    <xdr:row>22</xdr:row>
                    <xdr:rowOff>114300</xdr:rowOff>
                  </from>
                  <to>
                    <xdr:col>13</xdr:col>
                    <xdr:colOff>1085850</xdr:colOff>
                    <xdr:row>22</xdr:row>
                    <xdr:rowOff>317500</xdr:rowOff>
                  </to>
                </anchor>
              </controlPr>
            </control>
          </mc:Choice>
        </mc:AlternateContent>
        <mc:AlternateContent xmlns:mc="http://schemas.openxmlformats.org/markup-compatibility/2006">
          <mc:Choice Requires="x14">
            <control shapeId="1087" r:id="rId68" name="Drop Down 63">
              <controlPr defaultSize="0" autoLine="0" autoPict="0">
                <anchor moveWithCells="1">
                  <from>
                    <xdr:col>13</xdr:col>
                    <xdr:colOff>190500</xdr:colOff>
                    <xdr:row>23</xdr:row>
                    <xdr:rowOff>114300</xdr:rowOff>
                  </from>
                  <to>
                    <xdr:col>13</xdr:col>
                    <xdr:colOff>1085850</xdr:colOff>
                    <xdr:row>23</xdr:row>
                    <xdr:rowOff>317500</xdr:rowOff>
                  </to>
                </anchor>
              </controlPr>
            </control>
          </mc:Choice>
        </mc:AlternateContent>
        <mc:AlternateContent xmlns:mc="http://schemas.openxmlformats.org/markup-compatibility/2006">
          <mc:Choice Requires="x14">
            <control shapeId="1088" r:id="rId69" name="Drop Down 64">
              <controlPr defaultSize="0" autoLine="0" autoPict="0">
                <anchor moveWithCells="1">
                  <from>
                    <xdr:col>13</xdr:col>
                    <xdr:colOff>190500</xdr:colOff>
                    <xdr:row>24</xdr:row>
                    <xdr:rowOff>114300</xdr:rowOff>
                  </from>
                  <to>
                    <xdr:col>13</xdr:col>
                    <xdr:colOff>1085850</xdr:colOff>
                    <xdr:row>24</xdr:row>
                    <xdr:rowOff>317500</xdr:rowOff>
                  </to>
                </anchor>
              </controlPr>
            </control>
          </mc:Choice>
        </mc:AlternateContent>
        <mc:AlternateContent xmlns:mc="http://schemas.openxmlformats.org/markup-compatibility/2006">
          <mc:Choice Requires="x14">
            <control shapeId="1089" r:id="rId70" name="Drop Down 65">
              <controlPr defaultSize="0" autoLine="0" autoPict="0">
                <anchor moveWithCells="1">
                  <from>
                    <xdr:col>13</xdr:col>
                    <xdr:colOff>190500</xdr:colOff>
                    <xdr:row>25</xdr:row>
                    <xdr:rowOff>114300</xdr:rowOff>
                  </from>
                  <to>
                    <xdr:col>13</xdr:col>
                    <xdr:colOff>1085850</xdr:colOff>
                    <xdr:row>25</xdr:row>
                    <xdr:rowOff>317500</xdr:rowOff>
                  </to>
                </anchor>
              </controlPr>
            </control>
          </mc:Choice>
        </mc:AlternateContent>
        <mc:AlternateContent xmlns:mc="http://schemas.openxmlformats.org/markup-compatibility/2006">
          <mc:Choice Requires="x14">
            <control shapeId="1090" r:id="rId71" name="Drop Down 66">
              <controlPr defaultSize="0" autoLine="0" autoPict="0">
                <anchor moveWithCells="1">
                  <from>
                    <xdr:col>13</xdr:col>
                    <xdr:colOff>190500</xdr:colOff>
                    <xdr:row>26</xdr:row>
                    <xdr:rowOff>114300</xdr:rowOff>
                  </from>
                  <to>
                    <xdr:col>13</xdr:col>
                    <xdr:colOff>1085850</xdr:colOff>
                    <xdr:row>26</xdr:row>
                    <xdr:rowOff>317500</xdr:rowOff>
                  </to>
                </anchor>
              </controlPr>
            </control>
          </mc:Choice>
        </mc:AlternateContent>
        <mc:AlternateContent xmlns:mc="http://schemas.openxmlformats.org/markup-compatibility/2006">
          <mc:Choice Requires="x14">
            <control shapeId="1091" r:id="rId72" name="Drop Down 67">
              <controlPr defaultSize="0" autoLine="0" autoPict="0">
                <anchor moveWithCells="1">
                  <from>
                    <xdr:col>13</xdr:col>
                    <xdr:colOff>190500</xdr:colOff>
                    <xdr:row>27</xdr:row>
                    <xdr:rowOff>114300</xdr:rowOff>
                  </from>
                  <to>
                    <xdr:col>13</xdr:col>
                    <xdr:colOff>1085850</xdr:colOff>
                    <xdr:row>27</xdr:row>
                    <xdr:rowOff>317500</xdr:rowOff>
                  </to>
                </anchor>
              </controlPr>
            </control>
          </mc:Choice>
        </mc:AlternateContent>
        <mc:AlternateContent xmlns:mc="http://schemas.openxmlformats.org/markup-compatibility/2006">
          <mc:Choice Requires="x14">
            <control shapeId="1092" r:id="rId73" name="Drop Down 68">
              <controlPr defaultSize="0" autoLine="0" autoPict="0">
                <anchor moveWithCells="1">
                  <from>
                    <xdr:col>13</xdr:col>
                    <xdr:colOff>190500</xdr:colOff>
                    <xdr:row>28</xdr:row>
                    <xdr:rowOff>114300</xdr:rowOff>
                  </from>
                  <to>
                    <xdr:col>13</xdr:col>
                    <xdr:colOff>1085850</xdr:colOff>
                    <xdr:row>28</xdr:row>
                    <xdr:rowOff>317500</xdr:rowOff>
                  </to>
                </anchor>
              </controlPr>
            </control>
          </mc:Choice>
        </mc:AlternateContent>
        <mc:AlternateContent xmlns:mc="http://schemas.openxmlformats.org/markup-compatibility/2006">
          <mc:Choice Requires="x14">
            <control shapeId="1093" r:id="rId74" name="Drop Down 69">
              <controlPr defaultSize="0" autoLine="0" autoPict="0">
                <anchor moveWithCells="1">
                  <from>
                    <xdr:col>13</xdr:col>
                    <xdr:colOff>190500</xdr:colOff>
                    <xdr:row>29</xdr:row>
                    <xdr:rowOff>114300</xdr:rowOff>
                  </from>
                  <to>
                    <xdr:col>13</xdr:col>
                    <xdr:colOff>1085850</xdr:colOff>
                    <xdr:row>29</xdr:row>
                    <xdr:rowOff>317500</xdr:rowOff>
                  </to>
                </anchor>
              </controlPr>
            </control>
          </mc:Choice>
        </mc:AlternateContent>
        <mc:AlternateContent xmlns:mc="http://schemas.openxmlformats.org/markup-compatibility/2006">
          <mc:Choice Requires="x14">
            <control shapeId="1094" r:id="rId75" name="Drop Down 70">
              <controlPr defaultSize="0" autoLine="0" autoPict="0">
                <anchor moveWithCells="1">
                  <from>
                    <xdr:col>13</xdr:col>
                    <xdr:colOff>190500</xdr:colOff>
                    <xdr:row>30</xdr:row>
                    <xdr:rowOff>114300</xdr:rowOff>
                  </from>
                  <to>
                    <xdr:col>13</xdr:col>
                    <xdr:colOff>1085850</xdr:colOff>
                    <xdr:row>30</xdr:row>
                    <xdr:rowOff>317500</xdr:rowOff>
                  </to>
                </anchor>
              </controlPr>
            </control>
          </mc:Choice>
        </mc:AlternateContent>
        <mc:AlternateContent xmlns:mc="http://schemas.openxmlformats.org/markup-compatibility/2006">
          <mc:Choice Requires="x14">
            <control shapeId="1095" r:id="rId76" name="Drop Down 71">
              <controlPr defaultSize="0" autoLine="0" autoPict="0">
                <anchor moveWithCells="1">
                  <from>
                    <xdr:col>13</xdr:col>
                    <xdr:colOff>190500</xdr:colOff>
                    <xdr:row>31</xdr:row>
                    <xdr:rowOff>114300</xdr:rowOff>
                  </from>
                  <to>
                    <xdr:col>13</xdr:col>
                    <xdr:colOff>1085850</xdr:colOff>
                    <xdr:row>31</xdr:row>
                    <xdr:rowOff>317500</xdr:rowOff>
                  </to>
                </anchor>
              </controlPr>
            </control>
          </mc:Choice>
        </mc:AlternateContent>
        <mc:AlternateContent xmlns:mc="http://schemas.openxmlformats.org/markup-compatibility/2006">
          <mc:Choice Requires="x14">
            <control shapeId="1096" r:id="rId77" name="Drop Down 72">
              <controlPr defaultSize="0" autoLine="0" autoPict="0">
                <anchor moveWithCells="1">
                  <from>
                    <xdr:col>13</xdr:col>
                    <xdr:colOff>190500</xdr:colOff>
                    <xdr:row>32</xdr:row>
                    <xdr:rowOff>114300</xdr:rowOff>
                  </from>
                  <to>
                    <xdr:col>13</xdr:col>
                    <xdr:colOff>1085850</xdr:colOff>
                    <xdr:row>32</xdr:row>
                    <xdr:rowOff>317500</xdr:rowOff>
                  </to>
                </anchor>
              </controlPr>
            </control>
          </mc:Choice>
        </mc:AlternateContent>
        <mc:AlternateContent xmlns:mc="http://schemas.openxmlformats.org/markup-compatibility/2006">
          <mc:Choice Requires="x14">
            <control shapeId="1097" r:id="rId78" name="Drop Down 73">
              <controlPr defaultSize="0" autoLine="0" autoPict="0">
                <anchor moveWithCells="1">
                  <from>
                    <xdr:col>13</xdr:col>
                    <xdr:colOff>190500</xdr:colOff>
                    <xdr:row>33</xdr:row>
                    <xdr:rowOff>114300</xdr:rowOff>
                  </from>
                  <to>
                    <xdr:col>13</xdr:col>
                    <xdr:colOff>1085850</xdr:colOff>
                    <xdr:row>33</xdr:row>
                    <xdr:rowOff>317500</xdr:rowOff>
                  </to>
                </anchor>
              </controlPr>
            </control>
          </mc:Choice>
        </mc:AlternateContent>
        <mc:AlternateContent xmlns:mc="http://schemas.openxmlformats.org/markup-compatibility/2006">
          <mc:Choice Requires="x14">
            <control shapeId="1098" r:id="rId79" name="Drop Down 74">
              <controlPr defaultSize="0" autoLine="0" autoPict="0">
                <anchor moveWithCells="1">
                  <from>
                    <xdr:col>13</xdr:col>
                    <xdr:colOff>190500</xdr:colOff>
                    <xdr:row>34</xdr:row>
                    <xdr:rowOff>114300</xdr:rowOff>
                  </from>
                  <to>
                    <xdr:col>13</xdr:col>
                    <xdr:colOff>1085850</xdr:colOff>
                    <xdr:row>34</xdr:row>
                    <xdr:rowOff>317500</xdr:rowOff>
                  </to>
                </anchor>
              </controlPr>
            </control>
          </mc:Choice>
        </mc:AlternateContent>
        <mc:AlternateContent xmlns:mc="http://schemas.openxmlformats.org/markup-compatibility/2006">
          <mc:Choice Requires="x14">
            <control shapeId="1099" r:id="rId80" name="Drop Down 75">
              <controlPr defaultSize="0" autoLine="0" autoPict="0">
                <anchor moveWithCells="1">
                  <from>
                    <xdr:col>13</xdr:col>
                    <xdr:colOff>190500</xdr:colOff>
                    <xdr:row>35</xdr:row>
                    <xdr:rowOff>114300</xdr:rowOff>
                  </from>
                  <to>
                    <xdr:col>13</xdr:col>
                    <xdr:colOff>1085850</xdr:colOff>
                    <xdr:row>35</xdr:row>
                    <xdr:rowOff>317500</xdr:rowOff>
                  </to>
                </anchor>
              </controlPr>
            </control>
          </mc:Choice>
        </mc:AlternateContent>
        <mc:AlternateContent xmlns:mc="http://schemas.openxmlformats.org/markup-compatibility/2006">
          <mc:Choice Requires="x14">
            <control shapeId="1100" r:id="rId81" name="Drop Down 76">
              <controlPr defaultSize="0" autoLine="0" autoPict="0">
                <anchor moveWithCells="1">
                  <from>
                    <xdr:col>13</xdr:col>
                    <xdr:colOff>190500</xdr:colOff>
                    <xdr:row>36</xdr:row>
                    <xdr:rowOff>114300</xdr:rowOff>
                  </from>
                  <to>
                    <xdr:col>13</xdr:col>
                    <xdr:colOff>1085850</xdr:colOff>
                    <xdr:row>36</xdr:row>
                    <xdr:rowOff>317500</xdr:rowOff>
                  </to>
                </anchor>
              </controlPr>
            </control>
          </mc:Choice>
        </mc:AlternateContent>
        <mc:AlternateContent xmlns:mc="http://schemas.openxmlformats.org/markup-compatibility/2006">
          <mc:Choice Requires="x14">
            <control shapeId="1101" r:id="rId82" name="Drop Down 77">
              <controlPr defaultSize="0" autoLine="0" autoPict="0">
                <anchor moveWithCells="1">
                  <from>
                    <xdr:col>13</xdr:col>
                    <xdr:colOff>190500</xdr:colOff>
                    <xdr:row>37</xdr:row>
                    <xdr:rowOff>114300</xdr:rowOff>
                  </from>
                  <to>
                    <xdr:col>13</xdr:col>
                    <xdr:colOff>1085850</xdr:colOff>
                    <xdr:row>37</xdr:row>
                    <xdr:rowOff>317500</xdr:rowOff>
                  </to>
                </anchor>
              </controlPr>
            </control>
          </mc:Choice>
        </mc:AlternateContent>
        <mc:AlternateContent xmlns:mc="http://schemas.openxmlformats.org/markup-compatibility/2006">
          <mc:Choice Requires="x14">
            <control shapeId="1102" r:id="rId83" name="Drop Down 78">
              <controlPr defaultSize="0" autoLine="0" autoPict="0">
                <anchor moveWithCells="1">
                  <from>
                    <xdr:col>13</xdr:col>
                    <xdr:colOff>190500</xdr:colOff>
                    <xdr:row>38</xdr:row>
                    <xdr:rowOff>114300</xdr:rowOff>
                  </from>
                  <to>
                    <xdr:col>13</xdr:col>
                    <xdr:colOff>1085850</xdr:colOff>
                    <xdr:row>38</xdr:row>
                    <xdr:rowOff>317500</xdr:rowOff>
                  </to>
                </anchor>
              </controlPr>
            </control>
          </mc:Choice>
        </mc:AlternateContent>
        <mc:AlternateContent xmlns:mc="http://schemas.openxmlformats.org/markup-compatibility/2006">
          <mc:Choice Requires="x14">
            <control shapeId="1103" r:id="rId84" name="Drop Down 79">
              <controlPr defaultSize="0" autoLine="0" autoPict="0">
                <anchor moveWithCells="1">
                  <from>
                    <xdr:col>13</xdr:col>
                    <xdr:colOff>190500</xdr:colOff>
                    <xdr:row>39</xdr:row>
                    <xdr:rowOff>114300</xdr:rowOff>
                  </from>
                  <to>
                    <xdr:col>13</xdr:col>
                    <xdr:colOff>1085850</xdr:colOff>
                    <xdr:row>39</xdr:row>
                    <xdr:rowOff>317500</xdr:rowOff>
                  </to>
                </anchor>
              </controlPr>
            </control>
          </mc:Choice>
        </mc:AlternateContent>
        <mc:AlternateContent xmlns:mc="http://schemas.openxmlformats.org/markup-compatibility/2006">
          <mc:Choice Requires="x14">
            <control shapeId="1104" r:id="rId85" name="Drop Down 80">
              <controlPr defaultSize="0" autoLine="0" autoPict="0">
                <anchor moveWithCells="1">
                  <from>
                    <xdr:col>13</xdr:col>
                    <xdr:colOff>190500</xdr:colOff>
                    <xdr:row>40</xdr:row>
                    <xdr:rowOff>114300</xdr:rowOff>
                  </from>
                  <to>
                    <xdr:col>13</xdr:col>
                    <xdr:colOff>1085850</xdr:colOff>
                    <xdr:row>40</xdr:row>
                    <xdr:rowOff>317500</xdr:rowOff>
                  </to>
                </anchor>
              </controlPr>
            </control>
          </mc:Choice>
        </mc:AlternateContent>
        <mc:AlternateContent xmlns:mc="http://schemas.openxmlformats.org/markup-compatibility/2006">
          <mc:Choice Requires="x14">
            <control shapeId="1105" r:id="rId86" name="Drop Down 81">
              <controlPr defaultSize="0" autoLine="0" autoPict="0">
                <anchor moveWithCells="1">
                  <from>
                    <xdr:col>13</xdr:col>
                    <xdr:colOff>190500</xdr:colOff>
                    <xdr:row>41</xdr:row>
                    <xdr:rowOff>114300</xdr:rowOff>
                  </from>
                  <to>
                    <xdr:col>13</xdr:col>
                    <xdr:colOff>1085850</xdr:colOff>
                    <xdr:row>41</xdr:row>
                    <xdr:rowOff>317500</xdr:rowOff>
                  </to>
                </anchor>
              </controlPr>
            </control>
          </mc:Choice>
        </mc:AlternateContent>
        <mc:AlternateContent xmlns:mc="http://schemas.openxmlformats.org/markup-compatibility/2006">
          <mc:Choice Requires="x14">
            <control shapeId="1106" r:id="rId87" name="Drop Down 82">
              <controlPr defaultSize="0" autoLine="0" autoPict="0">
                <anchor moveWithCells="1">
                  <from>
                    <xdr:col>13</xdr:col>
                    <xdr:colOff>190500</xdr:colOff>
                    <xdr:row>42</xdr:row>
                    <xdr:rowOff>114300</xdr:rowOff>
                  </from>
                  <to>
                    <xdr:col>13</xdr:col>
                    <xdr:colOff>1085850</xdr:colOff>
                    <xdr:row>42</xdr:row>
                    <xdr:rowOff>317500</xdr:rowOff>
                  </to>
                </anchor>
              </controlPr>
            </control>
          </mc:Choice>
        </mc:AlternateContent>
        <mc:AlternateContent xmlns:mc="http://schemas.openxmlformats.org/markup-compatibility/2006">
          <mc:Choice Requires="x14">
            <control shapeId="1107" r:id="rId88" name="Drop Down 83">
              <controlPr defaultSize="0" autoLine="0" autoPict="0">
                <anchor moveWithCells="1">
                  <from>
                    <xdr:col>13</xdr:col>
                    <xdr:colOff>190500</xdr:colOff>
                    <xdr:row>43</xdr:row>
                    <xdr:rowOff>114300</xdr:rowOff>
                  </from>
                  <to>
                    <xdr:col>13</xdr:col>
                    <xdr:colOff>1085850</xdr:colOff>
                    <xdr:row>43</xdr:row>
                    <xdr:rowOff>317500</xdr:rowOff>
                  </to>
                </anchor>
              </controlPr>
            </control>
          </mc:Choice>
        </mc:AlternateContent>
        <mc:AlternateContent xmlns:mc="http://schemas.openxmlformats.org/markup-compatibility/2006">
          <mc:Choice Requires="x14">
            <control shapeId="1108" r:id="rId89" name="Drop Down 84">
              <controlPr defaultSize="0" autoLine="0" autoPict="0">
                <anchor moveWithCells="1">
                  <from>
                    <xdr:col>13</xdr:col>
                    <xdr:colOff>190500</xdr:colOff>
                    <xdr:row>44</xdr:row>
                    <xdr:rowOff>114300</xdr:rowOff>
                  </from>
                  <to>
                    <xdr:col>13</xdr:col>
                    <xdr:colOff>1085850</xdr:colOff>
                    <xdr:row>44</xdr:row>
                    <xdr:rowOff>317500</xdr:rowOff>
                  </to>
                </anchor>
              </controlPr>
            </control>
          </mc:Choice>
        </mc:AlternateContent>
        <mc:AlternateContent xmlns:mc="http://schemas.openxmlformats.org/markup-compatibility/2006">
          <mc:Choice Requires="x14">
            <control shapeId="1109" r:id="rId90" name="Drop Down 85">
              <controlPr defaultSize="0" autoLine="0" autoPict="0">
                <anchor moveWithCells="1">
                  <from>
                    <xdr:col>13</xdr:col>
                    <xdr:colOff>190500</xdr:colOff>
                    <xdr:row>45</xdr:row>
                    <xdr:rowOff>114300</xdr:rowOff>
                  </from>
                  <to>
                    <xdr:col>13</xdr:col>
                    <xdr:colOff>1085850</xdr:colOff>
                    <xdr:row>45</xdr:row>
                    <xdr:rowOff>317500</xdr:rowOff>
                  </to>
                </anchor>
              </controlPr>
            </control>
          </mc:Choice>
        </mc:AlternateContent>
        <mc:AlternateContent xmlns:mc="http://schemas.openxmlformats.org/markup-compatibility/2006">
          <mc:Choice Requires="x14">
            <control shapeId="1110" r:id="rId91" name="Drop Down 86">
              <controlPr defaultSize="0" autoLine="0" autoPict="0">
                <anchor moveWithCells="1">
                  <from>
                    <xdr:col>13</xdr:col>
                    <xdr:colOff>190500</xdr:colOff>
                    <xdr:row>46</xdr:row>
                    <xdr:rowOff>114300</xdr:rowOff>
                  </from>
                  <to>
                    <xdr:col>13</xdr:col>
                    <xdr:colOff>1085850</xdr:colOff>
                    <xdr:row>46</xdr:row>
                    <xdr:rowOff>317500</xdr:rowOff>
                  </to>
                </anchor>
              </controlPr>
            </control>
          </mc:Choice>
        </mc:AlternateContent>
        <mc:AlternateContent xmlns:mc="http://schemas.openxmlformats.org/markup-compatibility/2006">
          <mc:Choice Requires="x14">
            <control shapeId="1111" r:id="rId92" name="Drop Down 87">
              <controlPr defaultSize="0" autoLine="0" autoPict="0">
                <anchor moveWithCells="1">
                  <from>
                    <xdr:col>13</xdr:col>
                    <xdr:colOff>190500</xdr:colOff>
                    <xdr:row>47</xdr:row>
                    <xdr:rowOff>114300</xdr:rowOff>
                  </from>
                  <to>
                    <xdr:col>13</xdr:col>
                    <xdr:colOff>1085850</xdr:colOff>
                    <xdr:row>47</xdr:row>
                    <xdr:rowOff>317500</xdr:rowOff>
                  </to>
                </anchor>
              </controlPr>
            </control>
          </mc:Choice>
        </mc:AlternateContent>
        <mc:AlternateContent xmlns:mc="http://schemas.openxmlformats.org/markup-compatibility/2006">
          <mc:Choice Requires="x14">
            <control shapeId="1112" r:id="rId93" name="Drop Down 88">
              <controlPr defaultSize="0" autoLine="0" autoPict="0">
                <anchor moveWithCells="1">
                  <from>
                    <xdr:col>13</xdr:col>
                    <xdr:colOff>190500</xdr:colOff>
                    <xdr:row>48</xdr:row>
                    <xdr:rowOff>114300</xdr:rowOff>
                  </from>
                  <to>
                    <xdr:col>13</xdr:col>
                    <xdr:colOff>1085850</xdr:colOff>
                    <xdr:row>48</xdr:row>
                    <xdr:rowOff>317500</xdr:rowOff>
                  </to>
                </anchor>
              </controlPr>
            </control>
          </mc:Choice>
        </mc:AlternateContent>
        <mc:AlternateContent xmlns:mc="http://schemas.openxmlformats.org/markup-compatibility/2006">
          <mc:Choice Requires="x14">
            <control shapeId="1113" r:id="rId94" name="Drop Down 89">
              <controlPr defaultSize="0" autoLine="0" autoPict="0">
                <anchor moveWithCells="1">
                  <from>
                    <xdr:col>13</xdr:col>
                    <xdr:colOff>190500</xdr:colOff>
                    <xdr:row>49</xdr:row>
                    <xdr:rowOff>114300</xdr:rowOff>
                  </from>
                  <to>
                    <xdr:col>13</xdr:col>
                    <xdr:colOff>1085850</xdr:colOff>
                    <xdr:row>49</xdr:row>
                    <xdr:rowOff>317500</xdr:rowOff>
                  </to>
                </anchor>
              </controlPr>
            </control>
          </mc:Choice>
        </mc:AlternateContent>
        <mc:AlternateContent xmlns:mc="http://schemas.openxmlformats.org/markup-compatibility/2006">
          <mc:Choice Requires="x14">
            <control shapeId="1114" r:id="rId95" name="Drop Down 90">
              <controlPr defaultSize="0" autoLine="0" autoPict="0">
                <anchor moveWithCells="1">
                  <from>
                    <xdr:col>13</xdr:col>
                    <xdr:colOff>190500</xdr:colOff>
                    <xdr:row>50</xdr:row>
                    <xdr:rowOff>114300</xdr:rowOff>
                  </from>
                  <to>
                    <xdr:col>13</xdr:col>
                    <xdr:colOff>1085850</xdr:colOff>
                    <xdr:row>50</xdr:row>
                    <xdr:rowOff>317500</xdr:rowOff>
                  </to>
                </anchor>
              </controlPr>
            </control>
          </mc:Choice>
        </mc:AlternateContent>
        <mc:AlternateContent xmlns:mc="http://schemas.openxmlformats.org/markup-compatibility/2006">
          <mc:Choice Requires="x14">
            <control shapeId="1115" r:id="rId96" name="Drop Down 91">
              <controlPr defaultSize="0" autoLine="0" autoPict="0">
                <anchor moveWithCells="1">
                  <from>
                    <xdr:col>13</xdr:col>
                    <xdr:colOff>190500</xdr:colOff>
                    <xdr:row>51</xdr:row>
                    <xdr:rowOff>114300</xdr:rowOff>
                  </from>
                  <to>
                    <xdr:col>13</xdr:col>
                    <xdr:colOff>1085850</xdr:colOff>
                    <xdr:row>51</xdr:row>
                    <xdr:rowOff>317500</xdr:rowOff>
                  </to>
                </anchor>
              </controlPr>
            </control>
          </mc:Choice>
        </mc:AlternateContent>
        <mc:AlternateContent xmlns:mc="http://schemas.openxmlformats.org/markup-compatibility/2006">
          <mc:Choice Requires="x14">
            <control shapeId="1116" r:id="rId97" name="Drop Down 92">
              <controlPr defaultSize="0" autoLine="0" autoPict="0">
                <anchor moveWithCells="1">
                  <from>
                    <xdr:col>13</xdr:col>
                    <xdr:colOff>190500</xdr:colOff>
                    <xdr:row>52</xdr:row>
                    <xdr:rowOff>114300</xdr:rowOff>
                  </from>
                  <to>
                    <xdr:col>13</xdr:col>
                    <xdr:colOff>1085850</xdr:colOff>
                    <xdr:row>52</xdr:row>
                    <xdr:rowOff>317500</xdr:rowOff>
                  </to>
                </anchor>
              </controlPr>
            </control>
          </mc:Choice>
        </mc:AlternateContent>
        <mc:AlternateContent xmlns:mc="http://schemas.openxmlformats.org/markup-compatibility/2006">
          <mc:Choice Requires="x14">
            <control shapeId="1117" r:id="rId98" name="Drop Down 93">
              <controlPr defaultSize="0" autoLine="0" autoPict="0">
                <anchor moveWithCells="1">
                  <from>
                    <xdr:col>13</xdr:col>
                    <xdr:colOff>190500</xdr:colOff>
                    <xdr:row>53</xdr:row>
                    <xdr:rowOff>114300</xdr:rowOff>
                  </from>
                  <to>
                    <xdr:col>13</xdr:col>
                    <xdr:colOff>1085850</xdr:colOff>
                    <xdr:row>53</xdr:row>
                    <xdr:rowOff>317500</xdr:rowOff>
                  </to>
                </anchor>
              </controlPr>
            </control>
          </mc:Choice>
        </mc:AlternateContent>
        <mc:AlternateContent xmlns:mc="http://schemas.openxmlformats.org/markup-compatibility/2006">
          <mc:Choice Requires="x14">
            <control shapeId="1118" r:id="rId99" name="Drop Down 94">
              <controlPr defaultSize="0" autoLine="0" autoPict="0">
                <anchor moveWithCells="1">
                  <from>
                    <xdr:col>13</xdr:col>
                    <xdr:colOff>190500</xdr:colOff>
                    <xdr:row>54</xdr:row>
                    <xdr:rowOff>114300</xdr:rowOff>
                  </from>
                  <to>
                    <xdr:col>13</xdr:col>
                    <xdr:colOff>1085850</xdr:colOff>
                    <xdr:row>54</xdr:row>
                    <xdr:rowOff>317500</xdr:rowOff>
                  </to>
                </anchor>
              </controlPr>
            </control>
          </mc:Choice>
        </mc:AlternateContent>
        <mc:AlternateContent xmlns:mc="http://schemas.openxmlformats.org/markup-compatibility/2006">
          <mc:Choice Requires="x14">
            <control shapeId="1119" r:id="rId100" name="Drop Down 95">
              <controlPr defaultSize="0" autoLine="0" autoPict="0">
                <anchor moveWithCells="1">
                  <from>
                    <xdr:col>13</xdr:col>
                    <xdr:colOff>190500</xdr:colOff>
                    <xdr:row>55</xdr:row>
                    <xdr:rowOff>114300</xdr:rowOff>
                  </from>
                  <to>
                    <xdr:col>13</xdr:col>
                    <xdr:colOff>1085850</xdr:colOff>
                    <xdr:row>55</xdr:row>
                    <xdr:rowOff>317500</xdr:rowOff>
                  </to>
                </anchor>
              </controlPr>
            </control>
          </mc:Choice>
        </mc:AlternateContent>
        <mc:AlternateContent xmlns:mc="http://schemas.openxmlformats.org/markup-compatibility/2006">
          <mc:Choice Requires="x14">
            <control shapeId="1120" r:id="rId101" name="Drop Down 96">
              <controlPr defaultSize="0" autoLine="0" autoPict="0">
                <anchor moveWithCells="1">
                  <from>
                    <xdr:col>13</xdr:col>
                    <xdr:colOff>190500</xdr:colOff>
                    <xdr:row>56</xdr:row>
                    <xdr:rowOff>114300</xdr:rowOff>
                  </from>
                  <to>
                    <xdr:col>13</xdr:col>
                    <xdr:colOff>1085850</xdr:colOff>
                    <xdr:row>56</xdr:row>
                    <xdr:rowOff>317500</xdr:rowOff>
                  </to>
                </anchor>
              </controlPr>
            </control>
          </mc:Choice>
        </mc:AlternateContent>
        <mc:AlternateContent xmlns:mc="http://schemas.openxmlformats.org/markup-compatibility/2006">
          <mc:Choice Requires="x14">
            <control shapeId="1121" r:id="rId102" name="Drop Down 97">
              <controlPr defaultSize="0" autoLine="0" autoPict="0">
                <anchor moveWithCells="1">
                  <from>
                    <xdr:col>13</xdr:col>
                    <xdr:colOff>190500</xdr:colOff>
                    <xdr:row>57</xdr:row>
                    <xdr:rowOff>114300</xdr:rowOff>
                  </from>
                  <to>
                    <xdr:col>13</xdr:col>
                    <xdr:colOff>1085850</xdr:colOff>
                    <xdr:row>57</xdr:row>
                    <xdr:rowOff>317500</xdr:rowOff>
                  </to>
                </anchor>
              </controlPr>
            </control>
          </mc:Choice>
        </mc:AlternateContent>
        <mc:AlternateContent xmlns:mc="http://schemas.openxmlformats.org/markup-compatibility/2006">
          <mc:Choice Requires="x14">
            <control shapeId="1122" r:id="rId103" name="Drop Down 98">
              <controlPr defaultSize="0" autoLine="0" autoPict="0">
                <anchor moveWithCells="1">
                  <from>
                    <xdr:col>13</xdr:col>
                    <xdr:colOff>190500</xdr:colOff>
                    <xdr:row>58</xdr:row>
                    <xdr:rowOff>114300</xdr:rowOff>
                  </from>
                  <to>
                    <xdr:col>13</xdr:col>
                    <xdr:colOff>1085850</xdr:colOff>
                    <xdr:row>58</xdr:row>
                    <xdr:rowOff>317500</xdr:rowOff>
                  </to>
                </anchor>
              </controlPr>
            </control>
          </mc:Choice>
        </mc:AlternateContent>
        <mc:AlternateContent xmlns:mc="http://schemas.openxmlformats.org/markup-compatibility/2006">
          <mc:Choice Requires="x14">
            <control shapeId="1123" r:id="rId104" name="Drop Down 99">
              <controlPr defaultSize="0" autoLine="0" autoPict="0">
                <anchor moveWithCells="1">
                  <from>
                    <xdr:col>13</xdr:col>
                    <xdr:colOff>190500</xdr:colOff>
                    <xdr:row>59</xdr:row>
                    <xdr:rowOff>114300</xdr:rowOff>
                  </from>
                  <to>
                    <xdr:col>13</xdr:col>
                    <xdr:colOff>1085850</xdr:colOff>
                    <xdr:row>59</xdr:row>
                    <xdr:rowOff>317500</xdr:rowOff>
                  </to>
                </anchor>
              </controlPr>
            </control>
          </mc:Choice>
        </mc:AlternateContent>
        <mc:AlternateContent xmlns:mc="http://schemas.openxmlformats.org/markup-compatibility/2006">
          <mc:Choice Requires="x14">
            <control shapeId="1124" r:id="rId105" name="Drop Down 100">
              <controlPr defaultSize="0" autoLine="0" autoPict="0">
                <anchor moveWithCells="1">
                  <from>
                    <xdr:col>13</xdr:col>
                    <xdr:colOff>190500</xdr:colOff>
                    <xdr:row>60</xdr:row>
                    <xdr:rowOff>114300</xdr:rowOff>
                  </from>
                  <to>
                    <xdr:col>13</xdr:col>
                    <xdr:colOff>1085850</xdr:colOff>
                    <xdr:row>60</xdr:row>
                    <xdr:rowOff>317500</xdr:rowOff>
                  </to>
                </anchor>
              </controlPr>
            </control>
          </mc:Choice>
        </mc:AlternateContent>
        <mc:AlternateContent xmlns:mc="http://schemas.openxmlformats.org/markup-compatibility/2006">
          <mc:Choice Requires="x14">
            <control shapeId="1176" r:id="rId106" name="Drop Down 152">
              <controlPr defaultSize="0" autoLine="0" autoPict="0">
                <anchor moveWithCells="1">
                  <from>
                    <xdr:col>10</xdr:col>
                    <xdr:colOff>190500</xdr:colOff>
                    <xdr:row>10</xdr:row>
                    <xdr:rowOff>114300</xdr:rowOff>
                  </from>
                  <to>
                    <xdr:col>10</xdr:col>
                    <xdr:colOff>1098550</xdr:colOff>
                    <xdr:row>10</xdr:row>
                    <xdr:rowOff>317500</xdr:rowOff>
                  </to>
                </anchor>
              </controlPr>
            </control>
          </mc:Choice>
        </mc:AlternateContent>
        <mc:AlternateContent xmlns:mc="http://schemas.openxmlformats.org/markup-compatibility/2006">
          <mc:Choice Requires="x14">
            <control shapeId="1177" r:id="rId107" name="Drop Down 153">
              <controlPr defaultSize="0" autoLine="0" autoPict="0">
                <anchor moveWithCells="1">
                  <from>
                    <xdr:col>10</xdr:col>
                    <xdr:colOff>190500</xdr:colOff>
                    <xdr:row>12</xdr:row>
                    <xdr:rowOff>114300</xdr:rowOff>
                  </from>
                  <to>
                    <xdr:col>10</xdr:col>
                    <xdr:colOff>1098550</xdr:colOff>
                    <xdr:row>12</xdr:row>
                    <xdr:rowOff>317500</xdr:rowOff>
                  </to>
                </anchor>
              </controlPr>
            </control>
          </mc:Choice>
        </mc:AlternateContent>
        <mc:AlternateContent xmlns:mc="http://schemas.openxmlformats.org/markup-compatibility/2006">
          <mc:Choice Requires="x14">
            <control shapeId="1178" r:id="rId108" name="Drop Down 154">
              <controlPr defaultSize="0" autoLine="0" autoPict="0">
                <anchor moveWithCells="1">
                  <from>
                    <xdr:col>10</xdr:col>
                    <xdr:colOff>190500</xdr:colOff>
                    <xdr:row>13</xdr:row>
                    <xdr:rowOff>114300</xdr:rowOff>
                  </from>
                  <to>
                    <xdr:col>10</xdr:col>
                    <xdr:colOff>1098550</xdr:colOff>
                    <xdr:row>13</xdr:row>
                    <xdr:rowOff>317500</xdr:rowOff>
                  </to>
                </anchor>
              </controlPr>
            </control>
          </mc:Choice>
        </mc:AlternateContent>
        <mc:AlternateContent xmlns:mc="http://schemas.openxmlformats.org/markup-compatibility/2006">
          <mc:Choice Requires="x14">
            <control shapeId="1179" r:id="rId109" name="Drop Down 155">
              <controlPr defaultSize="0" autoLine="0" autoPict="0">
                <anchor moveWithCells="1">
                  <from>
                    <xdr:col>10</xdr:col>
                    <xdr:colOff>190500</xdr:colOff>
                    <xdr:row>14</xdr:row>
                    <xdr:rowOff>114300</xdr:rowOff>
                  </from>
                  <to>
                    <xdr:col>10</xdr:col>
                    <xdr:colOff>1098550</xdr:colOff>
                    <xdr:row>14</xdr:row>
                    <xdr:rowOff>317500</xdr:rowOff>
                  </to>
                </anchor>
              </controlPr>
            </control>
          </mc:Choice>
        </mc:AlternateContent>
        <mc:AlternateContent xmlns:mc="http://schemas.openxmlformats.org/markup-compatibility/2006">
          <mc:Choice Requires="x14">
            <control shapeId="1180" r:id="rId110" name="Drop Down 156">
              <controlPr defaultSize="0" autoLine="0" autoPict="0">
                <anchor moveWithCells="1">
                  <from>
                    <xdr:col>10</xdr:col>
                    <xdr:colOff>190500</xdr:colOff>
                    <xdr:row>15</xdr:row>
                    <xdr:rowOff>114300</xdr:rowOff>
                  </from>
                  <to>
                    <xdr:col>10</xdr:col>
                    <xdr:colOff>1098550</xdr:colOff>
                    <xdr:row>15</xdr:row>
                    <xdr:rowOff>317500</xdr:rowOff>
                  </to>
                </anchor>
              </controlPr>
            </control>
          </mc:Choice>
        </mc:AlternateContent>
        <mc:AlternateContent xmlns:mc="http://schemas.openxmlformats.org/markup-compatibility/2006">
          <mc:Choice Requires="x14">
            <control shapeId="1181" r:id="rId111" name="Drop Down 157">
              <controlPr defaultSize="0" autoLine="0" autoPict="0">
                <anchor moveWithCells="1">
                  <from>
                    <xdr:col>10</xdr:col>
                    <xdr:colOff>190500</xdr:colOff>
                    <xdr:row>16</xdr:row>
                    <xdr:rowOff>114300</xdr:rowOff>
                  </from>
                  <to>
                    <xdr:col>10</xdr:col>
                    <xdr:colOff>1098550</xdr:colOff>
                    <xdr:row>16</xdr:row>
                    <xdr:rowOff>317500</xdr:rowOff>
                  </to>
                </anchor>
              </controlPr>
            </control>
          </mc:Choice>
        </mc:AlternateContent>
        <mc:AlternateContent xmlns:mc="http://schemas.openxmlformats.org/markup-compatibility/2006">
          <mc:Choice Requires="x14">
            <control shapeId="1182" r:id="rId112" name="Drop Down 158">
              <controlPr defaultSize="0" autoLine="0" autoPict="0">
                <anchor moveWithCells="1">
                  <from>
                    <xdr:col>10</xdr:col>
                    <xdr:colOff>190500</xdr:colOff>
                    <xdr:row>17</xdr:row>
                    <xdr:rowOff>114300</xdr:rowOff>
                  </from>
                  <to>
                    <xdr:col>10</xdr:col>
                    <xdr:colOff>1098550</xdr:colOff>
                    <xdr:row>17</xdr:row>
                    <xdr:rowOff>317500</xdr:rowOff>
                  </to>
                </anchor>
              </controlPr>
            </control>
          </mc:Choice>
        </mc:AlternateContent>
        <mc:AlternateContent xmlns:mc="http://schemas.openxmlformats.org/markup-compatibility/2006">
          <mc:Choice Requires="x14">
            <control shapeId="1183" r:id="rId113" name="Drop Down 159">
              <controlPr defaultSize="0" autoLine="0" autoPict="0">
                <anchor moveWithCells="1">
                  <from>
                    <xdr:col>10</xdr:col>
                    <xdr:colOff>190500</xdr:colOff>
                    <xdr:row>18</xdr:row>
                    <xdr:rowOff>114300</xdr:rowOff>
                  </from>
                  <to>
                    <xdr:col>10</xdr:col>
                    <xdr:colOff>1098550</xdr:colOff>
                    <xdr:row>18</xdr:row>
                    <xdr:rowOff>317500</xdr:rowOff>
                  </to>
                </anchor>
              </controlPr>
            </control>
          </mc:Choice>
        </mc:AlternateContent>
        <mc:AlternateContent xmlns:mc="http://schemas.openxmlformats.org/markup-compatibility/2006">
          <mc:Choice Requires="x14">
            <control shapeId="1184" r:id="rId114" name="Drop Down 160">
              <controlPr defaultSize="0" autoLine="0" autoPict="0">
                <anchor moveWithCells="1">
                  <from>
                    <xdr:col>10</xdr:col>
                    <xdr:colOff>190500</xdr:colOff>
                    <xdr:row>19</xdr:row>
                    <xdr:rowOff>114300</xdr:rowOff>
                  </from>
                  <to>
                    <xdr:col>10</xdr:col>
                    <xdr:colOff>1098550</xdr:colOff>
                    <xdr:row>19</xdr:row>
                    <xdr:rowOff>317500</xdr:rowOff>
                  </to>
                </anchor>
              </controlPr>
            </control>
          </mc:Choice>
        </mc:AlternateContent>
        <mc:AlternateContent xmlns:mc="http://schemas.openxmlformats.org/markup-compatibility/2006">
          <mc:Choice Requires="x14">
            <control shapeId="1185" r:id="rId115" name="Drop Down 161">
              <controlPr defaultSize="0" autoLine="0" autoPict="0">
                <anchor moveWithCells="1">
                  <from>
                    <xdr:col>10</xdr:col>
                    <xdr:colOff>190500</xdr:colOff>
                    <xdr:row>20</xdr:row>
                    <xdr:rowOff>114300</xdr:rowOff>
                  </from>
                  <to>
                    <xdr:col>10</xdr:col>
                    <xdr:colOff>1098550</xdr:colOff>
                    <xdr:row>20</xdr:row>
                    <xdr:rowOff>317500</xdr:rowOff>
                  </to>
                </anchor>
              </controlPr>
            </control>
          </mc:Choice>
        </mc:AlternateContent>
        <mc:AlternateContent xmlns:mc="http://schemas.openxmlformats.org/markup-compatibility/2006">
          <mc:Choice Requires="x14">
            <control shapeId="1186" r:id="rId116" name="Drop Down 162">
              <controlPr defaultSize="0" autoLine="0" autoPict="0">
                <anchor moveWithCells="1">
                  <from>
                    <xdr:col>10</xdr:col>
                    <xdr:colOff>190500</xdr:colOff>
                    <xdr:row>21</xdr:row>
                    <xdr:rowOff>114300</xdr:rowOff>
                  </from>
                  <to>
                    <xdr:col>10</xdr:col>
                    <xdr:colOff>1098550</xdr:colOff>
                    <xdr:row>21</xdr:row>
                    <xdr:rowOff>317500</xdr:rowOff>
                  </to>
                </anchor>
              </controlPr>
            </control>
          </mc:Choice>
        </mc:AlternateContent>
        <mc:AlternateContent xmlns:mc="http://schemas.openxmlformats.org/markup-compatibility/2006">
          <mc:Choice Requires="x14">
            <control shapeId="1187" r:id="rId117" name="Drop Down 163">
              <controlPr defaultSize="0" autoLine="0" autoPict="0">
                <anchor moveWithCells="1">
                  <from>
                    <xdr:col>10</xdr:col>
                    <xdr:colOff>190500</xdr:colOff>
                    <xdr:row>22</xdr:row>
                    <xdr:rowOff>114300</xdr:rowOff>
                  </from>
                  <to>
                    <xdr:col>10</xdr:col>
                    <xdr:colOff>1098550</xdr:colOff>
                    <xdr:row>22</xdr:row>
                    <xdr:rowOff>317500</xdr:rowOff>
                  </to>
                </anchor>
              </controlPr>
            </control>
          </mc:Choice>
        </mc:AlternateContent>
        <mc:AlternateContent xmlns:mc="http://schemas.openxmlformats.org/markup-compatibility/2006">
          <mc:Choice Requires="x14">
            <control shapeId="1188" r:id="rId118" name="Drop Down 164">
              <controlPr defaultSize="0" autoLine="0" autoPict="0">
                <anchor moveWithCells="1">
                  <from>
                    <xdr:col>10</xdr:col>
                    <xdr:colOff>190500</xdr:colOff>
                    <xdr:row>23</xdr:row>
                    <xdr:rowOff>114300</xdr:rowOff>
                  </from>
                  <to>
                    <xdr:col>10</xdr:col>
                    <xdr:colOff>1098550</xdr:colOff>
                    <xdr:row>23</xdr:row>
                    <xdr:rowOff>317500</xdr:rowOff>
                  </to>
                </anchor>
              </controlPr>
            </control>
          </mc:Choice>
        </mc:AlternateContent>
        <mc:AlternateContent xmlns:mc="http://schemas.openxmlformats.org/markup-compatibility/2006">
          <mc:Choice Requires="x14">
            <control shapeId="1189" r:id="rId119" name="Drop Down 165">
              <controlPr defaultSize="0" autoLine="0" autoPict="0">
                <anchor moveWithCells="1">
                  <from>
                    <xdr:col>10</xdr:col>
                    <xdr:colOff>190500</xdr:colOff>
                    <xdr:row>24</xdr:row>
                    <xdr:rowOff>114300</xdr:rowOff>
                  </from>
                  <to>
                    <xdr:col>10</xdr:col>
                    <xdr:colOff>1098550</xdr:colOff>
                    <xdr:row>24</xdr:row>
                    <xdr:rowOff>317500</xdr:rowOff>
                  </to>
                </anchor>
              </controlPr>
            </control>
          </mc:Choice>
        </mc:AlternateContent>
        <mc:AlternateContent xmlns:mc="http://schemas.openxmlformats.org/markup-compatibility/2006">
          <mc:Choice Requires="x14">
            <control shapeId="1190" r:id="rId120" name="Drop Down 166">
              <controlPr defaultSize="0" autoLine="0" autoPict="0">
                <anchor moveWithCells="1">
                  <from>
                    <xdr:col>10</xdr:col>
                    <xdr:colOff>190500</xdr:colOff>
                    <xdr:row>25</xdr:row>
                    <xdr:rowOff>114300</xdr:rowOff>
                  </from>
                  <to>
                    <xdr:col>10</xdr:col>
                    <xdr:colOff>1098550</xdr:colOff>
                    <xdr:row>25</xdr:row>
                    <xdr:rowOff>317500</xdr:rowOff>
                  </to>
                </anchor>
              </controlPr>
            </control>
          </mc:Choice>
        </mc:AlternateContent>
        <mc:AlternateContent xmlns:mc="http://schemas.openxmlformats.org/markup-compatibility/2006">
          <mc:Choice Requires="x14">
            <control shapeId="1191" r:id="rId121" name="Drop Down 167">
              <controlPr defaultSize="0" autoLine="0" autoPict="0">
                <anchor moveWithCells="1">
                  <from>
                    <xdr:col>10</xdr:col>
                    <xdr:colOff>190500</xdr:colOff>
                    <xdr:row>26</xdr:row>
                    <xdr:rowOff>114300</xdr:rowOff>
                  </from>
                  <to>
                    <xdr:col>10</xdr:col>
                    <xdr:colOff>1098550</xdr:colOff>
                    <xdr:row>26</xdr:row>
                    <xdr:rowOff>317500</xdr:rowOff>
                  </to>
                </anchor>
              </controlPr>
            </control>
          </mc:Choice>
        </mc:AlternateContent>
        <mc:AlternateContent xmlns:mc="http://schemas.openxmlformats.org/markup-compatibility/2006">
          <mc:Choice Requires="x14">
            <control shapeId="1192" r:id="rId122" name="Drop Down 168">
              <controlPr defaultSize="0" autoLine="0" autoPict="0">
                <anchor moveWithCells="1">
                  <from>
                    <xdr:col>10</xdr:col>
                    <xdr:colOff>190500</xdr:colOff>
                    <xdr:row>27</xdr:row>
                    <xdr:rowOff>114300</xdr:rowOff>
                  </from>
                  <to>
                    <xdr:col>10</xdr:col>
                    <xdr:colOff>1098550</xdr:colOff>
                    <xdr:row>27</xdr:row>
                    <xdr:rowOff>317500</xdr:rowOff>
                  </to>
                </anchor>
              </controlPr>
            </control>
          </mc:Choice>
        </mc:AlternateContent>
        <mc:AlternateContent xmlns:mc="http://schemas.openxmlformats.org/markup-compatibility/2006">
          <mc:Choice Requires="x14">
            <control shapeId="1193" r:id="rId123" name="Drop Down 169">
              <controlPr defaultSize="0" autoLine="0" autoPict="0">
                <anchor moveWithCells="1">
                  <from>
                    <xdr:col>10</xdr:col>
                    <xdr:colOff>190500</xdr:colOff>
                    <xdr:row>28</xdr:row>
                    <xdr:rowOff>114300</xdr:rowOff>
                  </from>
                  <to>
                    <xdr:col>10</xdr:col>
                    <xdr:colOff>1098550</xdr:colOff>
                    <xdr:row>28</xdr:row>
                    <xdr:rowOff>317500</xdr:rowOff>
                  </to>
                </anchor>
              </controlPr>
            </control>
          </mc:Choice>
        </mc:AlternateContent>
        <mc:AlternateContent xmlns:mc="http://schemas.openxmlformats.org/markup-compatibility/2006">
          <mc:Choice Requires="x14">
            <control shapeId="1194" r:id="rId124" name="Drop Down 170">
              <controlPr defaultSize="0" autoLine="0" autoPict="0">
                <anchor moveWithCells="1">
                  <from>
                    <xdr:col>10</xdr:col>
                    <xdr:colOff>190500</xdr:colOff>
                    <xdr:row>29</xdr:row>
                    <xdr:rowOff>114300</xdr:rowOff>
                  </from>
                  <to>
                    <xdr:col>10</xdr:col>
                    <xdr:colOff>1098550</xdr:colOff>
                    <xdr:row>29</xdr:row>
                    <xdr:rowOff>317500</xdr:rowOff>
                  </to>
                </anchor>
              </controlPr>
            </control>
          </mc:Choice>
        </mc:AlternateContent>
        <mc:AlternateContent xmlns:mc="http://schemas.openxmlformats.org/markup-compatibility/2006">
          <mc:Choice Requires="x14">
            <control shapeId="1195" r:id="rId125" name="Drop Down 171">
              <controlPr defaultSize="0" autoLine="0" autoPict="0">
                <anchor moveWithCells="1">
                  <from>
                    <xdr:col>10</xdr:col>
                    <xdr:colOff>190500</xdr:colOff>
                    <xdr:row>30</xdr:row>
                    <xdr:rowOff>114300</xdr:rowOff>
                  </from>
                  <to>
                    <xdr:col>10</xdr:col>
                    <xdr:colOff>1098550</xdr:colOff>
                    <xdr:row>30</xdr:row>
                    <xdr:rowOff>317500</xdr:rowOff>
                  </to>
                </anchor>
              </controlPr>
            </control>
          </mc:Choice>
        </mc:AlternateContent>
        <mc:AlternateContent xmlns:mc="http://schemas.openxmlformats.org/markup-compatibility/2006">
          <mc:Choice Requires="x14">
            <control shapeId="1196" r:id="rId126" name="Drop Down 172">
              <controlPr defaultSize="0" autoLine="0" autoPict="0">
                <anchor moveWithCells="1">
                  <from>
                    <xdr:col>10</xdr:col>
                    <xdr:colOff>190500</xdr:colOff>
                    <xdr:row>31</xdr:row>
                    <xdr:rowOff>114300</xdr:rowOff>
                  </from>
                  <to>
                    <xdr:col>10</xdr:col>
                    <xdr:colOff>1098550</xdr:colOff>
                    <xdr:row>31</xdr:row>
                    <xdr:rowOff>317500</xdr:rowOff>
                  </to>
                </anchor>
              </controlPr>
            </control>
          </mc:Choice>
        </mc:AlternateContent>
        <mc:AlternateContent xmlns:mc="http://schemas.openxmlformats.org/markup-compatibility/2006">
          <mc:Choice Requires="x14">
            <control shapeId="1197" r:id="rId127" name="Drop Down 173">
              <controlPr defaultSize="0" autoLine="0" autoPict="0">
                <anchor moveWithCells="1">
                  <from>
                    <xdr:col>10</xdr:col>
                    <xdr:colOff>190500</xdr:colOff>
                    <xdr:row>32</xdr:row>
                    <xdr:rowOff>114300</xdr:rowOff>
                  </from>
                  <to>
                    <xdr:col>10</xdr:col>
                    <xdr:colOff>1098550</xdr:colOff>
                    <xdr:row>32</xdr:row>
                    <xdr:rowOff>317500</xdr:rowOff>
                  </to>
                </anchor>
              </controlPr>
            </control>
          </mc:Choice>
        </mc:AlternateContent>
        <mc:AlternateContent xmlns:mc="http://schemas.openxmlformats.org/markup-compatibility/2006">
          <mc:Choice Requires="x14">
            <control shapeId="1199" r:id="rId128" name="Drop Down 175">
              <controlPr defaultSize="0" autoLine="0" autoPict="0">
                <anchor moveWithCells="1">
                  <from>
                    <xdr:col>10</xdr:col>
                    <xdr:colOff>190500</xdr:colOff>
                    <xdr:row>33</xdr:row>
                    <xdr:rowOff>114300</xdr:rowOff>
                  </from>
                  <to>
                    <xdr:col>10</xdr:col>
                    <xdr:colOff>1098550</xdr:colOff>
                    <xdr:row>33</xdr:row>
                    <xdr:rowOff>317500</xdr:rowOff>
                  </to>
                </anchor>
              </controlPr>
            </control>
          </mc:Choice>
        </mc:AlternateContent>
        <mc:AlternateContent xmlns:mc="http://schemas.openxmlformats.org/markup-compatibility/2006">
          <mc:Choice Requires="x14">
            <control shapeId="1200" r:id="rId129" name="Drop Down 176">
              <controlPr defaultSize="0" autoLine="0" autoPict="0">
                <anchor moveWithCells="1">
                  <from>
                    <xdr:col>10</xdr:col>
                    <xdr:colOff>190500</xdr:colOff>
                    <xdr:row>34</xdr:row>
                    <xdr:rowOff>114300</xdr:rowOff>
                  </from>
                  <to>
                    <xdr:col>10</xdr:col>
                    <xdr:colOff>1098550</xdr:colOff>
                    <xdr:row>34</xdr:row>
                    <xdr:rowOff>317500</xdr:rowOff>
                  </to>
                </anchor>
              </controlPr>
            </control>
          </mc:Choice>
        </mc:AlternateContent>
        <mc:AlternateContent xmlns:mc="http://schemas.openxmlformats.org/markup-compatibility/2006">
          <mc:Choice Requires="x14">
            <control shapeId="1202" r:id="rId130" name="Drop Down 178">
              <controlPr defaultSize="0" autoLine="0" autoPict="0">
                <anchor moveWithCells="1">
                  <from>
                    <xdr:col>10</xdr:col>
                    <xdr:colOff>190500</xdr:colOff>
                    <xdr:row>35</xdr:row>
                    <xdr:rowOff>114300</xdr:rowOff>
                  </from>
                  <to>
                    <xdr:col>10</xdr:col>
                    <xdr:colOff>1098550</xdr:colOff>
                    <xdr:row>35</xdr:row>
                    <xdr:rowOff>317500</xdr:rowOff>
                  </to>
                </anchor>
              </controlPr>
            </control>
          </mc:Choice>
        </mc:AlternateContent>
        <mc:AlternateContent xmlns:mc="http://schemas.openxmlformats.org/markup-compatibility/2006">
          <mc:Choice Requires="x14">
            <control shapeId="1203" r:id="rId131" name="Drop Down 179">
              <controlPr defaultSize="0" autoLine="0" autoPict="0">
                <anchor moveWithCells="1">
                  <from>
                    <xdr:col>10</xdr:col>
                    <xdr:colOff>190500</xdr:colOff>
                    <xdr:row>36</xdr:row>
                    <xdr:rowOff>114300</xdr:rowOff>
                  </from>
                  <to>
                    <xdr:col>10</xdr:col>
                    <xdr:colOff>1098550</xdr:colOff>
                    <xdr:row>36</xdr:row>
                    <xdr:rowOff>317500</xdr:rowOff>
                  </to>
                </anchor>
              </controlPr>
            </control>
          </mc:Choice>
        </mc:AlternateContent>
        <mc:AlternateContent xmlns:mc="http://schemas.openxmlformats.org/markup-compatibility/2006">
          <mc:Choice Requires="x14">
            <control shapeId="1204" r:id="rId132" name="Drop Down 180">
              <controlPr defaultSize="0" autoLine="0" autoPict="0">
                <anchor moveWithCells="1">
                  <from>
                    <xdr:col>10</xdr:col>
                    <xdr:colOff>190500</xdr:colOff>
                    <xdr:row>37</xdr:row>
                    <xdr:rowOff>114300</xdr:rowOff>
                  </from>
                  <to>
                    <xdr:col>10</xdr:col>
                    <xdr:colOff>1098550</xdr:colOff>
                    <xdr:row>37</xdr:row>
                    <xdr:rowOff>317500</xdr:rowOff>
                  </to>
                </anchor>
              </controlPr>
            </control>
          </mc:Choice>
        </mc:AlternateContent>
        <mc:AlternateContent xmlns:mc="http://schemas.openxmlformats.org/markup-compatibility/2006">
          <mc:Choice Requires="x14">
            <control shapeId="1205" r:id="rId133" name="Drop Down 181">
              <controlPr defaultSize="0" autoLine="0" autoPict="0">
                <anchor moveWithCells="1">
                  <from>
                    <xdr:col>10</xdr:col>
                    <xdr:colOff>190500</xdr:colOff>
                    <xdr:row>38</xdr:row>
                    <xdr:rowOff>114300</xdr:rowOff>
                  </from>
                  <to>
                    <xdr:col>10</xdr:col>
                    <xdr:colOff>1098550</xdr:colOff>
                    <xdr:row>38</xdr:row>
                    <xdr:rowOff>317500</xdr:rowOff>
                  </to>
                </anchor>
              </controlPr>
            </control>
          </mc:Choice>
        </mc:AlternateContent>
        <mc:AlternateContent xmlns:mc="http://schemas.openxmlformats.org/markup-compatibility/2006">
          <mc:Choice Requires="x14">
            <control shapeId="1206" r:id="rId134" name="Drop Down 182">
              <controlPr defaultSize="0" autoLine="0" autoPict="0">
                <anchor moveWithCells="1">
                  <from>
                    <xdr:col>10</xdr:col>
                    <xdr:colOff>190500</xdr:colOff>
                    <xdr:row>39</xdr:row>
                    <xdr:rowOff>114300</xdr:rowOff>
                  </from>
                  <to>
                    <xdr:col>10</xdr:col>
                    <xdr:colOff>1098550</xdr:colOff>
                    <xdr:row>39</xdr:row>
                    <xdr:rowOff>317500</xdr:rowOff>
                  </to>
                </anchor>
              </controlPr>
            </control>
          </mc:Choice>
        </mc:AlternateContent>
        <mc:AlternateContent xmlns:mc="http://schemas.openxmlformats.org/markup-compatibility/2006">
          <mc:Choice Requires="x14">
            <control shapeId="1207" r:id="rId135" name="Drop Down 183">
              <controlPr defaultSize="0" autoLine="0" autoPict="0">
                <anchor moveWithCells="1">
                  <from>
                    <xdr:col>10</xdr:col>
                    <xdr:colOff>190500</xdr:colOff>
                    <xdr:row>40</xdr:row>
                    <xdr:rowOff>114300</xdr:rowOff>
                  </from>
                  <to>
                    <xdr:col>10</xdr:col>
                    <xdr:colOff>1098550</xdr:colOff>
                    <xdr:row>40</xdr:row>
                    <xdr:rowOff>317500</xdr:rowOff>
                  </to>
                </anchor>
              </controlPr>
            </control>
          </mc:Choice>
        </mc:AlternateContent>
        <mc:AlternateContent xmlns:mc="http://schemas.openxmlformats.org/markup-compatibility/2006">
          <mc:Choice Requires="x14">
            <control shapeId="1208" r:id="rId136" name="Drop Down 184">
              <controlPr defaultSize="0" autoLine="0" autoPict="0">
                <anchor moveWithCells="1">
                  <from>
                    <xdr:col>10</xdr:col>
                    <xdr:colOff>190500</xdr:colOff>
                    <xdr:row>41</xdr:row>
                    <xdr:rowOff>114300</xdr:rowOff>
                  </from>
                  <to>
                    <xdr:col>10</xdr:col>
                    <xdr:colOff>1098550</xdr:colOff>
                    <xdr:row>41</xdr:row>
                    <xdr:rowOff>317500</xdr:rowOff>
                  </to>
                </anchor>
              </controlPr>
            </control>
          </mc:Choice>
        </mc:AlternateContent>
        <mc:AlternateContent xmlns:mc="http://schemas.openxmlformats.org/markup-compatibility/2006">
          <mc:Choice Requires="x14">
            <control shapeId="1209" r:id="rId137" name="Drop Down 185">
              <controlPr defaultSize="0" autoLine="0" autoPict="0">
                <anchor moveWithCells="1">
                  <from>
                    <xdr:col>10</xdr:col>
                    <xdr:colOff>190500</xdr:colOff>
                    <xdr:row>42</xdr:row>
                    <xdr:rowOff>114300</xdr:rowOff>
                  </from>
                  <to>
                    <xdr:col>10</xdr:col>
                    <xdr:colOff>1098550</xdr:colOff>
                    <xdr:row>42</xdr:row>
                    <xdr:rowOff>317500</xdr:rowOff>
                  </to>
                </anchor>
              </controlPr>
            </control>
          </mc:Choice>
        </mc:AlternateContent>
        <mc:AlternateContent xmlns:mc="http://schemas.openxmlformats.org/markup-compatibility/2006">
          <mc:Choice Requires="x14">
            <control shapeId="1210" r:id="rId138" name="Drop Down 186">
              <controlPr defaultSize="0" autoLine="0" autoPict="0">
                <anchor moveWithCells="1">
                  <from>
                    <xdr:col>10</xdr:col>
                    <xdr:colOff>190500</xdr:colOff>
                    <xdr:row>43</xdr:row>
                    <xdr:rowOff>114300</xdr:rowOff>
                  </from>
                  <to>
                    <xdr:col>10</xdr:col>
                    <xdr:colOff>1098550</xdr:colOff>
                    <xdr:row>43</xdr:row>
                    <xdr:rowOff>317500</xdr:rowOff>
                  </to>
                </anchor>
              </controlPr>
            </control>
          </mc:Choice>
        </mc:AlternateContent>
        <mc:AlternateContent xmlns:mc="http://schemas.openxmlformats.org/markup-compatibility/2006">
          <mc:Choice Requires="x14">
            <control shapeId="1211" r:id="rId139" name="Drop Down 187">
              <controlPr defaultSize="0" autoLine="0" autoPict="0">
                <anchor moveWithCells="1">
                  <from>
                    <xdr:col>10</xdr:col>
                    <xdr:colOff>190500</xdr:colOff>
                    <xdr:row>44</xdr:row>
                    <xdr:rowOff>114300</xdr:rowOff>
                  </from>
                  <to>
                    <xdr:col>10</xdr:col>
                    <xdr:colOff>1098550</xdr:colOff>
                    <xdr:row>44</xdr:row>
                    <xdr:rowOff>317500</xdr:rowOff>
                  </to>
                </anchor>
              </controlPr>
            </control>
          </mc:Choice>
        </mc:AlternateContent>
        <mc:AlternateContent xmlns:mc="http://schemas.openxmlformats.org/markup-compatibility/2006">
          <mc:Choice Requires="x14">
            <control shapeId="1212" r:id="rId140" name="Drop Down 188">
              <controlPr defaultSize="0" autoLine="0" autoPict="0">
                <anchor moveWithCells="1">
                  <from>
                    <xdr:col>10</xdr:col>
                    <xdr:colOff>190500</xdr:colOff>
                    <xdr:row>45</xdr:row>
                    <xdr:rowOff>114300</xdr:rowOff>
                  </from>
                  <to>
                    <xdr:col>10</xdr:col>
                    <xdr:colOff>1098550</xdr:colOff>
                    <xdr:row>45</xdr:row>
                    <xdr:rowOff>317500</xdr:rowOff>
                  </to>
                </anchor>
              </controlPr>
            </control>
          </mc:Choice>
        </mc:AlternateContent>
        <mc:AlternateContent xmlns:mc="http://schemas.openxmlformats.org/markup-compatibility/2006">
          <mc:Choice Requires="x14">
            <control shapeId="1213" r:id="rId141" name="Drop Down 189">
              <controlPr defaultSize="0" autoLine="0" autoPict="0">
                <anchor moveWithCells="1">
                  <from>
                    <xdr:col>10</xdr:col>
                    <xdr:colOff>190500</xdr:colOff>
                    <xdr:row>46</xdr:row>
                    <xdr:rowOff>114300</xdr:rowOff>
                  </from>
                  <to>
                    <xdr:col>10</xdr:col>
                    <xdr:colOff>1098550</xdr:colOff>
                    <xdr:row>46</xdr:row>
                    <xdr:rowOff>317500</xdr:rowOff>
                  </to>
                </anchor>
              </controlPr>
            </control>
          </mc:Choice>
        </mc:AlternateContent>
        <mc:AlternateContent xmlns:mc="http://schemas.openxmlformats.org/markup-compatibility/2006">
          <mc:Choice Requires="x14">
            <control shapeId="1214" r:id="rId142" name="Drop Down 190">
              <controlPr defaultSize="0" autoLine="0" autoPict="0">
                <anchor moveWithCells="1">
                  <from>
                    <xdr:col>10</xdr:col>
                    <xdr:colOff>190500</xdr:colOff>
                    <xdr:row>47</xdr:row>
                    <xdr:rowOff>114300</xdr:rowOff>
                  </from>
                  <to>
                    <xdr:col>10</xdr:col>
                    <xdr:colOff>1098550</xdr:colOff>
                    <xdr:row>47</xdr:row>
                    <xdr:rowOff>317500</xdr:rowOff>
                  </to>
                </anchor>
              </controlPr>
            </control>
          </mc:Choice>
        </mc:AlternateContent>
        <mc:AlternateContent xmlns:mc="http://schemas.openxmlformats.org/markup-compatibility/2006">
          <mc:Choice Requires="x14">
            <control shapeId="1215" r:id="rId143" name="Drop Down 191">
              <controlPr defaultSize="0" autoLine="0" autoPict="0">
                <anchor moveWithCells="1">
                  <from>
                    <xdr:col>10</xdr:col>
                    <xdr:colOff>190500</xdr:colOff>
                    <xdr:row>48</xdr:row>
                    <xdr:rowOff>114300</xdr:rowOff>
                  </from>
                  <to>
                    <xdr:col>10</xdr:col>
                    <xdr:colOff>1098550</xdr:colOff>
                    <xdr:row>48</xdr:row>
                    <xdr:rowOff>317500</xdr:rowOff>
                  </to>
                </anchor>
              </controlPr>
            </control>
          </mc:Choice>
        </mc:AlternateContent>
        <mc:AlternateContent xmlns:mc="http://schemas.openxmlformats.org/markup-compatibility/2006">
          <mc:Choice Requires="x14">
            <control shapeId="1216" r:id="rId144" name="Drop Down 192">
              <controlPr defaultSize="0" autoLine="0" autoPict="0">
                <anchor moveWithCells="1">
                  <from>
                    <xdr:col>10</xdr:col>
                    <xdr:colOff>190500</xdr:colOff>
                    <xdr:row>49</xdr:row>
                    <xdr:rowOff>114300</xdr:rowOff>
                  </from>
                  <to>
                    <xdr:col>10</xdr:col>
                    <xdr:colOff>1098550</xdr:colOff>
                    <xdr:row>49</xdr:row>
                    <xdr:rowOff>317500</xdr:rowOff>
                  </to>
                </anchor>
              </controlPr>
            </control>
          </mc:Choice>
        </mc:AlternateContent>
        <mc:AlternateContent xmlns:mc="http://schemas.openxmlformats.org/markup-compatibility/2006">
          <mc:Choice Requires="x14">
            <control shapeId="1217" r:id="rId145" name="Drop Down 193">
              <controlPr defaultSize="0" autoLine="0" autoPict="0">
                <anchor moveWithCells="1">
                  <from>
                    <xdr:col>10</xdr:col>
                    <xdr:colOff>190500</xdr:colOff>
                    <xdr:row>50</xdr:row>
                    <xdr:rowOff>114300</xdr:rowOff>
                  </from>
                  <to>
                    <xdr:col>10</xdr:col>
                    <xdr:colOff>1098550</xdr:colOff>
                    <xdr:row>50</xdr:row>
                    <xdr:rowOff>317500</xdr:rowOff>
                  </to>
                </anchor>
              </controlPr>
            </control>
          </mc:Choice>
        </mc:AlternateContent>
        <mc:AlternateContent xmlns:mc="http://schemas.openxmlformats.org/markup-compatibility/2006">
          <mc:Choice Requires="x14">
            <control shapeId="1218" r:id="rId146" name="Drop Down 194">
              <controlPr defaultSize="0" autoLine="0" autoPict="0">
                <anchor moveWithCells="1">
                  <from>
                    <xdr:col>10</xdr:col>
                    <xdr:colOff>190500</xdr:colOff>
                    <xdr:row>51</xdr:row>
                    <xdr:rowOff>114300</xdr:rowOff>
                  </from>
                  <to>
                    <xdr:col>10</xdr:col>
                    <xdr:colOff>1098550</xdr:colOff>
                    <xdr:row>51</xdr:row>
                    <xdr:rowOff>317500</xdr:rowOff>
                  </to>
                </anchor>
              </controlPr>
            </control>
          </mc:Choice>
        </mc:AlternateContent>
        <mc:AlternateContent xmlns:mc="http://schemas.openxmlformats.org/markup-compatibility/2006">
          <mc:Choice Requires="x14">
            <control shapeId="1219" r:id="rId147" name="Drop Down 195">
              <controlPr defaultSize="0" autoLine="0" autoPict="0">
                <anchor moveWithCells="1">
                  <from>
                    <xdr:col>10</xdr:col>
                    <xdr:colOff>190500</xdr:colOff>
                    <xdr:row>52</xdr:row>
                    <xdr:rowOff>114300</xdr:rowOff>
                  </from>
                  <to>
                    <xdr:col>10</xdr:col>
                    <xdr:colOff>1098550</xdr:colOff>
                    <xdr:row>52</xdr:row>
                    <xdr:rowOff>317500</xdr:rowOff>
                  </to>
                </anchor>
              </controlPr>
            </control>
          </mc:Choice>
        </mc:AlternateContent>
        <mc:AlternateContent xmlns:mc="http://schemas.openxmlformats.org/markup-compatibility/2006">
          <mc:Choice Requires="x14">
            <control shapeId="1220" r:id="rId148" name="Drop Down 196">
              <controlPr defaultSize="0" autoLine="0" autoPict="0">
                <anchor moveWithCells="1">
                  <from>
                    <xdr:col>10</xdr:col>
                    <xdr:colOff>190500</xdr:colOff>
                    <xdr:row>53</xdr:row>
                    <xdr:rowOff>114300</xdr:rowOff>
                  </from>
                  <to>
                    <xdr:col>10</xdr:col>
                    <xdr:colOff>1098550</xdr:colOff>
                    <xdr:row>53</xdr:row>
                    <xdr:rowOff>317500</xdr:rowOff>
                  </to>
                </anchor>
              </controlPr>
            </control>
          </mc:Choice>
        </mc:AlternateContent>
        <mc:AlternateContent xmlns:mc="http://schemas.openxmlformats.org/markup-compatibility/2006">
          <mc:Choice Requires="x14">
            <control shapeId="1221" r:id="rId149" name="Drop Down 197">
              <controlPr defaultSize="0" autoLine="0" autoPict="0">
                <anchor moveWithCells="1">
                  <from>
                    <xdr:col>10</xdr:col>
                    <xdr:colOff>190500</xdr:colOff>
                    <xdr:row>54</xdr:row>
                    <xdr:rowOff>114300</xdr:rowOff>
                  </from>
                  <to>
                    <xdr:col>10</xdr:col>
                    <xdr:colOff>1098550</xdr:colOff>
                    <xdr:row>54</xdr:row>
                    <xdr:rowOff>317500</xdr:rowOff>
                  </to>
                </anchor>
              </controlPr>
            </control>
          </mc:Choice>
        </mc:AlternateContent>
        <mc:AlternateContent xmlns:mc="http://schemas.openxmlformats.org/markup-compatibility/2006">
          <mc:Choice Requires="x14">
            <control shapeId="1222" r:id="rId150" name="Drop Down 198">
              <controlPr defaultSize="0" autoLine="0" autoPict="0">
                <anchor moveWithCells="1">
                  <from>
                    <xdr:col>10</xdr:col>
                    <xdr:colOff>190500</xdr:colOff>
                    <xdr:row>55</xdr:row>
                    <xdr:rowOff>114300</xdr:rowOff>
                  </from>
                  <to>
                    <xdr:col>10</xdr:col>
                    <xdr:colOff>1098550</xdr:colOff>
                    <xdr:row>55</xdr:row>
                    <xdr:rowOff>317500</xdr:rowOff>
                  </to>
                </anchor>
              </controlPr>
            </control>
          </mc:Choice>
        </mc:AlternateContent>
        <mc:AlternateContent xmlns:mc="http://schemas.openxmlformats.org/markup-compatibility/2006">
          <mc:Choice Requires="x14">
            <control shapeId="1223" r:id="rId151" name="Drop Down 199">
              <controlPr defaultSize="0" autoLine="0" autoPict="0">
                <anchor moveWithCells="1">
                  <from>
                    <xdr:col>10</xdr:col>
                    <xdr:colOff>190500</xdr:colOff>
                    <xdr:row>56</xdr:row>
                    <xdr:rowOff>114300</xdr:rowOff>
                  </from>
                  <to>
                    <xdr:col>10</xdr:col>
                    <xdr:colOff>1098550</xdr:colOff>
                    <xdr:row>56</xdr:row>
                    <xdr:rowOff>317500</xdr:rowOff>
                  </to>
                </anchor>
              </controlPr>
            </control>
          </mc:Choice>
        </mc:AlternateContent>
        <mc:AlternateContent xmlns:mc="http://schemas.openxmlformats.org/markup-compatibility/2006">
          <mc:Choice Requires="x14">
            <control shapeId="1224" r:id="rId152" name="Drop Down 200">
              <controlPr defaultSize="0" autoLine="0" autoPict="0">
                <anchor moveWithCells="1">
                  <from>
                    <xdr:col>10</xdr:col>
                    <xdr:colOff>190500</xdr:colOff>
                    <xdr:row>57</xdr:row>
                    <xdr:rowOff>114300</xdr:rowOff>
                  </from>
                  <to>
                    <xdr:col>10</xdr:col>
                    <xdr:colOff>1098550</xdr:colOff>
                    <xdr:row>57</xdr:row>
                    <xdr:rowOff>317500</xdr:rowOff>
                  </to>
                </anchor>
              </controlPr>
            </control>
          </mc:Choice>
        </mc:AlternateContent>
        <mc:AlternateContent xmlns:mc="http://schemas.openxmlformats.org/markup-compatibility/2006">
          <mc:Choice Requires="x14">
            <control shapeId="1226" r:id="rId153" name="Drop Down 202">
              <controlPr defaultSize="0" autoLine="0" autoPict="0">
                <anchor moveWithCells="1">
                  <from>
                    <xdr:col>10</xdr:col>
                    <xdr:colOff>190500</xdr:colOff>
                    <xdr:row>58</xdr:row>
                    <xdr:rowOff>114300</xdr:rowOff>
                  </from>
                  <to>
                    <xdr:col>10</xdr:col>
                    <xdr:colOff>1098550</xdr:colOff>
                    <xdr:row>58</xdr:row>
                    <xdr:rowOff>317500</xdr:rowOff>
                  </to>
                </anchor>
              </controlPr>
            </control>
          </mc:Choice>
        </mc:AlternateContent>
        <mc:AlternateContent xmlns:mc="http://schemas.openxmlformats.org/markup-compatibility/2006">
          <mc:Choice Requires="x14">
            <control shapeId="1227" r:id="rId154" name="Drop Down 203">
              <controlPr defaultSize="0" autoLine="0" autoPict="0">
                <anchor moveWithCells="1">
                  <from>
                    <xdr:col>10</xdr:col>
                    <xdr:colOff>190500</xdr:colOff>
                    <xdr:row>59</xdr:row>
                    <xdr:rowOff>114300</xdr:rowOff>
                  </from>
                  <to>
                    <xdr:col>10</xdr:col>
                    <xdr:colOff>1098550</xdr:colOff>
                    <xdr:row>59</xdr:row>
                    <xdr:rowOff>317500</xdr:rowOff>
                  </to>
                </anchor>
              </controlPr>
            </control>
          </mc:Choice>
        </mc:AlternateContent>
        <mc:AlternateContent xmlns:mc="http://schemas.openxmlformats.org/markup-compatibility/2006">
          <mc:Choice Requires="x14">
            <control shapeId="1228" r:id="rId155" name="Drop Down 204">
              <controlPr defaultSize="0" autoLine="0" autoPict="0">
                <anchor moveWithCells="1">
                  <from>
                    <xdr:col>10</xdr:col>
                    <xdr:colOff>190500</xdr:colOff>
                    <xdr:row>60</xdr:row>
                    <xdr:rowOff>114300</xdr:rowOff>
                  </from>
                  <to>
                    <xdr:col>10</xdr:col>
                    <xdr:colOff>1098550</xdr:colOff>
                    <xdr:row>60</xdr:row>
                    <xdr:rowOff>317500</xdr:rowOff>
                  </to>
                </anchor>
              </controlPr>
            </control>
          </mc:Choice>
        </mc:AlternateContent>
        <mc:AlternateContent xmlns:mc="http://schemas.openxmlformats.org/markup-compatibility/2006">
          <mc:Choice Requires="x14">
            <control shapeId="1231" r:id="rId156" name="Drop Down 207">
              <controlPr defaultSize="0" autoLine="0" autoPict="0">
                <anchor moveWithCells="1">
                  <from>
                    <xdr:col>25</xdr:col>
                    <xdr:colOff>266700</xdr:colOff>
                    <xdr:row>5</xdr:row>
                    <xdr:rowOff>152400</xdr:rowOff>
                  </from>
                  <to>
                    <xdr:col>25</xdr:col>
                    <xdr:colOff>1079500</xdr:colOff>
                    <xdr:row>6</xdr:row>
                    <xdr:rowOff>12700</xdr:rowOff>
                  </to>
                </anchor>
              </controlPr>
            </control>
          </mc:Choice>
        </mc:AlternateContent>
        <mc:AlternateContent xmlns:mc="http://schemas.openxmlformats.org/markup-compatibility/2006">
          <mc:Choice Requires="x14">
            <control shapeId="1234" r:id="rId157" name="Drop Down 210">
              <controlPr defaultSize="0" autoLine="0" autoPict="0">
                <anchor moveWithCells="1">
                  <from>
                    <xdr:col>25</xdr:col>
                    <xdr:colOff>266700</xdr:colOff>
                    <xdr:row>6</xdr:row>
                    <xdr:rowOff>190500</xdr:rowOff>
                  </from>
                  <to>
                    <xdr:col>25</xdr:col>
                    <xdr:colOff>1079500</xdr:colOff>
                    <xdr:row>7</xdr:row>
                    <xdr:rowOff>260350</xdr:rowOff>
                  </to>
                </anchor>
              </controlPr>
            </control>
          </mc:Choice>
        </mc:AlternateContent>
        <mc:AlternateContent xmlns:mc="http://schemas.openxmlformats.org/markup-compatibility/2006">
          <mc:Choice Requires="x14">
            <control shapeId="1235" r:id="rId158" name="Drop Down 211">
              <controlPr defaultSize="0" autoLine="0" autoPict="0">
                <anchor moveWithCells="1">
                  <from>
                    <xdr:col>25</xdr:col>
                    <xdr:colOff>266700</xdr:colOff>
                    <xdr:row>7</xdr:row>
                    <xdr:rowOff>457200</xdr:rowOff>
                  </from>
                  <to>
                    <xdr:col>25</xdr:col>
                    <xdr:colOff>1079500</xdr:colOff>
                    <xdr:row>8</xdr:row>
                    <xdr:rowOff>127000</xdr:rowOff>
                  </to>
                </anchor>
              </controlPr>
            </control>
          </mc:Choice>
        </mc:AlternateContent>
        <mc:AlternateContent xmlns:mc="http://schemas.openxmlformats.org/markup-compatibility/2006">
          <mc:Choice Requires="x14">
            <control shapeId="1236" r:id="rId159" name="Drop Down 212">
              <controlPr defaultSize="0" autoLine="0" autoPict="0">
                <anchor moveWithCells="1">
                  <from>
                    <xdr:col>25</xdr:col>
                    <xdr:colOff>266700</xdr:colOff>
                    <xdr:row>8</xdr:row>
                    <xdr:rowOff>317500</xdr:rowOff>
                  </from>
                  <to>
                    <xdr:col>25</xdr:col>
                    <xdr:colOff>1079500</xdr:colOff>
                    <xdr:row>9</xdr:row>
                    <xdr:rowOff>190500</xdr:rowOff>
                  </to>
                </anchor>
              </controlPr>
            </control>
          </mc:Choice>
        </mc:AlternateContent>
        <mc:AlternateContent xmlns:mc="http://schemas.openxmlformats.org/markup-compatibility/2006">
          <mc:Choice Requires="x14">
            <control shapeId="1237" r:id="rId160" name="Drop Down 213">
              <controlPr defaultSize="0" autoLine="0" autoPict="0">
                <anchor moveWithCells="1">
                  <from>
                    <xdr:col>25</xdr:col>
                    <xdr:colOff>266700</xdr:colOff>
                    <xdr:row>9</xdr:row>
                    <xdr:rowOff>381000</xdr:rowOff>
                  </from>
                  <to>
                    <xdr:col>25</xdr:col>
                    <xdr:colOff>1079500</xdr:colOff>
                    <xdr:row>9</xdr:row>
                    <xdr:rowOff>647700</xdr:rowOff>
                  </to>
                </anchor>
              </controlPr>
            </control>
          </mc:Choice>
        </mc:AlternateContent>
        <mc:AlternateContent xmlns:mc="http://schemas.openxmlformats.org/markup-compatibility/2006">
          <mc:Choice Requires="x14">
            <control shapeId="1289" r:id="rId161" name="Drop Down 265">
              <controlPr defaultSize="0" autoLine="0" autoPict="0">
                <anchor moveWithCells="1">
                  <from>
                    <xdr:col>7</xdr:col>
                    <xdr:colOff>190500</xdr:colOff>
                    <xdr:row>61</xdr:row>
                    <xdr:rowOff>114300</xdr:rowOff>
                  </from>
                  <to>
                    <xdr:col>7</xdr:col>
                    <xdr:colOff>1085850</xdr:colOff>
                    <xdr:row>61</xdr:row>
                    <xdr:rowOff>317500</xdr:rowOff>
                  </to>
                </anchor>
              </controlPr>
            </control>
          </mc:Choice>
        </mc:AlternateContent>
        <mc:AlternateContent xmlns:mc="http://schemas.openxmlformats.org/markup-compatibility/2006">
          <mc:Choice Requires="x14">
            <control shapeId="1290" r:id="rId162" name="Drop Down 266">
              <controlPr defaultSize="0" autoLine="0" autoPict="0">
                <anchor moveWithCells="1">
                  <from>
                    <xdr:col>13</xdr:col>
                    <xdr:colOff>190500</xdr:colOff>
                    <xdr:row>61</xdr:row>
                    <xdr:rowOff>114300</xdr:rowOff>
                  </from>
                  <to>
                    <xdr:col>13</xdr:col>
                    <xdr:colOff>1085850</xdr:colOff>
                    <xdr:row>61</xdr:row>
                    <xdr:rowOff>317500</xdr:rowOff>
                  </to>
                </anchor>
              </controlPr>
            </control>
          </mc:Choice>
        </mc:AlternateContent>
        <mc:AlternateContent xmlns:mc="http://schemas.openxmlformats.org/markup-compatibility/2006">
          <mc:Choice Requires="x14">
            <control shapeId="1291" r:id="rId163" name="Drop Down 267">
              <controlPr defaultSize="0" autoLine="0" autoPict="0">
                <anchor moveWithCells="1">
                  <from>
                    <xdr:col>10</xdr:col>
                    <xdr:colOff>190500</xdr:colOff>
                    <xdr:row>61</xdr:row>
                    <xdr:rowOff>114300</xdr:rowOff>
                  </from>
                  <to>
                    <xdr:col>10</xdr:col>
                    <xdr:colOff>1098550</xdr:colOff>
                    <xdr:row>61</xdr:row>
                    <xdr:rowOff>317500</xdr:rowOff>
                  </to>
                </anchor>
              </controlPr>
            </control>
          </mc:Choice>
        </mc:AlternateContent>
        <mc:AlternateContent xmlns:mc="http://schemas.openxmlformats.org/markup-compatibility/2006">
          <mc:Choice Requires="x14">
            <control shapeId="1308" r:id="rId164" name="Drop Down 284">
              <controlPr locked="0" defaultSize="0" autoLine="0" autoPict="0">
                <anchor moveWithCells="1">
                  <from>
                    <xdr:col>16</xdr:col>
                    <xdr:colOff>190500</xdr:colOff>
                    <xdr:row>10</xdr:row>
                    <xdr:rowOff>114300</xdr:rowOff>
                  </from>
                  <to>
                    <xdr:col>16</xdr:col>
                    <xdr:colOff>1085850</xdr:colOff>
                    <xdr:row>10</xdr:row>
                    <xdr:rowOff>317500</xdr:rowOff>
                  </to>
                </anchor>
              </controlPr>
            </control>
          </mc:Choice>
        </mc:AlternateContent>
        <mc:AlternateContent xmlns:mc="http://schemas.openxmlformats.org/markup-compatibility/2006">
          <mc:Choice Requires="x14">
            <control shapeId="1309" r:id="rId165" name="Drop Down 285">
              <controlPr locked="0" defaultSize="0" autoLine="0" autoPict="0">
                <anchor moveWithCells="1">
                  <from>
                    <xdr:col>16</xdr:col>
                    <xdr:colOff>190500</xdr:colOff>
                    <xdr:row>12</xdr:row>
                    <xdr:rowOff>114300</xdr:rowOff>
                  </from>
                  <to>
                    <xdr:col>16</xdr:col>
                    <xdr:colOff>1085850</xdr:colOff>
                    <xdr:row>12</xdr:row>
                    <xdr:rowOff>317500</xdr:rowOff>
                  </to>
                </anchor>
              </controlPr>
            </control>
          </mc:Choice>
        </mc:AlternateContent>
        <mc:AlternateContent xmlns:mc="http://schemas.openxmlformats.org/markup-compatibility/2006">
          <mc:Choice Requires="x14">
            <control shapeId="1310" r:id="rId166" name="Drop Down 286">
              <controlPr locked="0" defaultSize="0" autoLine="0" autoPict="0">
                <anchor moveWithCells="1">
                  <from>
                    <xdr:col>16</xdr:col>
                    <xdr:colOff>190500</xdr:colOff>
                    <xdr:row>13</xdr:row>
                    <xdr:rowOff>114300</xdr:rowOff>
                  </from>
                  <to>
                    <xdr:col>16</xdr:col>
                    <xdr:colOff>1085850</xdr:colOff>
                    <xdr:row>13</xdr:row>
                    <xdr:rowOff>317500</xdr:rowOff>
                  </to>
                </anchor>
              </controlPr>
            </control>
          </mc:Choice>
        </mc:AlternateContent>
        <mc:AlternateContent xmlns:mc="http://schemas.openxmlformats.org/markup-compatibility/2006">
          <mc:Choice Requires="x14">
            <control shapeId="1311" r:id="rId167" name="Drop Down 287">
              <controlPr locked="0" defaultSize="0" autoLine="0" autoPict="0">
                <anchor moveWithCells="1">
                  <from>
                    <xdr:col>16</xdr:col>
                    <xdr:colOff>190500</xdr:colOff>
                    <xdr:row>14</xdr:row>
                    <xdr:rowOff>114300</xdr:rowOff>
                  </from>
                  <to>
                    <xdr:col>16</xdr:col>
                    <xdr:colOff>1085850</xdr:colOff>
                    <xdr:row>14</xdr:row>
                    <xdr:rowOff>317500</xdr:rowOff>
                  </to>
                </anchor>
              </controlPr>
            </control>
          </mc:Choice>
        </mc:AlternateContent>
        <mc:AlternateContent xmlns:mc="http://schemas.openxmlformats.org/markup-compatibility/2006">
          <mc:Choice Requires="x14">
            <control shapeId="1312" r:id="rId168" name="Drop Down 288">
              <controlPr locked="0" defaultSize="0" autoLine="0" autoPict="0">
                <anchor moveWithCells="1">
                  <from>
                    <xdr:col>16</xdr:col>
                    <xdr:colOff>190500</xdr:colOff>
                    <xdr:row>15</xdr:row>
                    <xdr:rowOff>114300</xdr:rowOff>
                  </from>
                  <to>
                    <xdr:col>16</xdr:col>
                    <xdr:colOff>1085850</xdr:colOff>
                    <xdr:row>15</xdr:row>
                    <xdr:rowOff>317500</xdr:rowOff>
                  </to>
                </anchor>
              </controlPr>
            </control>
          </mc:Choice>
        </mc:AlternateContent>
        <mc:AlternateContent xmlns:mc="http://schemas.openxmlformats.org/markup-compatibility/2006">
          <mc:Choice Requires="x14">
            <control shapeId="1313" r:id="rId169" name="Drop Down 289">
              <controlPr locked="0" defaultSize="0" autoLine="0" autoPict="0">
                <anchor moveWithCells="1">
                  <from>
                    <xdr:col>16</xdr:col>
                    <xdr:colOff>190500</xdr:colOff>
                    <xdr:row>16</xdr:row>
                    <xdr:rowOff>114300</xdr:rowOff>
                  </from>
                  <to>
                    <xdr:col>16</xdr:col>
                    <xdr:colOff>1085850</xdr:colOff>
                    <xdr:row>16</xdr:row>
                    <xdr:rowOff>317500</xdr:rowOff>
                  </to>
                </anchor>
              </controlPr>
            </control>
          </mc:Choice>
        </mc:AlternateContent>
        <mc:AlternateContent xmlns:mc="http://schemas.openxmlformats.org/markup-compatibility/2006">
          <mc:Choice Requires="x14">
            <control shapeId="1314" r:id="rId170" name="Drop Down 290">
              <controlPr locked="0" defaultSize="0" autoLine="0" autoPict="0">
                <anchor moveWithCells="1">
                  <from>
                    <xdr:col>16</xdr:col>
                    <xdr:colOff>190500</xdr:colOff>
                    <xdr:row>17</xdr:row>
                    <xdr:rowOff>114300</xdr:rowOff>
                  </from>
                  <to>
                    <xdr:col>16</xdr:col>
                    <xdr:colOff>1085850</xdr:colOff>
                    <xdr:row>17</xdr:row>
                    <xdr:rowOff>317500</xdr:rowOff>
                  </to>
                </anchor>
              </controlPr>
            </control>
          </mc:Choice>
        </mc:AlternateContent>
        <mc:AlternateContent xmlns:mc="http://schemas.openxmlformats.org/markup-compatibility/2006">
          <mc:Choice Requires="x14">
            <control shapeId="1315" r:id="rId171" name="Drop Down 291">
              <controlPr locked="0" defaultSize="0" autoLine="0" autoPict="0">
                <anchor moveWithCells="1">
                  <from>
                    <xdr:col>16</xdr:col>
                    <xdr:colOff>190500</xdr:colOff>
                    <xdr:row>18</xdr:row>
                    <xdr:rowOff>114300</xdr:rowOff>
                  </from>
                  <to>
                    <xdr:col>16</xdr:col>
                    <xdr:colOff>1085850</xdr:colOff>
                    <xdr:row>18</xdr:row>
                    <xdr:rowOff>317500</xdr:rowOff>
                  </to>
                </anchor>
              </controlPr>
            </control>
          </mc:Choice>
        </mc:AlternateContent>
        <mc:AlternateContent xmlns:mc="http://schemas.openxmlformats.org/markup-compatibility/2006">
          <mc:Choice Requires="x14">
            <control shapeId="1316" r:id="rId172" name="Drop Down 292">
              <controlPr locked="0" defaultSize="0" autoLine="0" autoPict="0">
                <anchor moveWithCells="1">
                  <from>
                    <xdr:col>16</xdr:col>
                    <xdr:colOff>190500</xdr:colOff>
                    <xdr:row>19</xdr:row>
                    <xdr:rowOff>114300</xdr:rowOff>
                  </from>
                  <to>
                    <xdr:col>16</xdr:col>
                    <xdr:colOff>1085850</xdr:colOff>
                    <xdr:row>19</xdr:row>
                    <xdr:rowOff>317500</xdr:rowOff>
                  </to>
                </anchor>
              </controlPr>
            </control>
          </mc:Choice>
        </mc:AlternateContent>
        <mc:AlternateContent xmlns:mc="http://schemas.openxmlformats.org/markup-compatibility/2006">
          <mc:Choice Requires="x14">
            <control shapeId="1317" r:id="rId173" name="Drop Down 293">
              <controlPr locked="0" defaultSize="0" autoLine="0" autoPict="0">
                <anchor moveWithCells="1">
                  <from>
                    <xdr:col>16</xdr:col>
                    <xdr:colOff>190500</xdr:colOff>
                    <xdr:row>20</xdr:row>
                    <xdr:rowOff>114300</xdr:rowOff>
                  </from>
                  <to>
                    <xdr:col>16</xdr:col>
                    <xdr:colOff>1085850</xdr:colOff>
                    <xdr:row>20</xdr:row>
                    <xdr:rowOff>317500</xdr:rowOff>
                  </to>
                </anchor>
              </controlPr>
            </control>
          </mc:Choice>
        </mc:AlternateContent>
        <mc:AlternateContent xmlns:mc="http://schemas.openxmlformats.org/markup-compatibility/2006">
          <mc:Choice Requires="x14">
            <control shapeId="1318" r:id="rId174" name="Drop Down 294">
              <controlPr locked="0" defaultSize="0" autoLine="0" autoPict="0">
                <anchor moveWithCells="1">
                  <from>
                    <xdr:col>16</xdr:col>
                    <xdr:colOff>190500</xdr:colOff>
                    <xdr:row>21</xdr:row>
                    <xdr:rowOff>114300</xdr:rowOff>
                  </from>
                  <to>
                    <xdr:col>16</xdr:col>
                    <xdr:colOff>1085850</xdr:colOff>
                    <xdr:row>21</xdr:row>
                    <xdr:rowOff>317500</xdr:rowOff>
                  </to>
                </anchor>
              </controlPr>
            </control>
          </mc:Choice>
        </mc:AlternateContent>
        <mc:AlternateContent xmlns:mc="http://schemas.openxmlformats.org/markup-compatibility/2006">
          <mc:Choice Requires="x14">
            <control shapeId="1319" r:id="rId175" name="Drop Down 295">
              <controlPr locked="0" defaultSize="0" autoLine="0" autoPict="0">
                <anchor moveWithCells="1">
                  <from>
                    <xdr:col>16</xdr:col>
                    <xdr:colOff>190500</xdr:colOff>
                    <xdr:row>22</xdr:row>
                    <xdr:rowOff>114300</xdr:rowOff>
                  </from>
                  <to>
                    <xdr:col>16</xdr:col>
                    <xdr:colOff>1085850</xdr:colOff>
                    <xdr:row>22</xdr:row>
                    <xdr:rowOff>317500</xdr:rowOff>
                  </to>
                </anchor>
              </controlPr>
            </control>
          </mc:Choice>
        </mc:AlternateContent>
        <mc:AlternateContent xmlns:mc="http://schemas.openxmlformats.org/markup-compatibility/2006">
          <mc:Choice Requires="x14">
            <control shapeId="1320" r:id="rId176" name="Drop Down 296">
              <controlPr locked="0" defaultSize="0" autoLine="0" autoPict="0">
                <anchor moveWithCells="1">
                  <from>
                    <xdr:col>16</xdr:col>
                    <xdr:colOff>190500</xdr:colOff>
                    <xdr:row>23</xdr:row>
                    <xdr:rowOff>114300</xdr:rowOff>
                  </from>
                  <to>
                    <xdr:col>16</xdr:col>
                    <xdr:colOff>1085850</xdr:colOff>
                    <xdr:row>23</xdr:row>
                    <xdr:rowOff>317500</xdr:rowOff>
                  </to>
                </anchor>
              </controlPr>
            </control>
          </mc:Choice>
        </mc:AlternateContent>
        <mc:AlternateContent xmlns:mc="http://schemas.openxmlformats.org/markup-compatibility/2006">
          <mc:Choice Requires="x14">
            <control shapeId="1321" r:id="rId177" name="Drop Down 297">
              <controlPr locked="0" defaultSize="0" autoLine="0" autoPict="0">
                <anchor moveWithCells="1">
                  <from>
                    <xdr:col>16</xdr:col>
                    <xdr:colOff>190500</xdr:colOff>
                    <xdr:row>24</xdr:row>
                    <xdr:rowOff>114300</xdr:rowOff>
                  </from>
                  <to>
                    <xdr:col>16</xdr:col>
                    <xdr:colOff>1085850</xdr:colOff>
                    <xdr:row>24</xdr:row>
                    <xdr:rowOff>317500</xdr:rowOff>
                  </to>
                </anchor>
              </controlPr>
            </control>
          </mc:Choice>
        </mc:AlternateContent>
        <mc:AlternateContent xmlns:mc="http://schemas.openxmlformats.org/markup-compatibility/2006">
          <mc:Choice Requires="x14">
            <control shapeId="1322" r:id="rId178" name="Drop Down 298">
              <controlPr locked="0" defaultSize="0" autoLine="0" autoPict="0">
                <anchor moveWithCells="1">
                  <from>
                    <xdr:col>16</xdr:col>
                    <xdr:colOff>190500</xdr:colOff>
                    <xdr:row>25</xdr:row>
                    <xdr:rowOff>114300</xdr:rowOff>
                  </from>
                  <to>
                    <xdr:col>16</xdr:col>
                    <xdr:colOff>1085850</xdr:colOff>
                    <xdr:row>25</xdr:row>
                    <xdr:rowOff>317500</xdr:rowOff>
                  </to>
                </anchor>
              </controlPr>
            </control>
          </mc:Choice>
        </mc:AlternateContent>
        <mc:AlternateContent xmlns:mc="http://schemas.openxmlformats.org/markup-compatibility/2006">
          <mc:Choice Requires="x14">
            <control shapeId="1323" r:id="rId179" name="Drop Down 299">
              <controlPr locked="0" defaultSize="0" autoLine="0" autoPict="0">
                <anchor moveWithCells="1">
                  <from>
                    <xdr:col>16</xdr:col>
                    <xdr:colOff>190500</xdr:colOff>
                    <xdr:row>26</xdr:row>
                    <xdr:rowOff>114300</xdr:rowOff>
                  </from>
                  <to>
                    <xdr:col>16</xdr:col>
                    <xdr:colOff>1085850</xdr:colOff>
                    <xdr:row>26</xdr:row>
                    <xdr:rowOff>317500</xdr:rowOff>
                  </to>
                </anchor>
              </controlPr>
            </control>
          </mc:Choice>
        </mc:AlternateContent>
        <mc:AlternateContent xmlns:mc="http://schemas.openxmlformats.org/markup-compatibility/2006">
          <mc:Choice Requires="x14">
            <control shapeId="1324" r:id="rId180" name="Drop Down 300">
              <controlPr locked="0" defaultSize="0" autoLine="0" autoPict="0">
                <anchor moveWithCells="1">
                  <from>
                    <xdr:col>16</xdr:col>
                    <xdr:colOff>190500</xdr:colOff>
                    <xdr:row>27</xdr:row>
                    <xdr:rowOff>114300</xdr:rowOff>
                  </from>
                  <to>
                    <xdr:col>16</xdr:col>
                    <xdr:colOff>1085850</xdr:colOff>
                    <xdr:row>27</xdr:row>
                    <xdr:rowOff>317500</xdr:rowOff>
                  </to>
                </anchor>
              </controlPr>
            </control>
          </mc:Choice>
        </mc:AlternateContent>
        <mc:AlternateContent xmlns:mc="http://schemas.openxmlformats.org/markup-compatibility/2006">
          <mc:Choice Requires="x14">
            <control shapeId="1325" r:id="rId181" name="Drop Down 301">
              <controlPr locked="0" defaultSize="0" autoLine="0" autoPict="0">
                <anchor moveWithCells="1">
                  <from>
                    <xdr:col>16</xdr:col>
                    <xdr:colOff>190500</xdr:colOff>
                    <xdr:row>28</xdr:row>
                    <xdr:rowOff>114300</xdr:rowOff>
                  </from>
                  <to>
                    <xdr:col>16</xdr:col>
                    <xdr:colOff>1085850</xdr:colOff>
                    <xdr:row>28</xdr:row>
                    <xdr:rowOff>317500</xdr:rowOff>
                  </to>
                </anchor>
              </controlPr>
            </control>
          </mc:Choice>
        </mc:AlternateContent>
        <mc:AlternateContent xmlns:mc="http://schemas.openxmlformats.org/markup-compatibility/2006">
          <mc:Choice Requires="x14">
            <control shapeId="1326" r:id="rId182" name="Drop Down 302">
              <controlPr locked="0" defaultSize="0" autoLine="0" autoPict="0">
                <anchor moveWithCells="1">
                  <from>
                    <xdr:col>16</xdr:col>
                    <xdr:colOff>190500</xdr:colOff>
                    <xdr:row>29</xdr:row>
                    <xdr:rowOff>114300</xdr:rowOff>
                  </from>
                  <to>
                    <xdr:col>16</xdr:col>
                    <xdr:colOff>1085850</xdr:colOff>
                    <xdr:row>29</xdr:row>
                    <xdr:rowOff>317500</xdr:rowOff>
                  </to>
                </anchor>
              </controlPr>
            </control>
          </mc:Choice>
        </mc:AlternateContent>
        <mc:AlternateContent xmlns:mc="http://schemas.openxmlformats.org/markup-compatibility/2006">
          <mc:Choice Requires="x14">
            <control shapeId="1327" r:id="rId183" name="Drop Down 303">
              <controlPr locked="0" defaultSize="0" autoLine="0" autoPict="0">
                <anchor moveWithCells="1">
                  <from>
                    <xdr:col>16</xdr:col>
                    <xdr:colOff>190500</xdr:colOff>
                    <xdr:row>30</xdr:row>
                    <xdr:rowOff>114300</xdr:rowOff>
                  </from>
                  <to>
                    <xdr:col>16</xdr:col>
                    <xdr:colOff>1085850</xdr:colOff>
                    <xdr:row>30</xdr:row>
                    <xdr:rowOff>317500</xdr:rowOff>
                  </to>
                </anchor>
              </controlPr>
            </control>
          </mc:Choice>
        </mc:AlternateContent>
        <mc:AlternateContent xmlns:mc="http://schemas.openxmlformats.org/markup-compatibility/2006">
          <mc:Choice Requires="x14">
            <control shapeId="1328" r:id="rId184" name="Drop Down 304">
              <controlPr locked="0" defaultSize="0" autoLine="0" autoPict="0">
                <anchor moveWithCells="1">
                  <from>
                    <xdr:col>16</xdr:col>
                    <xdr:colOff>190500</xdr:colOff>
                    <xdr:row>31</xdr:row>
                    <xdr:rowOff>114300</xdr:rowOff>
                  </from>
                  <to>
                    <xdr:col>16</xdr:col>
                    <xdr:colOff>1085850</xdr:colOff>
                    <xdr:row>31</xdr:row>
                    <xdr:rowOff>317500</xdr:rowOff>
                  </to>
                </anchor>
              </controlPr>
            </control>
          </mc:Choice>
        </mc:AlternateContent>
        <mc:AlternateContent xmlns:mc="http://schemas.openxmlformats.org/markup-compatibility/2006">
          <mc:Choice Requires="x14">
            <control shapeId="1329" r:id="rId185" name="Drop Down 305">
              <controlPr locked="0" defaultSize="0" autoLine="0" autoPict="0">
                <anchor moveWithCells="1">
                  <from>
                    <xdr:col>16</xdr:col>
                    <xdr:colOff>190500</xdr:colOff>
                    <xdr:row>32</xdr:row>
                    <xdr:rowOff>114300</xdr:rowOff>
                  </from>
                  <to>
                    <xdr:col>16</xdr:col>
                    <xdr:colOff>1085850</xdr:colOff>
                    <xdr:row>32</xdr:row>
                    <xdr:rowOff>317500</xdr:rowOff>
                  </to>
                </anchor>
              </controlPr>
            </control>
          </mc:Choice>
        </mc:AlternateContent>
        <mc:AlternateContent xmlns:mc="http://schemas.openxmlformats.org/markup-compatibility/2006">
          <mc:Choice Requires="x14">
            <control shapeId="1330" r:id="rId186" name="Drop Down 306">
              <controlPr locked="0" defaultSize="0" autoLine="0" autoPict="0">
                <anchor moveWithCells="1">
                  <from>
                    <xdr:col>16</xdr:col>
                    <xdr:colOff>190500</xdr:colOff>
                    <xdr:row>33</xdr:row>
                    <xdr:rowOff>114300</xdr:rowOff>
                  </from>
                  <to>
                    <xdr:col>16</xdr:col>
                    <xdr:colOff>1085850</xdr:colOff>
                    <xdr:row>33</xdr:row>
                    <xdr:rowOff>317500</xdr:rowOff>
                  </to>
                </anchor>
              </controlPr>
            </control>
          </mc:Choice>
        </mc:AlternateContent>
        <mc:AlternateContent xmlns:mc="http://schemas.openxmlformats.org/markup-compatibility/2006">
          <mc:Choice Requires="x14">
            <control shapeId="1331" r:id="rId187" name="Drop Down 307">
              <controlPr locked="0" defaultSize="0" autoLine="0" autoPict="0">
                <anchor moveWithCells="1">
                  <from>
                    <xdr:col>16</xdr:col>
                    <xdr:colOff>190500</xdr:colOff>
                    <xdr:row>34</xdr:row>
                    <xdr:rowOff>114300</xdr:rowOff>
                  </from>
                  <to>
                    <xdr:col>16</xdr:col>
                    <xdr:colOff>1085850</xdr:colOff>
                    <xdr:row>34</xdr:row>
                    <xdr:rowOff>317500</xdr:rowOff>
                  </to>
                </anchor>
              </controlPr>
            </control>
          </mc:Choice>
        </mc:AlternateContent>
        <mc:AlternateContent xmlns:mc="http://schemas.openxmlformats.org/markup-compatibility/2006">
          <mc:Choice Requires="x14">
            <control shapeId="1332" r:id="rId188" name="Drop Down 308">
              <controlPr locked="0" defaultSize="0" autoLine="0" autoPict="0">
                <anchor moveWithCells="1">
                  <from>
                    <xdr:col>16</xdr:col>
                    <xdr:colOff>190500</xdr:colOff>
                    <xdr:row>35</xdr:row>
                    <xdr:rowOff>114300</xdr:rowOff>
                  </from>
                  <to>
                    <xdr:col>16</xdr:col>
                    <xdr:colOff>1085850</xdr:colOff>
                    <xdr:row>35</xdr:row>
                    <xdr:rowOff>317500</xdr:rowOff>
                  </to>
                </anchor>
              </controlPr>
            </control>
          </mc:Choice>
        </mc:AlternateContent>
        <mc:AlternateContent xmlns:mc="http://schemas.openxmlformats.org/markup-compatibility/2006">
          <mc:Choice Requires="x14">
            <control shapeId="1333" r:id="rId189" name="Drop Down 309">
              <controlPr locked="0" defaultSize="0" autoLine="0" autoPict="0">
                <anchor moveWithCells="1">
                  <from>
                    <xdr:col>16</xdr:col>
                    <xdr:colOff>190500</xdr:colOff>
                    <xdr:row>36</xdr:row>
                    <xdr:rowOff>114300</xdr:rowOff>
                  </from>
                  <to>
                    <xdr:col>16</xdr:col>
                    <xdr:colOff>1085850</xdr:colOff>
                    <xdr:row>36</xdr:row>
                    <xdr:rowOff>317500</xdr:rowOff>
                  </to>
                </anchor>
              </controlPr>
            </control>
          </mc:Choice>
        </mc:AlternateContent>
        <mc:AlternateContent xmlns:mc="http://schemas.openxmlformats.org/markup-compatibility/2006">
          <mc:Choice Requires="x14">
            <control shapeId="1334" r:id="rId190" name="Drop Down 310">
              <controlPr locked="0" defaultSize="0" autoLine="0" autoPict="0">
                <anchor moveWithCells="1">
                  <from>
                    <xdr:col>16</xdr:col>
                    <xdr:colOff>190500</xdr:colOff>
                    <xdr:row>37</xdr:row>
                    <xdr:rowOff>114300</xdr:rowOff>
                  </from>
                  <to>
                    <xdr:col>16</xdr:col>
                    <xdr:colOff>1085850</xdr:colOff>
                    <xdr:row>37</xdr:row>
                    <xdr:rowOff>317500</xdr:rowOff>
                  </to>
                </anchor>
              </controlPr>
            </control>
          </mc:Choice>
        </mc:AlternateContent>
        <mc:AlternateContent xmlns:mc="http://schemas.openxmlformats.org/markup-compatibility/2006">
          <mc:Choice Requires="x14">
            <control shapeId="1335" r:id="rId191" name="Drop Down 311">
              <controlPr locked="0" defaultSize="0" autoLine="0" autoPict="0">
                <anchor moveWithCells="1">
                  <from>
                    <xdr:col>16</xdr:col>
                    <xdr:colOff>190500</xdr:colOff>
                    <xdr:row>38</xdr:row>
                    <xdr:rowOff>114300</xdr:rowOff>
                  </from>
                  <to>
                    <xdr:col>16</xdr:col>
                    <xdr:colOff>1085850</xdr:colOff>
                    <xdr:row>38</xdr:row>
                    <xdr:rowOff>317500</xdr:rowOff>
                  </to>
                </anchor>
              </controlPr>
            </control>
          </mc:Choice>
        </mc:AlternateContent>
        <mc:AlternateContent xmlns:mc="http://schemas.openxmlformats.org/markup-compatibility/2006">
          <mc:Choice Requires="x14">
            <control shapeId="1336" r:id="rId192" name="Drop Down 312">
              <controlPr locked="0" defaultSize="0" autoLine="0" autoPict="0">
                <anchor moveWithCells="1">
                  <from>
                    <xdr:col>16</xdr:col>
                    <xdr:colOff>190500</xdr:colOff>
                    <xdr:row>39</xdr:row>
                    <xdr:rowOff>114300</xdr:rowOff>
                  </from>
                  <to>
                    <xdr:col>16</xdr:col>
                    <xdr:colOff>1085850</xdr:colOff>
                    <xdr:row>39</xdr:row>
                    <xdr:rowOff>317500</xdr:rowOff>
                  </to>
                </anchor>
              </controlPr>
            </control>
          </mc:Choice>
        </mc:AlternateContent>
        <mc:AlternateContent xmlns:mc="http://schemas.openxmlformats.org/markup-compatibility/2006">
          <mc:Choice Requires="x14">
            <control shapeId="1337" r:id="rId193" name="Drop Down 313">
              <controlPr locked="0" defaultSize="0" autoLine="0" autoPict="0">
                <anchor moveWithCells="1">
                  <from>
                    <xdr:col>16</xdr:col>
                    <xdr:colOff>190500</xdr:colOff>
                    <xdr:row>40</xdr:row>
                    <xdr:rowOff>114300</xdr:rowOff>
                  </from>
                  <to>
                    <xdr:col>16</xdr:col>
                    <xdr:colOff>1085850</xdr:colOff>
                    <xdr:row>40</xdr:row>
                    <xdr:rowOff>317500</xdr:rowOff>
                  </to>
                </anchor>
              </controlPr>
            </control>
          </mc:Choice>
        </mc:AlternateContent>
        <mc:AlternateContent xmlns:mc="http://schemas.openxmlformats.org/markup-compatibility/2006">
          <mc:Choice Requires="x14">
            <control shapeId="1338" r:id="rId194" name="Drop Down 314">
              <controlPr locked="0" defaultSize="0" autoLine="0" autoPict="0">
                <anchor moveWithCells="1">
                  <from>
                    <xdr:col>16</xdr:col>
                    <xdr:colOff>190500</xdr:colOff>
                    <xdr:row>41</xdr:row>
                    <xdr:rowOff>114300</xdr:rowOff>
                  </from>
                  <to>
                    <xdr:col>16</xdr:col>
                    <xdr:colOff>1085850</xdr:colOff>
                    <xdr:row>41</xdr:row>
                    <xdr:rowOff>317500</xdr:rowOff>
                  </to>
                </anchor>
              </controlPr>
            </control>
          </mc:Choice>
        </mc:AlternateContent>
        <mc:AlternateContent xmlns:mc="http://schemas.openxmlformats.org/markup-compatibility/2006">
          <mc:Choice Requires="x14">
            <control shapeId="1339" r:id="rId195" name="Drop Down 315">
              <controlPr locked="0" defaultSize="0" autoLine="0" autoPict="0">
                <anchor moveWithCells="1">
                  <from>
                    <xdr:col>16</xdr:col>
                    <xdr:colOff>190500</xdr:colOff>
                    <xdr:row>42</xdr:row>
                    <xdr:rowOff>114300</xdr:rowOff>
                  </from>
                  <to>
                    <xdr:col>16</xdr:col>
                    <xdr:colOff>1085850</xdr:colOff>
                    <xdr:row>42</xdr:row>
                    <xdr:rowOff>317500</xdr:rowOff>
                  </to>
                </anchor>
              </controlPr>
            </control>
          </mc:Choice>
        </mc:AlternateContent>
        <mc:AlternateContent xmlns:mc="http://schemas.openxmlformats.org/markup-compatibility/2006">
          <mc:Choice Requires="x14">
            <control shapeId="1340" r:id="rId196" name="Drop Down 316">
              <controlPr locked="0" defaultSize="0" autoLine="0" autoPict="0">
                <anchor moveWithCells="1">
                  <from>
                    <xdr:col>16</xdr:col>
                    <xdr:colOff>190500</xdr:colOff>
                    <xdr:row>43</xdr:row>
                    <xdr:rowOff>114300</xdr:rowOff>
                  </from>
                  <to>
                    <xdr:col>16</xdr:col>
                    <xdr:colOff>1085850</xdr:colOff>
                    <xdr:row>43</xdr:row>
                    <xdr:rowOff>317500</xdr:rowOff>
                  </to>
                </anchor>
              </controlPr>
            </control>
          </mc:Choice>
        </mc:AlternateContent>
        <mc:AlternateContent xmlns:mc="http://schemas.openxmlformats.org/markup-compatibility/2006">
          <mc:Choice Requires="x14">
            <control shapeId="1341" r:id="rId197" name="Drop Down 317">
              <controlPr locked="0" defaultSize="0" autoLine="0" autoPict="0">
                <anchor moveWithCells="1">
                  <from>
                    <xdr:col>16</xdr:col>
                    <xdr:colOff>190500</xdr:colOff>
                    <xdr:row>44</xdr:row>
                    <xdr:rowOff>114300</xdr:rowOff>
                  </from>
                  <to>
                    <xdr:col>16</xdr:col>
                    <xdr:colOff>1085850</xdr:colOff>
                    <xdr:row>44</xdr:row>
                    <xdr:rowOff>317500</xdr:rowOff>
                  </to>
                </anchor>
              </controlPr>
            </control>
          </mc:Choice>
        </mc:AlternateContent>
        <mc:AlternateContent xmlns:mc="http://schemas.openxmlformats.org/markup-compatibility/2006">
          <mc:Choice Requires="x14">
            <control shapeId="1342" r:id="rId198" name="Drop Down 318">
              <controlPr locked="0" defaultSize="0" autoLine="0" autoPict="0">
                <anchor moveWithCells="1">
                  <from>
                    <xdr:col>16</xdr:col>
                    <xdr:colOff>190500</xdr:colOff>
                    <xdr:row>45</xdr:row>
                    <xdr:rowOff>114300</xdr:rowOff>
                  </from>
                  <to>
                    <xdr:col>16</xdr:col>
                    <xdr:colOff>1085850</xdr:colOff>
                    <xdr:row>45</xdr:row>
                    <xdr:rowOff>317500</xdr:rowOff>
                  </to>
                </anchor>
              </controlPr>
            </control>
          </mc:Choice>
        </mc:AlternateContent>
        <mc:AlternateContent xmlns:mc="http://schemas.openxmlformats.org/markup-compatibility/2006">
          <mc:Choice Requires="x14">
            <control shapeId="1343" r:id="rId199" name="Drop Down 319">
              <controlPr locked="0" defaultSize="0" autoLine="0" autoPict="0">
                <anchor moveWithCells="1">
                  <from>
                    <xdr:col>16</xdr:col>
                    <xdr:colOff>190500</xdr:colOff>
                    <xdr:row>46</xdr:row>
                    <xdr:rowOff>114300</xdr:rowOff>
                  </from>
                  <to>
                    <xdr:col>16</xdr:col>
                    <xdr:colOff>1085850</xdr:colOff>
                    <xdr:row>46</xdr:row>
                    <xdr:rowOff>317500</xdr:rowOff>
                  </to>
                </anchor>
              </controlPr>
            </control>
          </mc:Choice>
        </mc:AlternateContent>
        <mc:AlternateContent xmlns:mc="http://schemas.openxmlformats.org/markup-compatibility/2006">
          <mc:Choice Requires="x14">
            <control shapeId="1344" r:id="rId200" name="Drop Down 320">
              <controlPr locked="0" defaultSize="0" autoLine="0" autoPict="0">
                <anchor moveWithCells="1">
                  <from>
                    <xdr:col>16</xdr:col>
                    <xdr:colOff>190500</xdr:colOff>
                    <xdr:row>47</xdr:row>
                    <xdr:rowOff>114300</xdr:rowOff>
                  </from>
                  <to>
                    <xdr:col>16</xdr:col>
                    <xdr:colOff>1085850</xdr:colOff>
                    <xdr:row>47</xdr:row>
                    <xdr:rowOff>317500</xdr:rowOff>
                  </to>
                </anchor>
              </controlPr>
            </control>
          </mc:Choice>
        </mc:AlternateContent>
        <mc:AlternateContent xmlns:mc="http://schemas.openxmlformats.org/markup-compatibility/2006">
          <mc:Choice Requires="x14">
            <control shapeId="1345" r:id="rId201" name="Drop Down 321">
              <controlPr locked="0" defaultSize="0" autoLine="0" autoPict="0">
                <anchor moveWithCells="1">
                  <from>
                    <xdr:col>16</xdr:col>
                    <xdr:colOff>190500</xdr:colOff>
                    <xdr:row>48</xdr:row>
                    <xdr:rowOff>114300</xdr:rowOff>
                  </from>
                  <to>
                    <xdr:col>16</xdr:col>
                    <xdr:colOff>1085850</xdr:colOff>
                    <xdr:row>48</xdr:row>
                    <xdr:rowOff>317500</xdr:rowOff>
                  </to>
                </anchor>
              </controlPr>
            </control>
          </mc:Choice>
        </mc:AlternateContent>
        <mc:AlternateContent xmlns:mc="http://schemas.openxmlformats.org/markup-compatibility/2006">
          <mc:Choice Requires="x14">
            <control shapeId="1346" r:id="rId202" name="Drop Down 322">
              <controlPr locked="0" defaultSize="0" autoLine="0" autoPict="0">
                <anchor moveWithCells="1">
                  <from>
                    <xdr:col>16</xdr:col>
                    <xdr:colOff>190500</xdr:colOff>
                    <xdr:row>49</xdr:row>
                    <xdr:rowOff>114300</xdr:rowOff>
                  </from>
                  <to>
                    <xdr:col>16</xdr:col>
                    <xdr:colOff>1085850</xdr:colOff>
                    <xdr:row>49</xdr:row>
                    <xdr:rowOff>317500</xdr:rowOff>
                  </to>
                </anchor>
              </controlPr>
            </control>
          </mc:Choice>
        </mc:AlternateContent>
        <mc:AlternateContent xmlns:mc="http://schemas.openxmlformats.org/markup-compatibility/2006">
          <mc:Choice Requires="x14">
            <control shapeId="1347" r:id="rId203" name="Drop Down 323">
              <controlPr locked="0" defaultSize="0" autoLine="0" autoPict="0">
                <anchor moveWithCells="1">
                  <from>
                    <xdr:col>16</xdr:col>
                    <xdr:colOff>190500</xdr:colOff>
                    <xdr:row>50</xdr:row>
                    <xdr:rowOff>114300</xdr:rowOff>
                  </from>
                  <to>
                    <xdr:col>16</xdr:col>
                    <xdr:colOff>1085850</xdr:colOff>
                    <xdr:row>50</xdr:row>
                    <xdr:rowOff>317500</xdr:rowOff>
                  </to>
                </anchor>
              </controlPr>
            </control>
          </mc:Choice>
        </mc:AlternateContent>
        <mc:AlternateContent xmlns:mc="http://schemas.openxmlformats.org/markup-compatibility/2006">
          <mc:Choice Requires="x14">
            <control shapeId="1348" r:id="rId204" name="Drop Down 324">
              <controlPr locked="0" defaultSize="0" autoLine="0" autoPict="0">
                <anchor moveWithCells="1">
                  <from>
                    <xdr:col>16</xdr:col>
                    <xdr:colOff>190500</xdr:colOff>
                    <xdr:row>51</xdr:row>
                    <xdr:rowOff>114300</xdr:rowOff>
                  </from>
                  <to>
                    <xdr:col>16</xdr:col>
                    <xdr:colOff>1085850</xdr:colOff>
                    <xdr:row>51</xdr:row>
                    <xdr:rowOff>317500</xdr:rowOff>
                  </to>
                </anchor>
              </controlPr>
            </control>
          </mc:Choice>
        </mc:AlternateContent>
        <mc:AlternateContent xmlns:mc="http://schemas.openxmlformats.org/markup-compatibility/2006">
          <mc:Choice Requires="x14">
            <control shapeId="1349" r:id="rId205" name="Drop Down 325">
              <controlPr locked="0" defaultSize="0" autoLine="0" autoPict="0">
                <anchor moveWithCells="1">
                  <from>
                    <xdr:col>16</xdr:col>
                    <xdr:colOff>190500</xdr:colOff>
                    <xdr:row>52</xdr:row>
                    <xdr:rowOff>114300</xdr:rowOff>
                  </from>
                  <to>
                    <xdr:col>16</xdr:col>
                    <xdr:colOff>1085850</xdr:colOff>
                    <xdr:row>52</xdr:row>
                    <xdr:rowOff>317500</xdr:rowOff>
                  </to>
                </anchor>
              </controlPr>
            </control>
          </mc:Choice>
        </mc:AlternateContent>
        <mc:AlternateContent xmlns:mc="http://schemas.openxmlformats.org/markup-compatibility/2006">
          <mc:Choice Requires="x14">
            <control shapeId="1350" r:id="rId206" name="Drop Down 326">
              <controlPr locked="0" defaultSize="0" autoLine="0" autoPict="0">
                <anchor moveWithCells="1">
                  <from>
                    <xdr:col>16</xdr:col>
                    <xdr:colOff>190500</xdr:colOff>
                    <xdr:row>53</xdr:row>
                    <xdr:rowOff>114300</xdr:rowOff>
                  </from>
                  <to>
                    <xdr:col>16</xdr:col>
                    <xdr:colOff>1085850</xdr:colOff>
                    <xdr:row>53</xdr:row>
                    <xdr:rowOff>317500</xdr:rowOff>
                  </to>
                </anchor>
              </controlPr>
            </control>
          </mc:Choice>
        </mc:AlternateContent>
        <mc:AlternateContent xmlns:mc="http://schemas.openxmlformats.org/markup-compatibility/2006">
          <mc:Choice Requires="x14">
            <control shapeId="1351" r:id="rId207" name="Drop Down 327">
              <controlPr locked="0" defaultSize="0" autoLine="0" autoPict="0">
                <anchor moveWithCells="1">
                  <from>
                    <xdr:col>16</xdr:col>
                    <xdr:colOff>190500</xdr:colOff>
                    <xdr:row>54</xdr:row>
                    <xdr:rowOff>114300</xdr:rowOff>
                  </from>
                  <to>
                    <xdr:col>16</xdr:col>
                    <xdr:colOff>1085850</xdr:colOff>
                    <xdr:row>54</xdr:row>
                    <xdr:rowOff>317500</xdr:rowOff>
                  </to>
                </anchor>
              </controlPr>
            </control>
          </mc:Choice>
        </mc:AlternateContent>
        <mc:AlternateContent xmlns:mc="http://schemas.openxmlformats.org/markup-compatibility/2006">
          <mc:Choice Requires="x14">
            <control shapeId="1352" r:id="rId208" name="Drop Down 328">
              <controlPr locked="0" defaultSize="0" autoLine="0" autoPict="0">
                <anchor moveWithCells="1">
                  <from>
                    <xdr:col>16</xdr:col>
                    <xdr:colOff>190500</xdr:colOff>
                    <xdr:row>55</xdr:row>
                    <xdr:rowOff>114300</xdr:rowOff>
                  </from>
                  <to>
                    <xdr:col>16</xdr:col>
                    <xdr:colOff>1085850</xdr:colOff>
                    <xdr:row>55</xdr:row>
                    <xdr:rowOff>317500</xdr:rowOff>
                  </to>
                </anchor>
              </controlPr>
            </control>
          </mc:Choice>
        </mc:AlternateContent>
        <mc:AlternateContent xmlns:mc="http://schemas.openxmlformats.org/markup-compatibility/2006">
          <mc:Choice Requires="x14">
            <control shapeId="1353" r:id="rId209" name="Drop Down 329">
              <controlPr locked="0" defaultSize="0" autoLine="0" autoPict="0">
                <anchor moveWithCells="1">
                  <from>
                    <xdr:col>16</xdr:col>
                    <xdr:colOff>190500</xdr:colOff>
                    <xdr:row>56</xdr:row>
                    <xdr:rowOff>114300</xdr:rowOff>
                  </from>
                  <to>
                    <xdr:col>16</xdr:col>
                    <xdr:colOff>1085850</xdr:colOff>
                    <xdr:row>56</xdr:row>
                    <xdr:rowOff>317500</xdr:rowOff>
                  </to>
                </anchor>
              </controlPr>
            </control>
          </mc:Choice>
        </mc:AlternateContent>
        <mc:AlternateContent xmlns:mc="http://schemas.openxmlformats.org/markup-compatibility/2006">
          <mc:Choice Requires="x14">
            <control shapeId="1354" r:id="rId210" name="Drop Down 330">
              <controlPr locked="0" defaultSize="0" autoLine="0" autoPict="0">
                <anchor moveWithCells="1">
                  <from>
                    <xdr:col>16</xdr:col>
                    <xdr:colOff>190500</xdr:colOff>
                    <xdr:row>57</xdr:row>
                    <xdr:rowOff>114300</xdr:rowOff>
                  </from>
                  <to>
                    <xdr:col>16</xdr:col>
                    <xdr:colOff>1085850</xdr:colOff>
                    <xdr:row>57</xdr:row>
                    <xdr:rowOff>317500</xdr:rowOff>
                  </to>
                </anchor>
              </controlPr>
            </control>
          </mc:Choice>
        </mc:AlternateContent>
        <mc:AlternateContent xmlns:mc="http://schemas.openxmlformats.org/markup-compatibility/2006">
          <mc:Choice Requires="x14">
            <control shapeId="1355" r:id="rId211" name="Drop Down 331">
              <controlPr locked="0" defaultSize="0" autoLine="0" autoPict="0">
                <anchor moveWithCells="1">
                  <from>
                    <xdr:col>16</xdr:col>
                    <xdr:colOff>190500</xdr:colOff>
                    <xdr:row>58</xdr:row>
                    <xdr:rowOff>114300</xdr:rowOff>
                  </from>
                  <to>
                    <xdr:col>16</xdr:col>
                    <xdr:colOff>1085850</xdr:colOff>
                    <xdr:row>58</xdr:row>
                    <xdr:rowOff>317500</xdr:rowOff>
                  </to>
                </anchor>
              </controlPr>
            </control>
          </mc:Choice>
        </mc:AlternateContent>
        <mc:AlternateContent xmlns:mc="http://schemas.openxmlformats.org/markup-compatibility/2006">
          <mc:Choice Requires="x14">
            <control shapeId="1356" r:id="rId212" name="Drop Down 332">
              <controlPr locked="0" defaultSize="0" autoLine="0" autoPict="0">
                <anchor moveWithCells="1">
                  <from>
                    <xdr:col>16</xdr:col>
                    <xdr:colOff>190500</xdr:colOff>
                    <xdr:row>59</xdr:row>
                    <xdr:rowOff>114300</xdr:rowOff>
                  </from>
                  <to>
                    <xdr:col>16</xdr:col>
                    <xdr:colOff>1085850</xdr:colOff>
                    <xdr:row>59</xdr:row>
                    <xdr:rowOff>317500</xdr:rowOff>
                  </to>
                </anchor>
              </controlPr>
            </control>
          </mc:Choice>
        </mc:AlternateContent>
        <mc:AlternateContent xmlns:mc="http://schemas.openxmlformats.org/markup-compatibility/2006">
          <mc:Choice Requires="x14">
            <control shapeId="1357" r:id="rId213" name="Drop Down 333">
              <controlPr locked="0" defaultSize="0" autoLine="0" autoPict="0">
                <anchor moveWithCells="1">
                  <from>
                    <xdr:col>16</xdr:col>
                    <xdr:colOff>190500</xdr:colOff>
                    <xdr:row>60</xdr:row>
                    <xdr:rowOff>114300</xdr:rowOff>
                  </from>
                  <to>
                    <xdr:col>16</xdr:col>
                    <xdr:colOff>1085850</xdr:colOff>
                    <xdr:row>60</xdr:row>
                    <xdr:rowOff>317500</xdr:rowOff>
                  </to>
                </anchor>
              </controlPr>
            </control>
          </mc:Choice>
        </mc:AlternateContent>
        <mc:AlternateContent xmlns:mc="http://schemas.openxmlformats.org/markup-compatibility/2006">
          <mc:Choice Requires="x14">
            <control shapeId="1358" r:id="rId214" name="Drop Down 334">
              <controlPr locked="0" defaultSize="0" autoLine="0" autoPict="0">
                <anchor moveWithCells="1">
                  <from>
                    <xdr:col>16</xdr:col>
                    <xdr:colOff>190500</xdr:colOff>
                    <xdr:row>61</xdr:row>
                    <xdr:rowOff>114300</xdr:rowOff>
                  </from>
                  <to>
                    <xdr:col>16</xdr:col>
                    <xdr:colOff>1085850</xdr:colOff>
                    <xdr:row>61</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50"/>
  <sheetViews>
    <sheetView zoomScale="90" zoomScaleNormal="90" workbookViewId="0">
      <selection sqref="A1:IV65536"/>
    </sheetView>
  </sheetViews>
  <sheetFormatPr defaultRowHeight="14.5" x14ac:dyDescent="0.35"/>
  <cols>
    <col min="1" max="1" width="74.453125" customWidth="1"/>
    <col min="2" max="2" width="62.453125" customWidth="1"/>
    <col min="3" max="3" width="47.54296875" customWidth="1"/>
    <col min="4" max="4" width="62.54296875" customWidth="1"/>
    <col min="5" max="5" width="75.453125" customWidth="1"/>
  </cols>
  <sheetData>
    <row r="1" spans="1:5" ht="41.25" customHeight="1" thickBot="1" x14ac:dyDescent="0.4">
      <c r="A1" s="735" t="s">
        <v>154</v>
      </c>
      <c r="B1" s="736"/>
      <c r="C1" s="736"/>
      <c r="D1" s="736"/>
      <c r="E1" s="737"/>
    </row>
    <row r="2" spans="1:5" ht="51.75" customHeight="1" thickBot="1" x14ac:dyDescent="0.4">
      <c r="A2" s="738" t="s">
        <v>155</v>
      </c>
      <c r="B2" s="738"/>
      <c r="C2" s="738"/>
      <c r="D2" s="738"/>
      <c r="E2" s="738"/>
    </row>
    <row r="3" spans="1:5" ht="80.25" customHeight="1" x14ac:dyDescent="0.35">
      <c r="A3" s="54" t="s">
        <v>156</v>
      </c>
      <c r="B3" s="55" t="s">
        <v>157</v>
      </c>
      <c r="C3" s="56" t="s">
        <v>158</v>
      </c>
      <c r="D3" s="57" t="s">
        <v>159</v>
      </c>
      <c r="E3" s="58" t="s">
        <v>160</v>
      </c>
    </row>
    <row r="4" spans="1:5" ht="7.5" hidden="1" customHeight="1" x14ac:dyDescent="0.35">
      <c r="A4" s="49"/>
      <c r="B4" s="50"/>
      <c r="C4" s="51"/>
      <c r="D4" s="52"/>
      <c r="E4" s="53"/>
    </row>
    <row r="5" spans="1:5" ht="21.75" customHeight="1" x14ac:dyDescent="0.35">
      <c r="A5" s="43" t="s">
        <v>161</v>
      </c>
      <c r="B5" s="44" t="s">
        <v>162</v>
      </c>
      <c r="C5" s="25" t="s">
        <v>163</v>
      </c>
      <c r="D5" s="73" t="s">
        <v>164</v>
      </c>
      <c r="E5" s="45" t="s">
        <v>165</v>
      </c>
    </row>
    <row r="6" spans="1:5" ht="21.75" customHeight="1" x14ac:dyDescent="0.35">
      <c r="A6" s="43" t="s">
        <v>166</v>
      </c>
      <c r="B6" s="44" t="s">
        <v>167</v>
      </c>
      <c r="C6" s="25" t="s">
        <v>168</v>
      </c>
      <c r="D6" s="73" t="s">
        <v>169</v>
      </c>
      <c r="E6" s="45" t="s">
        <v>170</v>
      </c>
    </row>
    <row r="7" spans="1:5" ht="21.75" customHeight="1" x14ac:dyDescent="0.35">
      <c r="A7" s="43" t="s">
        <v>171</v>
      </c>
      <c r="B7" s="44" t="s">
        <v>172</v>
      </c>
      <c r="C7" s="25" t="s">
        <v>173</v>
      </c>
      <c r="D7" s="73" t="s">
        <v>174</v>
      </c>
      <c r="E7" s="45" t="s">
        <v>175</v>
      </c>
    </row>
    <row r="8" spans="1:5" ht="21.75" customHeight="1" x14ac:dyDescent="0.35">
      <c r="A8" s="43" t="s">
        <v>176</v>
      </c>
      <c r="B8" s="44" t="s">
        <v>177</v>
      </c>
      <c r="C8" s="25" t="s">
        <v>178</v>
      </c>
      <c r="D8" s="73" t="s">
        <v>179</v>
      </c>
      <c r="E8" s="45" t="s">
        <v>180</v>
      </c>
    </row>
    <row r="9" spans="1:5" ht="21.75" customHeight="1" x14ac:dyDescent="0.35">
      <c r="A9" s="67" t="s">
        <v>181</v>
      </c>
      <c r="B9" s="44" t="s">
        <v>182</v>
      </c>
      <c r="C9" s="71" t="s">
        <v>183</v>
      </c>
      <c r="D9" s="73" t="s">
        <v>184</v>
      </c>
      <c r="E9" s="45" t="s">
        <v>185</v>
      </c>
    </row>
    <row r="10" spans="1:5" ht="21.75" customHeight="1" x14ac:dyDescent="0.35">
      <c r="A10" s="67" t="s">
        <v>186</v>
      </c>
      <c r="B10" s="69" t="s">
        <v>187</v>
      </c>
      <c r="C10" s="71" t="s">
        <v>188</v>
      </c>
      <c r="D10" s="73" t="s">
        <v>189</v>
      </c>
      <c r="E10" s="45" t="s">
        <v>190</v>
      </c>
    </row>
    <row r="11" spans="1:5" ht="21.75" customHeight="1" x14ac:dyDescent="0.35">
      <c r="A11" s="67" t="s">
        <v>191</v>
      </c>
      <c r="B11" s="69" t="s">
        <v>192</v>
      </c>
      <c r="C11" s="71" t="s">
        <v>193</v>
      </c>
      <c r="D11" s="73" t="s">
        <v>194</v>
      </c>
      <c r="E11" s="75" t="s">
        <v>195</v>
      </c>
    </row>
    <row r="12" spans="1:5" ht="21.75" customHeight="1" x14ac:dyDescent="0.35">
      <c r="A12" s="67" t="s">
        <v>196</v>
      </c>
      <c r="B12" s="69" t="s">
        <v>197</v>
      </c>
      <c r="C12" s="71" t="s">
        <v>198</v>
      </c>
      <c r="D12" s="73" t="s">
        <v>199</v>
      </c>
      <c r="E12" s="75" t="s">
        <v>200</v>
      </c>
    </row>
    <row r="13" spans="1:5" ht="21.75" customHeight="1" x14ac:dyDescent="0.35">
      <c r="A13" s="67" t="s">
        <v>201</v>
      </c>
      <c r="B13" s="69" t="s">
        <v>202</v>
      </c>
      <c r="C13" s="71" t="s">
        <v>203</v>
      </c>
      <c r="D13" s="73" t="s">
        <v>204</v>
      </c>
      <c r="E13" s="75" t="s">
        <v>205</v>
      </c>
    </row>
    <row r="14" spans="1:5" ht="21.75" customHeight="1" x14ac:dyDescent="0.35">
      <c r="A14" s="67" t="s">
        <v>206</v>
      </c>
      <c r="B14" s="69" t="s">
        <v>207</v>
      </c>
      <c r="C14" s="71" t="s">
        <v>208</v>
      </c>
      <c r="D14" s="73" t="s">
        <v>209</v>
      </c>
      <c r="E14" s="75" t="s">
        <v>210</v>
      </c>
    </row>
    <row r="15" spans="1:5" ht="21.75" customHeight="1" x14ac:dyDescent="0.35">
      <c r="A15" s="67" t="s">
        <v>211</v>
      </c>
      <c r="B15" s="69" t="s">
        <v>212</v>
      </c>
      <c r="C15" s="71" t="s">
        <v>213</v>
      </c>
      <c r="D15" s="73"/>
      <c r="E15" s="75" t="s">
        <v>214</v>
      </c>
    </row>
    <row r="16" spans="1:5" ht="21.75" customHeight="1" x14ac:dyDescent="0.35">
      <c r="A16" s="67" t="s">
        <v>215</v>
      </c>
      <c r="B16" s="69" t="s">
        <v>216</v>
      </c>
      <c r="C16" s="71"/>
      <c r="D16" s="73"/>
      <c r="E16" s="75" t="s">
        <v>217</v>
      </c>
    </row>
    <row r="17" spans="1:5" ht="21.75" customHeight="1" x14ac:dyDescent="0.35">
      <c r="A17" s="67" t="s">
        <v>218</v>
      </c>
      <c r="B17" s="69"/>
      <c r="C17" s="71"/>
      <c r="D17" s="73"/>
      <c r="E17" s="75" t="s">
        <v>219</v>
      </c>
    </row>
    <row r="18" spans="1:5" ht="21.75" customHeight="1" x14ac:dyDescent="0.35">
      <c r="A18" s="67" t="s">
        <v>220</v>
      </c>
      <c r="B18" s="69"/>
      <c r="C18" s="71"/>
      <c r="D18" s="73"/>
      <c r="E18" s="75" t="s">
        <v>221</v>
      </c>
    </row>
    <row r="19" spans="1:5" ht="21.75" customHeight="1" x14ac:dyDescent="0.35">
      <c r="A19" s="67" t="s">
        <v>222</v>
      </c>
      <c r="B19" s="69"/>
      <c r="C19" s="71"/>
      <c r="D19" s="73"/>
      <c r="E19" s="75" t="s">
        <v>223</v>
      </c>
    </row>
    <row r="20" spans="1:5" ht="21.75" customHeight="1" x14ac:dyDescent="0.35">
      <c r="A20" s="67" t="s">
        <v>224</v>
      </c>
      <c r="B20" s="69"/>
      <c r="C20" s="71"/>
      <c r="D20" s="73"/>
      <c r="E20" s="75" t="s">
        <v>225</v>
      </c>
    </row>
    <row r="21" spans="1:5" ht="21.75" customHeight="1" x14ac:dyDescent="0.35">
      <c r="A21" s="67"/>
      <c r="B21" s="69"/>
      <c r="C21" s="71"/>
      <c r="D21" s="73"/>
      <c r="E21" s="75" t="s">
        <v>226</v>
      </c>
    </row>
    <row r="22" spans="1:5" ht="21.75" customHeight="1" x14ac:dyDescent="0.35">
      <c r="A22" s="67"/>
      <c r="B22" s="69"/>
      <c r="C22" s="71"/>
      <c r="D22" s="73"/>
      <c r="E22" s="75" t="s">
        <v>227</v>
      </c>
    </row>
    <row r="23" spans="1:5" ht="21.75" customHeight="1" x14ac:dyDescent="0.35">
      <c r="A23" s="67"/>
      <c r="B23" s="69"/>
      <c r="C23" s="71"/>
      <c r="D23" s="73"/>
      <c r="E23" s="75" t="s">
        <v>228</v>
      </c>
    </row>
    <row r="24" spans="1:5" ht="21.75" customHeight="1" x14ac:dyDescent="0.35">
      <c r="A24" s="67"/>
      <c r="B24" s="69"/>
      <c r="C24" s="71"/>
      <c r="D24" s="73"/>
      <c r="E24" s="75" t="s">
        <v>229</v>
      </c>
    </row>
    <row r="25" spans="1:5" ht="21.75" customHeight="1" x14ac:dyDescent="0.35">
      <c r="A25" s="67"/>
      <c r="B25" s="69"/>
      <c r="C25" s="71"/>
      <c r="D25" s="73"/>
      <c r="E25" s="75" t="s">
        <v>230</v>
      </c>
    </row>
    <row r="26" spans="1:5" ht="21.75" customHeight="1" x14ac:dyDescent="0.35">
      <c r="A26" s="67"/>
      <c r="B26" s="69"/>
      <c r="C26" s="71"/>
      <c r="D26" s="73"/>
      <c r="E26" s="75" t="s">
        <v>231</v>
      </c>
    </row>
    <row r="27" spans="1:5" ht="21.75" customHeight="1" x14ac:dyDescent="0.35">
      <c r="A27" s="67"/>
      <c r="B27" s="69"/>
      <c r="C27" s="71"/>
      <c r="D27" s="73"/>
      <c r="E27" s="75" t="s">
        <v>232</v>
      </c>
    </row>
    <row r="28" spans="1:5" ht="21.75" customHeight="1" x14ac:dyDescent="0.35">
      <c r="A28" s="67"/>
      <c r="B28" s="69"/>
      <c r="C28" s="71"/>
      <c r="D28" s="73"/>
      <c r="E28" s="75" t="s">
        <v>233</v>
      </c>
    </row>
    <row r="29" spans="1:5" ht="21.75" customHeight="1" x14ac:dyDescent="0.35">
      <c r="A29" s="67"/>
      <c r="B29" s="69"/>
      <c r="C29" s="71"/>
      <c r="D29" s="73"/>
      <c r="E29" s="75" t="s">
        <v>234</v>
      </c>
    </row>
    <row r="30" spans="1:5" ht="21.75" customHeight="1" x14ac:dyDescent="0.35">
      <c r="A30" s="67"/>
      <c r="B30" s="69"/>
      <c r="C30" s="71"/>
      <c r="D30" s="73"/>
      <c r="E30" s="75" t="s">
        <v>235</v>
      </c>
    </row>
    <row r="31" spans="1:5" ht="21.75" customHeight="1" x14ac:dyDescent="0.35">
      <c r="A31" s="67"/>
      <c r="B31" s="69"/>
      <c r="C31" s="71"/>
      <c r="D31" s="73"/>
      <c r="E31" s="75" t="s">
        <v>236</v>
      </c>
    </row>
    <row r="32" spans="1:5" ht="21.75" customHeight="1" x14ac:dyDescent="0.35">
      <c r="A32" s="67"/>
      <c r="B32" s="69"/>
      <c r="C32" s="71"/>
      <c r="D32" s="73"/>
      <c r="E32" s="75" t="s">
        <v>237</v>
      </c>
    </row>
    <row r="33" spans="1:5" ht="21.75" customHeight="1" x14ac:dyDescent="0.35">
      <c r="A33" s="67"/>
      <c r="B33" s="69"/>
      <c r="C33" s="71"/>
      <c r="D33" s="73"/>
      <c r="E33" s="75" t="s">
        <v>238</v>
      </c>
    </row>
    <row r="34" spans="1:5" ht="21.75" customHeight="1" x14ac:dyDescent="0.35">
      <c r="A34" s="67"/>
      <c r="B34" s="69"/>
      <c r="C34" s="71"/>
      <c r="D34" s="73"/>
      <c r="E34" s="75" t="s">
        <v>239</v>
      </c>
    </row>
    <row r="35" spans="1:5" ht="21.75" customHeight="1" x14ac:dyDescent="0.35">
      <c r="A35" s="67"/>
      <c r="B35" s="69"/>
      <c r="C35" s="71"/>
      <c r="D35" s="73"/>
      <c r="E35" s="75" t="s">
        <v>240</v>
      </c>
    </row>
    <row r="36" spans="1:5" ht="21.75" customHeight="1" x14ac:dyDescent="0.35">
      <c r="A36" s="67"/>
      <c r="B36" s="69"/>
      <c r="C36" s="71"/>
      <c r="D36" s="73"/>
      <c r="E36" s="75" t="s">
        <v>241</v>
      </c>
    </row>
    <row r="37" spans="1:5" ht="21.75" customHeight="1" x14ac:dyDescent="0.35">
      <c r="A37" s="67"/>
      <c r="B37" s="69"/>
      <c r="C37" s="71"/>
      <c r="D37" s="73"/>
      <c r="E37" s="75" t="s">
        <v>242</v>
      </c>
    </row>
    <row r="38" spans="1:5" ht="21.75" customHeight="1" x14ac:dyDescent="0.35">
      <c r="A38" s="67"/>
      <c r="B38" s="69"/>
      <c r="C38" s="71"/>
      <c r="D38" s="73"/>
      <c r="E38" s="75" t="s">
        <v>243</v>
      </c>
    </row>
    <row r="39" spans="1:5" ht="21.75" customHeight="1" x14ac:dyDescent="0.35">
      <c r="A39" s="67"/>
      <c r="B39" s="69"/>
      <c r="C39" s="71"/>
      <c r="D39" s="73"/>
      <c r="E39" s="75" t="s">
        <v>244</v>
      </c>
    </row>
    <row r="40" spans="1:5" ht="21.75" customHeight="1" x14ac:dyDescent="0.35">
      <c r="A40" s="67"/>
      <c r="B40" s="69"/>
      <c r="C40" s="71"/>
      <c r="D40" s="73"/>
      <c r="E40" s="75"/>
    </row>
    <row r="41" spans="1:5" ht="21.75" customHeight="1" x14ac:dyDescent="0.35">
      <c r="A41" s="67"/>
      <c r="B41" s="69"/>
      <c r="C41" s="71"/>
      <c r="D41" s="73"/>
      <c r="E41" s="75"/>
    </row>
    <row r="42" spans="1:5" ht="21.75" customHeight="1" x14ac:dyDescent="0.35">
      <c r="A42" s="67"/>
      <c r="B42" s="69"/>
      <c r="C42" s="71"/>
      <c r="D42" s="73"/>
      <c r="E42" s="75"/>
    </row>
    <row r="43" spans="1:5" ht="21.75" customHeight="1" x14ac:dyDescent="0.35">
      <c r="A43" s="67"/>
      <c r="B43" s="69"/>
      <c r="C43" s="71"/>
      <c r="D43" s="73"/>
      <c r="E43" s="75"/>
    </row>
    <row r="44" spans="1:5" ht="21.75" customHeight="1" x14ac:dyDescent="0.35">
      <c r="A44" s="67"/>
      <c r="B44" s="69"/>
      <c r="C44" s="71"/>
      <c r="D44" s="73"/>
      <c r="E44" s="75"/>
    </row>
    <row r="45" spans="1:5" ht="21.75" customHeight="1" x14ac:dyDescent="0.35">
      <c r="A45" s="67"/>
      <c r="B45" s="69"/>
      <c r="C45" s="71"/>
      <c r="D45" s="73"/>
      <c r="E45" s="75"/>
    </row>
    <row r="46" spans="1:5" ht="21.75" customHeight="1" x14ac:dyDescent="0.35">
      <c r="A46" s="67"/>
      <c r="B46" s="69"/>
      <c r="C46" s="71"/>
      <c r="D46" s="73"/>
      <c r="E46" s="75"/>
    </row>
    <row r="47" spans="1:5" ht="21.75" customHeight="1" x14ac:dyDescent="0.35">
      <c r="A47" s="67"/>
      <c r="B47" s="69"/>
      <c r="C47" s="71"/>
      <c r="D47" s="73"/>
      <c r="E47" s="75"/>
    </row>
    <row r="48" spans="1:5" ht="21.75" customHeight="1" x14ac:dyDescent="0.35">
      <c r="A48" s="67"/>
      <c r="B48" s="69"/>
      <c r="C48" s="71"/>
      <c r="D48" s="73"/>
      <c r="E48" s="75"/>
    </row>
    <row r="49" spans="1:5" ht="21.75" customHeight="1" x14ac:dyDescent="0.35">
      <c r="A49" s="67"/>
      <c r="B49" s="69"/>
      <c r="C49" s="71"/>
      <c r="D49" s="73"/>
      <c r="E49" s="75"/>
    </row>
    <row r="50" spans="1:5" ht="21.75" customHeight="1" thickBot="1" x14ac:dyDescent="0.4">
      <c r="A50" s="68"/>
      <c r="B50" s="70"/>
      <c r="C50" s="72"/>
      <c r="D50" s="74"/>
      <c r="E50" s="76"/>
    </row>
  </sheetData>
  <mergeCells count="2">
    <mergeCell ref="A1:E1"/>
    <mergeCell ref="A2:E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J29"/>
  <sheetViews>
    <sheetView showGridLines="0" showRowColHeaders="0" zoomScaleNormal="100" workbookViewId="0">
      <pane ySplit="4" topLeftCell="A5" activePane="bottomLeft" state="frozen"/>
      <selection activeCell="A4" sqref="A4:J6"/>
      <selection pane="bottomLeft" activeCell="AF2" sqref="AF2:AH2"/>
    </sheetView>
  </sheetViews>
  <sheetFormatPr defaultRowHeight="14.5" x14ac:dyDescent="0.35"/>
  <cols>
    <col min="1" max="1" width="1.453125" customWidth="1"/>
    <col min="2" max="2" width="38.453125" customWidth="1"/>
    <col min="3" max="4" width="12.453125" hidden="1" customWidth="1"/>
    <col min="5" max="5" width="14.81640625" customWidth="1"/>
    <col min="6" max="7" width="14.81640625" hidden="1" customWidth="1"/>
    <col min="8" max="8" width="38.453125" customWidth="1"/>
    <col min="9" max="10" width="7.81640625" hidden="1" customWidth="1"/>
    <col min="11" max="11" width="15.1796875" customWidth="1"/>
    <col min="12" max="13" width="11.453125" hidden="1" customWidth="1"/>
    <col min="14" max="14" width="37.453125" customWidth="1"/>
    <col min="15" max="15" width="12.453125" hidden="1" customWidth="1"/>
    <col min="16" max="16" width="1.54296875" hidden="1" customWidth="1"/>
    <col min="17" max="17" width="14.54296875" customWidth="1"/>
    <col min="18" max="18" width="14.54296875" hidden="1" customWidth="1"/>
    <col min="19" max="19" width="15.1796875" hidden="1" customWidth="1"/>
    <col min="20" max="20" width="38.453125" customWidth="1"/>
    <col min="21" max="22" width="11.1796875" hidden="1" customWidth="1"/>
    <col min="23" max="23" width="15.1796875" customWidth="1"/>
    <col min="24" max="25" width="13.54296875" hidden="1" customWidth="1"/>
    <col min="26" max="26" width="38.453125" customWidth="1"/>
    <col min="27" max="28" width="10.453125" hidden="1" customWidth="1"/>
    <col min="29" max="29" width="15.453125" customWidth="1"/>
    <col min="30" max="31" width="9.1796875" style="66" hidden="1" customWidth="1"/>
    <col min="33" max="33" width="18.453125" customWidth="1"/>
    <col min="34" max="35" width="0" hidden="1" customWidth="1"/>
    <col min="36" max="36" width="18.54296875" customWidth="1"/>
  </cols>
  <sheetData>
    <row r="1" spans="1:36" ht="40.5" customHeight="1" thickBot="1" x14ac:dyDescent="0.4">
      <c r="A1" s="314"/>
      <c r="B1" s="784" t="s">
        <v>245</v>
      </c>
      <c r="C1" s="785"/>
      <c r="D1" s="785"/>
      <c r="E1" s="785"/>
      <c r="F1" s="785"/>
      <c r="G1" s="785"/>
      <c r="H1" s="785"/>
      <c r="I1" s="785"/>
      <c r="J1" s="785"/>
      <c r="K1" s="785"/>
      <c r="L1" s="785"/>
      <c r="M1" s="785"/>
      <c r="N1" s="785"/>
      <c r="O1" s="785"/>
      <c r="P1" s="785"/>
      <c r="Q1" s="785"/>
      <c r="R1" s="785"/>
      <c r="S1" s="785"/>
      <c r="T1" s="785"/>
      <c r="U1" s="785"/>
      <c r="V1" s="785"/>
      <c r="W1" s="785"/>
      <c r="X1" s="785"/>
      <c r="Y1" s="785"/>
      <c r="Z1" s="785"/>
      <c r="AA1" s="785"/>
      <c r="AB1" s="785"/>
      <c r="AC1" s="786"/>
      <c r="AF1" s="741" t="s">
        <v>246</v>
      </c>
      <c r="AG1" s="741"/>
      <c r="AH1" s="741"/>
      <c r="AI1" s="741"/>
      <c r="AJ1" s="741"/>
    </row>
    <row r="2" spans="1:36" ht="69.75" customHeight="1" thickBot="1" x14ac:dyDescent="0.4">
      <c r="B2" s="787" t="s">
        <v>247</v>
      </c>
      <c r="C2" s="788"/>
      <c r="D2" s="788"/>
      <c r="E2" s="788"/>
      <c r="F2" s="788"/>
      <c r="G2" s="788"/>
      <c r="H2" s="788"/>
      <c r="I2" s="788"/>
      <c r="J2" s="788"/>
      <c r="K2" s="788"/>
      <c r="L2" s="788"/>
      <c r="M2" s="788"/>
      <c r="N2" s="788"/>
      <c r="O2" s="788"/>
      <c r="P2" s="788"/>
      <c r="Q2" s="788"/>
      <c r="R2" s="788"/>
      <c r="S2" s="788"/>
      <c r="T2" s="788"/>
      <c r="U2" s="788"/>
      <c r="V2" s="788"/>
      <c r="W2" s="788"/>
      <c r="X2" s="788"/>
      <c r="Y2" s="788"/>
      <c r="Z2" s="788"/>
      <c r="AA2" s="788"/>
      <c r="AB2" s="788"/>
      <c r="AC2" s="789"/>
      <c r="AF2" s="790" t="s">
        <v>248</v>
      </c>
      <c r="AG2" s="790"/>
      <c r="AH2" s="790"/>
      <c r="AI2" s="602"/>
      <c r="AJ2" s="602"/>
    </row>
    <row r="3" spans="1:36" ht="24" customHeight="1" thickBot="1" x14ac:dyDescent="0.4">
      <c r="B3" s="791" t="s">
        <v>249</v>
      </c>
      <c r="C3" s="209"/>
      <c r="D3" s="209"/>
      <c r="E3" s="774" t="s">
        <v>250</v>
      </c>
      <c r="F3" s="210"/>
      <c r="G3" s="210"/>
      <c r="H3" s="776" t="s">
        <v>251</v>
      </c>
      <c r="I3" s="615"/>
      <c r="J3" s="615"/>
      <c r="K3" s="776" t="s">
        <v>250</v>
      </c>
      <c r="L3" s="210"/>
      <c r="M3" s="210"/>
      <c r="N3" s="763" t="s">
        <v>252</v>
      </c>
      <c r="O3" s="609"/>
      <c r="P3" s="609"/>
      <c r="Q3" s="763" t="s">
        <v>250</v>
      </c>
      <c r="R3" s="210"/>
      <c r="S3" s="210"/>
      <c r="T3" s="765" t="s">
        <v>253</v>
      </c>
      <c r="U3" s="611"/>
      <c r="V3" s="611"/>
      <c r="W3" s="765" t="s">
        <v>250</v>
      </c>
      <c r="X3" s="210"/>
      <c r="Y3" s="210"/>
      <c r="Z3" s="767" t="s">
        <v>254</v>
      </c>
      <c r="AA3" s="613"/>
      <c r="AB3" s="211"/>
      <c r="AC3" s="769" t="s">
        <v>250</v>
      </c>
    </row>
    <row r="4" spans="1:36" ht="60.75" customHeight="1" thickBot="1" x14ac:dyDescent="0.4">
      <c r="B4" s="792"/>
      <c r="C4" s="301" t="s">
        <v>255</v>
      </c>
      <c r="D4" s="301"/>
      <c r="E4" s="775"/>
      <c r="F4" s="246" t="s">
        <v>256</v>
      </c>
      <c r="G4" s="246" t="s">
        <v>257</v>
      </c>
      <c r="H4" s="777"/>
      <c r="I4" s="616" t="s">
        <v>258</v>
      </c>
      <c r="J4" s="616"/>
      <c r="K4" s="777"/>
      <c r="L4" s="246" t="s">
        <v>259</v>
      </c>
      <c r="M4" s="246" t="s">
        <v>260</v>
      </c>
      <c r="N4" s="764"/>
      <c r="O4" s="610" t="s">
        <v>261</v>
      </c>
      <c r="P4" s="610"/>
      <c r="Q4" s="764"/>
      <c r="R4" s="246" t="s">
        <v>262</v>
      </c>
      <c r="S4" s="246" t="s">
        <v>263</v>
      </c>
      <c r="T4" s="766"/>
      <c r="U4" s="612" t="s">
        <v>264</v>
      </c>
      <c r="V4" s="612"/>
      <c r="W4" s="766"/>
      <c r="X4" s="246" t="s">
        <v>265</v>
      </c>
      <c r="Y4" s="246" t="s">
        <v>266</v>
      </c>
      <c r="Z4" s="768"/>
      <c r="AA4" s="614" t="s">
        <v>267</v>
      </c>
      <c r="AB4" s="247"/>
      <c r="AC4" s="770"/>
      <c r="AD4" s="66" t="s">
        <v>268</v>
      </c>
      <c r="AE4" s="66" t="s">
        <v>269</v>
      </c>
      <c r="AG4" s="713" t="s">
        <v>118</v>
      </c>
      <c r="AH4" s="714"/>
      <c r="AI4" s="714"/>
      <c r="AJ4" s="715"/>
    </row>
    <row r="5" spans="1:36" ht="34.5" customHeight="1" thickBot="1" x14ac:dyDescent="0.4">
      <c r="B5" s="794" t="str">
        <f>IF(OR(COUNTIF(C6:C15, 12)&gt;0, COUNTIF(C6:C15,2)&gt;0, COUNTIF(C6:C15,4)&gt;0, COUNTIF(C6:C15,10)&gt;0, COUNTIF(C6:C15,15)&gt;0, COUNTIF(C6:C15,17)&gt;0,), "Remember to enter CREDITABLE amounts of leafy greens!", "")</f>
        <v/>
      </c>
      <c r="C5" s="795"/>
      <c r="D5" s="795"/>
      <c r="E5" s="796"/>
      <c r="F5" s="320"/>
      <c r="G5" s="320"/>
      <c r="H5" s="797" t="str">
        <f>IF(COUNTIF(I6:I15,10)&gt;0,"Remember to enter the CREDITABLE amount of tomato paste!","")</f>
        <v/>
      </c>
      <c r="I5" s="798"/>
      <c r="J5" s="798"/>
      <c r="K5" s="799"/>
      <c r="L5" s="320"/>
      <c r="M5" s="320"/>
      <c r="N5" s="800" t="str">
        <f>IF(SUM(O6:O15)&gt;10, "If crediting as a vegetable do not also credit as a meat/meat alternate", "")</f>
        <v/>
      </c>
      <c r="O5" s="801"/>
      <c r="P5" s="801"/>
      <c r="Q5" s="802"/>
      <c r="R5" s="321"/>
      <c r="S5" s="321"/>
      <c r="T5" s="803"/>
      <c r="U5" s="804"/>
      <c r="V5" s="804"/>
      <c r="W5" s="805"/>
      <c r="X5" s="321"/>
      <c r="Y5" s="321"/>
      <c r="Z5" s="806"/>
      <c r="AA5" s="807"/>
      <c r="AB5" s="807"/>
      <c r="AC5" s="808"/>
      <c r="AG5" s="217"/>
      <c r="AH5" s="218"/>
      <c r="AI5" s="218"/>
      <c r="AJ5" s="219"/>
    </row>
    <row r="6" spans="1:36" ht="33.75" customHeight="1" x14ac:dyDescent="0.35">
      <c r="B6" s="202"/>
      <c r="C6" s="203">
        <v>1</v>
      </c>
      <c r="D6" s="203">
        <f t="shared" ref="D6:D15" si="0">INDEX(GREEN,C6)</f>
        <v>0</v>
      </c>
      <c r="E6" s="203"/>
      <c r="F6" s="275">
        <v>1</v>
      </c>
      <c r="G6" s="275" t="str">
        <f t="shared" ref="G6:G15" si="1">IF(D6=0,"",INDEX(Cups,F6))</f>
        <v/>
      </c>
      <c r="H6" s="82"/>
      <c r="I6" s="82">
        <v>1</v>
      </c>
      <c r="J6" s="82">
        <f t="shared" ref="J6:J15" si="2">INDEX(RED,I6)</f>
        <v>0</v>
      </c>
      <c r="K6" s="82"/>
      <c r="L6" s="275">
        <v>1</v>
      </c>
      <c r="M6" s="275" t="str">
        <f t="shared" ref="M6:M15" si="3">IF(J6=0, "", INDEX(Cups,L6))</f>
        <v/>
      </c>
      <c r="N6" s="204"/>
      <c r="O6" s="204">
        <v>1</v>
      </c>
      <c r="P6" s="204">
        <f t="shared" ref="P6:P15" si="4">INDEX(BEANS,O6)</f>
        <v>0</v>
      </c>
      <c r="Q6" s="204"/>
      <c r="R6" s="275">
        <v>1</v>
      </c>
      <c r="S6" s="275" t="str">
        <f t="shared" ref="S6:S15" si="5">IF(P6=0,"",INDEX(Cups,R6))</f>
        <v/>
      </c>
      <c r="T6" s="205"/>
      <c r="U6" s="205">
        <v>1</v>
      </c>
      <c r="V6" s="205">
        <f t="shared" ref="V6:V15" si="6">INDEX(STARCHY,U6)</f>
        <v>0</v>
      </c>
      <c r="W6" s="205"/>
      <c r="X6" s="275">
        <v>1</v>
      </c>
      <c r="Y6" s="275" t="str">
        <f>IF(V6=0,"",INDEX(Cups,X6))</f>
        <v/>
      </c>
      <c r="Z6" s="206"/>
      <c r="AA6" s="206">
        <v>1</v>
      </c>
      <c r="AB6" s="207">
        <f t="shared" ref="AB6:AB15" si="7">INDEX(OTHER,AA6)</f>
        <v>0</v>
      </c>
      <c r="AC6" s="208"/>
      <c r="AD6" s="66">
        <v>1</v>
      </c>
      <c r="AE6" s="66" t="str">
        <f t="shared" ref="AE6:AE15" si="8">IF(AB6=0, "", INDEX(Cups,AD6))</f>
        <v/>
      </c>
      <c r="AG6" s="716" t="s">
        <v>122</v>
      </c>
      <c r="AH6" s="78">
        <v>1</v>
      </c>
      <c r="AI6" s="78">
        <f>INDEX(Cups,AH6)</f>
        <v>0</v>
      </c>
      <c r="AJ6" s="285"/>
    </row>
    <row r="7" spans="1:36" ht="33.75" customHeight="1" x14ac:dyDescent="0.35">
      <c r="B7" s="80"/>
      <c r="C7" s="81">
        <v>1</v>
      </c>
      <c r="D7" s="81">
        <f t="shared" si="0"/>
        <v>0</v>
      </c>
      <c r="E7" s="81"/>
      <c r="F7" s="78">
        <v>1</v>
      </c>
      <c r="G7" s="78" t="str">
        <f t="shared" si="1"/>
        <v/>
      </c>
      <c r="H7" s="82"/>
      <c r="I7" s="82">
        <v>1</v>
      </c>
      <c r="J7" s="82">
        <f t="shared" si="2"/>
        <v>0</v>
      </c>
      <c r="K7" s="82"/>
      <c r="L7" s="78">
        <v>1</v>
      </c>
      <c r="M7" s="78" t="str">
        <f t="shared" si="3"/>
        <v/>
      </c>
      <c r="N7" s="83"/>
      <c r="O7" s="83">
        <v>1</v>
      </c>
      <c r="P7" s="83">
        <f t="shared" si="4"/>
        <v>0</v>
      </c>
      <c r="Q7" s="83"/>
      <c r="R7" s="78">
        <v>1</v>
      </c>
      <c r="S7" s="78" t="str">
        <f t="shared" si="5"/>
        <v/>
      </c>
      <c r="T7" s="84"/>
      <c r="U7" s="84">
        <v>1</v>
      </c>
      <c r="V7" s="84">
        <f t="shared" si="6"/>
        <v>0</v>
      </c>
      <c r="W7" s="84"/>
      <c r="X7" s="78">
        <v>1</v>
      </c>
      <c r="Y7" s="78" t="str">
        <f t="shared" ref="Y7:Y15" si="9">IF(V7=0,"",INDEX(Cups,X7))</f>
        <v/>
      </c>
      <c r="Z7" s="85"/>
      <c r="AA7" s="85">
        <v>1</v>
      </c>
      <c r="AB7" s="86">
        <f t="shared" si="7"/>
        <v>0</v>
      </c>
      <c r="AC7" s="87"/>
      <c r="AD7" s="66">
        <v>1</v>
      </c>
      <c r="AE7" s="66" t="str">
        <f t="shared" si="8"/>
        <v/>
      </c>
      <c r="AG7" s="717"/>
      <c r="AH7" s="78">
        <v>1</v>
      </c>
      <c r="AI7" s="78">
        <f>INDEX(Cups,AH7)</f>
        <v>0</v>
      </c>
      <c r="AJ7" s="286"/>
    </row>
    <row r="8" spans="1:36" ht="33.75" customHeight="1" x14ac:dyDescent="0.35">
      <c r="B8" s="80"/>
      <c r="C8" s="81">
        <v>1</v>
      </c>
      <c r="D8" s="81">
        <f t="shared" si="0"/>
        <v>0</v>
      </c>
      <c r="E8" s="81"/>
      <c r="F8" s="78">
        <v>1</v>
      </c>
      <c r="G8" s="78" t="str">
        <f t="shared" si="1"/>
        <v/>
      </c>
      <c r="H8" s="82"/>
      <c r="I8" s="82">
        <v>1</v>
      </c>
      <c r="J8" s="82">
        <f t="shared" si="2"/>
        <v>0</v>
      </c>
      <c r="K8" s="82"/>
      <c r="L8" s="78">
        <v>1</v>
      </c>
      <c r="M8" s="78" t="str">
        <f t="shared" si="3"/>
        <v/>
      </c>
      <c r="N8" s="83"/>
      <c r="O8" s="83">
        <v>1</v>
      </c>
      <c r="P8" s="83">
        <f t="shared" si="4"/>
        <v>0</v>
      </c>
      <c r="Q8" s="83"/>
      <c r="R8" s="78">
        <v>1</v>
      </c>
      <c r="S8" s="78" t="str">
        <f t="shared" si="5"/>
        <v/>
      </c>
      <c r="T8" s="84"/>
      <c r="U8" s="84">
        <v>1</v>
      </c>
      <c r="V8" s="84">
        <f t="shared" si="6"/>
        <v>0</v>
      </c>
      <c r="W8" s="84"/>
      <c r="X8" s="78">
        <v>1</v>
      </c>
      <c r="Y8" s="78" t="str">
        <f t="shared" si="9"/>
        <v/>
      </c>
      <c r="Z8" s="85"/>
      <c r="AA8" s="85">
        <v>1</v>
      </c>
      <c r="AB8" s="86">
        <f t="shared" si="7"/>
        <v>0</v>
      </c>
      <c r="AC8" s="87"/>
      <c r="AD8" s="66">
        <v>1</v>
      </c>
      <c r="AE8" s="66" t="str">
        <f t="shared" si="8"/>
        <v/>
      </c>
      <c r="AG8" s="717"/>
      <c r="AH8" s="78">
        <v>1</v>
      </c>
      <c r="AI8" s="78">
        <f>INDEX(Cups,AH8)</f>
        <v>0</v>
      </c>
      <c r="AJ8" s="286"/>
    </row>
    <row r="9" spans="1:36" ht="33.75" customHeight="1" x14ac:dyDescent="0.35">
      <c r="B9" s="80"/>
      <c r="C9" s="81">
        <v>1</v>
      </c>
      <c r="D9" s="81">
        <f t="shared" si="0"/>
        <v>0</v>
      </c>
      <c r="E9" s="81"/>
      <c r="F9" s="78">
        <v>1</v>
      </c>
      <c r="G9" s="78" t="str">
        <f t="shared" si="1"/>
        <v/>
      </c>
      <c r="H9" s="82"/>
      <c r="I9" s="82">
        <v>1</v>
      </c>
      <c r="J9" s="82">
        <f t="shared" si="2"/>
        <v>0</v>
      </c>
      <c r="K9" s="82"/>
      <c r="L9" s="78">
        <v>1</v>
      </c>
      <c r="M9" s="78" t="str">
        <f t="shared" si="3"/>
        <v/>
      </c>
      <c r="N9" s="83"/>
      <c r="O9" s="83">
        <v>1</v>
      </c>
      <c r="P9" s="83">
        <f t="shared" si="4"/>
        <v>0</v>
      </c>
      <c r="Q9" s="83"/>
      <c r="R9" s="78">
        <v>1</v>
      </c>
      <c r="S9" s="78" t="str">
        <f t="shared" si="5"/>
        <v/>
      </c>
      <c r="T9" s="84"/>
      <c r="U9" s="84">
        <v>1</v>
      </c>
      <c r="V9" s="84">
        <f t="shared" si="6"/>
        <v>0</v>
      </c>
      <c r="W9" s="84"/>
      <c r="X9" s="78">
        <v>1</v>
      </c>
      <c r="Y9" s="78" t="str">
        <f t="shared" si="9"/>
        <v/>
      </c>
      <c r="Z9" s="85"/>
      <c r="AA9" s="85">
        <v>1</v>
      </c>
      <c r="AB9" s="86">
        <f t="shared" si="7"/>
        <v>0</v>
      </c>
      <c r="AC9" s="87"/>
      <c r="AD9" s="66">
        <v>1</v>
      </c>
      <c r="AE9" s="66" t="str">
        <f t="shared" si="8"/>
        <v/>
      </c>
      <c r="AG9" s="717"/>
      <c r="AH9" s="78">
        <v>1</v>
      </c>
      <c r="AI9" s="78">
        <f>INDEX(Cups,AH9)</f>
        <v>0</v>
      </c>
      <c r="AJ9" s="286"/>
    </row>
    <row r="10" spans="1:36" ht="33.75" customHeight="1" x14ac:dyDescent="0.35">
      <c r="B10" s="80"/>
      <c r="C10" s="81">
        <v>1</v>
      </c>
      <c r="D10" s="81">
        <f t="shared" si="0"/>
        <v>0</v>
      </c>
      <c r="E10" s="81"/>
      <c r="F10" s="78">
        <v>1</v>
      </c>
      <c r="G10" s="78" t="str">
        <f t="shared" si="1"/>
        <v/>
      </c>
      <c r="H10" s="82"/>
      <c r="I10" s="82">
        <v>1</v>
      </c>
      <c r="J10" s="82">
        <f t="shared" si="2"/>
        <v>0</v>
      </c>
      <c r="K10" s="82"/>
      <c r="L10" s="78">
        <v>1</v>
      </c>
      <c r="M10" s="78" t="str">
        <f t="shared" si="3"/>
        <v/>
      </c>
      <c r="N10" s="83"/>
      <c r="O10" s="83">
        <v>1</v>
      </c>
      <c r="P10" s="83">
        <f t="shared" si="4"/>
        <v>0</v>
      </c>
      <c r="Q10" s="83"/>
      <c r="R10" s="78">
        <v>1</v>
      </c>
      <c r="S10" s="78" t="str">
        <f t="shared" si="5"/>
        <v/>
      </c>
      <c r="T10" s="84"/>
      <c r="U10" s="84">
        <v>1</v>
      </c>
      <c r="V10" s="84">
        <f t="shared" si="6"/>
        <v>0</v>
      </c>
      <c r="W10" s="84"/>
      <c r="X10" s="78">
        <v>1</v>
      </c>
      <c r="Y10" s="78" t="str">
        <f t="shared" si="9"/>
        <v/>
      </c>
      <c r="Z10" s="85"/>
      <c r="AA10" s="85">
        <v>1</v>
      </c>
      <c r="AB10" s="86">
        <f t="shared" si="7"/>
        <v>0</v>
      </c>
      <c r="AC10" s="87"/>
      <c r="AD10" s="66">
        <v>1</v>
      </c>
      <c r="AE10" s="66" t="str">
        <f t="shared" si="8"/>
        <v/>
      </c>
      <c r="AG10" s="717"/>
      <c r="AH10" s="78">
        <v>1</v>
      </c>
      <c r="AI10" s="78">
        <f>INDEX(Cups,AH10)</f>
        <v>0</v>
      </c>
      <c r="AJ10" s="287"/>
    </row>
    <row r="11" spans="1:36" ht="33.75" customHeight="1" thickBot="1" x14ac:dyDescent="0.4">
      <c r="B11" s="80"/>
      <c r="C11" s="81">
        <v>1</v>
      </c>
      <c r="D11" s="81">
        <f t="shared" si="0"/>
        <v>0</v>
      </c>
      <c r="E11" s="81"/>
      <c r="F11" s="78">
        <v>1</v>
      </c>
      <c r="G11" s="78" t="str">
        <f t="shared" si="1"/>
        <v/>
      </c>
      <c r="H11" s="82"/>
      <c r="I11" s="82">
        <v>1</v>
      </c>
      <c r="J11" s="82">
        <f t="shared" si="2"/>
        <v>0</v>
      </c>
      <c r="K11" s="82"/>
      <c r="L11" s="78">
        <v>1</v>
      </c>
      <c r="M11" s="78" t="str">
        <f t="shared" si="3"/>
        <v/>
      </c>
      <c r="N11" s="83"/>
      <c r="O11" s="83">
        <v>1</v>
      </c>
      <c r="P11" s="83">
        <f t="shared" si="4"/>
        <v>0</v>
      </c>
      <c r="Q11" s="83"/>
      <c r="R11" s="78">
        <v>1</v>
      </c>
      <c r="S11" s="78" t="str">
        <f t="shared" si="5"/>
        <v/>
      </c>
      <c r="T11" s="84"/>
      <c r="U11" s="84">
        <v>1</v>
      </c>
      <c r="V11" s="84">
        <f t="shared" si="6"/>
        <v>0</v>
      </c>
      <c r="W11" s="84"/>
      <c r="X11" s="78">
        <v>1</v>
      </c>
      <c r="Y11" s="78" t="str">
        <f t="shared" si="9"/>
        <v/>
      </c>
      <c r="Z11" s="85"/>
      <c r="AA11" s="85">
        <v>1</v>
      </c>
      <c r="AB11" s="86">
        <f t="shared" si="7"/>
        <v>0</v>
      </c>
      <c r="AC11" s="87"/>
      <c r="AD11" s="66">
        <v>1</v>
      </c>
      <c r="AE11" s="66" t="str">
        <f t="shared" si="8"/>
        <v/>
      </c>
      <c r="AG11" s="718"/>
      <c r="AH11" s="215"/>
      <c r="AI11" s="216"/>
      <c r="AJ11" s="330">
        <f>SUM(AI6:AI10)</f>
        <v>0</v>
      </c>
    </row>
    <row r="12" spans="1:36" ht="33.75" customHeight="1" thickBot="1" x14ac:dyDescent="0.4">
      <c r="B12" s="80"/>
      <c r="C12" s="81">
        <v>1</v>
      </c>
      <c r="D12" s="81">
        <f t="shared" si="0"/>
        <v>0</v>
      </c>
      <c r="E12" s="81"/>
      <c r="F12" s="78">
        <v>1</v>
      </c>
      <c r="G12" s="78" t="str">
        <f t="shared" si="1"/>
        <v/>
      </c>
      <c r="H12" s="82"/>
      <c r="I12" s="82">
        <v>1</v>
      </c>
      <c r="J12" s="82">
        <f t="shared" si="2"/>
        <v>0</v>
      </c>
      <c r="K12" s="82"/>
      <c r="L12" s="78">
        <v>1</v>
      </c>
      <c r="M12" s="78" t="str">
        <f t="shared" si="3"/>
        <v/>
      </c>
      <c r="N12" s="83"/>
      <c r="O12" s="83">
        <v>1</v>
      </c>
      <c r="P12" s="83">
        <f t="shared" si="4"/>
        <v>0</v>
      </c>
      <c r="Q12" s="83"/>
      <c r="R12" s="78">
        <v>1</v>
      </c>
      <c r="S12" s="78" t="str">
        <f t="shared" si="5"/>
        <v/>
      </c>
      <c r="T12" s="84"/>
      <c r="U12" s="84">
        <v>1</v>
      </c>
      <c r="V12" s="84">
        <f t="shared" si="6"/>
        <v>0</v>
      </c>
      <c r="W12" s="84"/>
      <c r="X12" s="78">
        <v>1</v>
      </c>
      <c r="Y12" s="78" t="str">
        <f t="shared" si="9"/>
        <v/>
      </c>
      <c r="Z12" s="85"/>
      <c r="AA12" s="85">
        <v>1</v>
      </c>
      <c r="AB12" s="86">
        <f t="shared" si="7"/>
        <v>0</v>
      </c>
      <c r="AC12" s="87"/>
      <c r="AD12" s="66">
        <v>1</v>
      </c>
      <c r="AE12" s="66" t="str">
        <f t="shared" si="8"/>
        <v/>
      </c>
      <c r="AG12" s="686" t="s">
        <v>151</v>
      </c>
      <c r="AH12" s="687"/>
      <c r="AI12" s="687"/>
      <c r="AJ12" s="688"/>
    </row>
    <row r="13" spans="1:36" ht="33.75" customHeight="1" x14ac:dyDescent="0.35">
      <c r="B13" s="80"/>
      <c r="C13" s="81">
        <v>1</v>
      </c>
      <c r="D13" s="81">
        <f t="shared" si="0"/>
        <v>0</v>
      </c>
      <c r="E13" s="81"/>
      <c r="F13" s="78">
        <v>1</v>
      </c>
      <c r="G13" s="78" t="str">
        <f t="shared" si="1"/>
        <v/>
      </c>
      <c r="H13" s="82"/>
      <c r="I13" s="82">
        <v>1</v>
      </c>
      <c r="J13" s="82">
        <f t="shared" si="2"/>
        <v>0</v>
      </c>
      <c r="K13" s="82"/>
      <c r="L13" s="78">
        <v>1</v>
      </c>
      <c r="M13" s="78" t="str">
        <f t="shared" si="3"/>
        <v/>
      </c>
      <c r="N13" s="83"/>
      <c r="O13" s="83">
        <v>1</v>
      </c>
      <c r="P13" s="83">
        <f t="shared" si="4"/>
        <v>0</v>
      </c>
      <c r="Q13" s="83"/>
      <c r="R13" s="78">
        <v>1</v>
      </c>
      <c r="S13" s="78" t="str">
        <f t="shared" si="5"/>
        <v/>
      </c>
      <c r="T13" s="84"/>
      <c r="U13" s="84">
        <v>1</v>
      </c>
      <c r="V13" s="84">
        <f t="shared" si="6"/>
        <v>0</v>
      </c>
      <c r="W13" s="84"/>
      <c r="X13" s="78">
        <v>1</v>
      </c>
      <c r="Y13" s="78" t="str">
        <f t="shared" si="9"/>
        <v/>
      </c>
      <c r="Z13" s="85"/>
      <c r="AA13" s="85">
        <v>1</v>
      </c>
      <c r="AB13" s="86">
        <f t="shared" si="7"/>
        <v>0</v>
      </c>
      <c r="AC13" s="87"/>
      <c r="AD13" s="66">
        <v>1</v>
      </c>
      <c r="AE13" s="66" t="str">
        <f t="shared" si="8"/>
        <v/>
      </c>
      <c r="AG13" s="793" t="s">
        <v>152</v>
      </c>
      <c r="AH13" s="329"/>
      <c r="AI13" s="329"/>
      <c r="AJ13" s="778"/>
    </row>
    <row r="14" spans="1:36" ht="38.25" customHeight="1" x14ac:dyDescent="0.35">
      <c r="B14" s="80"/>
      <c r="C14" s="81">
        <v>1</v>
      </c>
      <c r="D14" s="81">
        <f t="shared" si="0"/>
        <v>0</v>
      </c>
      <c r="E14" s="81"/>
      <c r="F14" s="78">
        <v>1</v>
      </c>
      <c r="G14" s="78" t="str">
        <f t="shared" si="1"/>
        <v/>
      </c>
      <c r="H14" s="82"/>
      <c r="I14" s="82">
        <v>1</v>
      </c>
      <c r="J14" s="82">
        <f t="shared" si="2"/>
        <v>0</v>
      </c>
      <c r="K14" s="82"/>
      <c r="L14" s="78">
        <v>1</v>
      </c>
      <c r="M14" s="78" t="str">
        <f t="shared" si="3"/>
        <v/>
      </c>
      <c r="N14" s="83"/>
      <c r="O14" s="83">
        <v>1</v>
      </c>
      <c r="P14" s="83">
        <f t="shared" si="4"/>
        <v>0</v>
      </c>
      <c r="Q14" s="83"/>
      <c r="R14" s="78">
        <v>1</v>
      </c>
      <c r="S14" s="78" t="str">
        <f t="shared" si="5"/>
        <v/>
      </c>
      <c r="T14" s="84"/>
      <c r="U14" s="84">
        <v>1</v>
      </c>
      <c r="V14" s="84">
        <f t="shared" si="6"/>
        <v>0</v>
      </c>
      <c r="W14" s="84"/>
      <c r="X14" s="78">
        <v>1</v>
      </c>
      <c r="Y14" s="78" t="str">
        <f t="shared" si="9"/>
        <v/>
      </c>
      <c r="Z14" s="85"/>
      <c r="AA14" s="85">
        <v>1</v>
      </c>
      <c r="AB14" s="86">
        <f t="shared" si="7"/>
        <v>0</v>
      </c>
      <c r="AC14" s="87"/>
      <c r="AD14" s="66">
        <v>1</v>
      </c>
      <c r="AE14" s="66" t="str">
        <f t="shared" si="8"/>
        <v/>
      </c>
      <c r="AG14" s="780"/>
      <c r="AH14" s="328"/>
      <c r="AI14" s="328"/>
      <c r="AJ14" s="779"/>
    </row>
    <row r="15" spans="1:36" ht="33.75" customHeight="1" x14ac:dyDescent="0.35">
      <c r="B15" s="231"/>
      <c r="C15" s="232">
        <v>1</v>
      </c>
      <c r="D15" s="232">
        <f t="shared" si="0"/>
        <v>0</v>
      </c>
      <c r="E15" s="232"/>
      <c r="F15" s="212">
        <v>1</v>
      </c>
      <c r="G15" s="212" t="str">
        <f t="shared" si="1"/>
        <v/>
      </c>
      <c r="H15" s="88"/>
      <c r="I15" s="88">
        <v>1</v>
      </c>
      <c r="J15" s="88">
        <f t="shared" si="2"/>
        <v>0</v>
      </c>
      <c r="K15" s="88"/>
      <c r="L15" s="212">
        <v>1</v>
      </c>
      <c r="M15" s="212" t="str">
        <f t="shared" si="3"/>
        <v/>
      </c>
      <c r="N15" s="233"/>
      <c r="O15" s="233">
        <v>1</v>
      </c>
      <c r="P15" s="233">
        <f t="shared" si="4"/>
        <v>0</v>
      </c>
      <c r="Q15" s="233"/>
      <c r="R15" s="212">
        <v>1</v>
      </c>
      <c r="S15" s="212" t="str">
        <f t="shared" si="5"/>
        <v/>
      </c>
      <c r="T15" s="89"/>
      <c r="U15" s="89">
        <v>1</v>
      </c>
      <c r="V15" s="89">
        <f t="shared" si="6"/>
        <v>0</v>
      </c>
      <c r="W15" s="89"/>
      <c r="X15" s="212">
        <v>1</v>
      </c>
      <c r="Y15" s="212" t="str">
        <f t="shared" si="9"/>
        <v/>
      </c>
      <c r="Z15" s="90"/>
      <c r="AA15" s="90">
        <v>1</v>
      </c>
      <c r="AB15" s="91">
        <f t="shared" si="7"/>
        <v>0</v>
      </c>
      <c r="AC15" s="92"/>
      <c r="AD15" s="66">
        <v>1</v>
      </c>
      <c r="AE15" s="66" t="str">
        <f t="shared" si="8"/>
        <v/>
      </c>
      <c r="AG15" s="780"/>
      <c r="AH15" s="328"/>
      <c r="AI15" s="328"/>
      <c r="AJ15" s="779"/>
    </row>
    <row r="16" spans="1:36" ht="33.75" customHeight="1" x14ac:dyDescent="0.35">
      <c r="B16" s="315" t="s">
        <v>270</v>
      </c>
      <c r="C16" s="304"/>
      <c r="D16" s="304"/>
      <c r="E16" s="305">
        <f>G16</f>
        <v>0</v>
      </c>
      <c r="F16" s="306"/>
      <c r="G16" s="306">
        <f>SUM(G6:G15)</f>
        <v>0</v>
      </c>
      <c r="H16" s="307" t="s">
        <v>271</v>
      </c>
      <c r="I16" s="308"/>
      <c r="J16" s="308"/>
      <c r="K16" s="317">
        <f>M16</f>
        <v>0</v>
      </c>
      <c r="L16" s="306"/>
      <c r="M16" s="306">
        <f>SUM(M6:M15)</f>
        <v>0</v>
      </c>
      <c r="N16" s="327" t="s">
        <v>272</v>
      </c>
      <c r="O16" s="309"/>
      <c r="P16" s="309"/>
      <c r="Q16" s="316">
        <f>S16</f>
        <v>0</v>
      </c>
      <c r="R16" s="306"/>
      <c r="S16" s="306">
        <f>SUM(S6:S15)</f>
        <v>0</v>
      </c>
      <c r="T16" s="310" t="s">
        <v>273</v>
      </c>
      <c r="U16" s="311"/>
      <c r="V16" s="311"/>
      <c r="W16" s="318">
        <f>Y16</f>
        <v>0</v>
      </c>
      <c r="X16" s="306"/>
      <c r="Y16" s="306">
        <f>SUM(Y6:Y15)</f>
        <v>0</v>
      </c>
      <c r="Z16" s="312" t="s">
        <v>274</v>
      </c>
      <c r="AA16" s="313"/>
      <c r="AB16" s="313"/>
      <c r="AC16" s="319">
        <f>AE16</f>
        <v>0</v>
      </c>
      <c r="AE16" s="66">
        <f>SUM(AE6:AE15)</f>
        <v>0</v>
      </c>
      <c r="AG16" s="780" t="s">
        <v>153</v>
      </c>
      <c r="AH16" s="328"/>
      <c r="AI16" s="328"/>
      <c r="AJ16" s="782">
        <f>FLOOR(AJ13, 0.125)</f>
        <v>0</v>
      </c>
    </row>
    <row r="17" spans="2:36" ht="33.75" customHeight="1" x14ac:dyDescent="0.35">
      <c r="B17" s="771" t="str">
        <f>IF(OR(COUNTIF(C6:C15,18)&gt;0, COUNTIF(I6:I15, 13)&gt;0, COUNTIF(O6:O15, 12)&gt;0, COUNTIF(U6:U15, 11)&gt;0, COUNTIF(AA6:AA15,35)&gt;0, COUNTIF(AA6:AA15,36)&gt;0,COUNTIF(AA6:AA15,37)&gt;0, COUNTIF(AA6:AA15,38)&gt;0, COUNTIF(AA6:AA15,39)&gt;0), "You entered an unspecified or extra other vegetable above, please enter the name of the vegetable in the appropriate subgroup below", "")</f>
        <v/>
      </c>
      <c r="C17" s="772"/>
      <c r="D17" s="772"/>
      <c r="E17" s="772"/>
      <c r="F17" s="772"/>
      <c r="G17" s="772"/>
      <c r="H17" s="772"/>
      <c r="I17" s="772"/>
      <c r="J17" s="772"/>
      <c r="K17" s="772"/>
      <c r="L17" s="772"/>
      <c r="M17" s="772"/>
      <c r="N17" s="772"/>
      <c r="O17" s="772"/>
      <c r="P17" s="772"/>
      <c r="Q17" s="772"/>
      <c r="R17" s="772"/>
      <c r="S17" s="772"/>
      <c r="T17" s="772"/>
      <c r="U17" s="772"/>
      <c r="V17" s="772"/>
      <c r="W17" s="772"/>
      <c r="X17" s="772"/>
      <c r="Y17" s="772"/>
      <c r="Z17" s="772"/>
      <c r="AA17" s="772"/>
      <c r="AB17" s="772"/>
      <c r="AC17" s="773"/>
      <c r="AG17" s="780"/>
      <c r="AH17" s="21"/>
      <c r="AI17" s="21"/>
      <c r="AJ17" s="782"/>
    </row>
    <row r="18" spans="2:36" ht="33.75" customHeight="1" thickBot="1" x14ac:dyDescent="0.4">
      <c r="B18" s="754" t="s">
        <v>275</v>
      </c>
      <c r="C18" s="755"/>
      <c r="D18" s="755"/>
      <c r="E18" s="755"/>
      <c r="F18" s="234"/>
      <c r="G18" s="234"/>
      <c r="H18" s="756" t="s">
        <v>276</v>
      </c>
      <c r="I18" s="756"/>
      <c r="J18" s="756"/>
      <c r="K18" s="756"/>
      <c r="L18" s="234"/>
      <c r="M18" s="234"/>
      <c r="N18" s="757" t="s">
        <v>277</v>
      </c>
      <c r="O18" s="757"/>
      <c r="P18" s="757"/>
      <c r="Q18" s="757"/>
      <c r="R18" s="234"/>
      <c r="S18" s="234"/>
      <c r="T18" s="758" t="s">
        <v>278</v>
      </c>
      <c r="U18" s="758"/>
      <c r="V18" s="758"/>
      <c r="W18" s="758"/>
      <c r="X18" s="234"/>
      <c r="Y18" s="234"/>
      <c r="Z18" s="761" t="s">
        <v>279</v>
      </c>
      <c r="AA18" s="761"/>
      <c r="AB18" s="761"/>
      <c r="AC18" s="762"/>
      <c r="AG18" s="781"/>
      <c r="AH18" s="19"/>
      <c r="AI18" s="19"/>
      <c r="AJ18" s="783"/>
    </row>
    <row r="19" spans="2:36" ht="33.75" customHeight="1" x14ac:dyDescent="0.35">
      <c r="B19" s="759"/>
      <c r="C19" s="760"/>
      <c r="D19" s="760"/>
      <c r="E19" s="760"/>
      <c r="F19" s="78"/>
      <c r="G19" s="78"/>
      <c r="H19" s="751"/>
      <c r="I19" s="751"/>
      <c r="J19" s="751"/>
      <c r="K19" s="751"/>
      <c r="L19" s="78"/>
      <c r="M19" s="78"/>
      <c r="N19" s="752"/>
      <c r="O19" s="752"/>
      <c r="P19" s="752"/>
      <c r="Q19" s="752"/>
      <c r="R19" s="78"/>
      <c r="S19" s="78"/>
      <c r="T19" s="753"/>
      <c r="U19" s="753"/>
      <c r="V19" s="753"/>
      <c r="W19" s="753"/>
      <c r="X19" s="78"/>
      <c r="Y19" s="78"/>
      <c r="Z19" s="739"/>
      <c r="AA19" s="739"/>
      <c r="AB19" s="739"/>
      <c r="AC19" s="740"/>
    </row>
    <row r="20" spans="2:36" ht="33.75" customHeight="1" x14ac:dyDescent="0.35">
      <c r="B20" s="759"/>
      <c r="C20" s="760"/>
      <c r="D20" s="760"/>
      <c r="E20" s="760"/>
      <c r="F20" s="78"/>
      <c r="G20" s="78"/>
      <c r="H20" s="751"/>
      <c r="I20" s="751"/>
      <c r="J20" s="751"/>
      <c r="K20" s="751"/>
      <c r="L20" s="78"/>
      <c r="M20" s="78"/>
      <c r="N20" s="752"/>
      <c r="O20" s="752"/>
      <c r="P20" s="752"/>
      <c r="Q20" s="752"/>
      <c r="R20" s="78"/>
      <c r="S20" s="78"/>
      <c r="T20" s="753"/>
      <c r="U20" s="753"/>
      <c r="V20" s="753"/>
      <c r="W20" s="753"/>
      <c r="X20" s="78"/>
      <c r="Y20" s="78"/>
      <c r="Z20" s="739"/>
      <c r="AA20" s="739"/>
      <c r="AB20" s="739"/>
      <c r="AC20" s="740"/>
    </row>
    <row r="21" spans="2:36" ht="33.75" customHeight="1" x14ac:dyDescent="0.35">
      <c r="B21" s="749"/>
      <c r="C21" s="750"/>
      <c r="D21" s="750"/>
      <c r="E21" s="750"/>
      <c r="F21" s="78"/>
      <c r="G21" s="78"/>
      <c r="H21" s="751"/>
      <c r="I21" s="751"/>
      <c r="J21" s="751"/>
      <c r="K21" s="751"/>
      <c r="L21" s="78"/>
      <c r="M21" s="78"/>
      <c r="N21" s="752"/>
      <c r="O21" s="752"/>
      <c r="P21" s="752"/>
      <c r="Q21" s="752"/>
      <c r="R21" s="78"/>
      <c r="S21" s="78"/>
      <c r="T21" s="753"/>
      <c r="U21" s="753"/>
      <c r="V21" s="753"/>
      <c r="W21" s="753"/>
      <c r="X21" s="78"/>
      <c r="Y21" s="78"/>
      <c r="Z21" s="739"/>
      <c r="AA21" s="739"/>
      <c r="AB21" s="739"/>
      <c r="AC21" s="740"/>
    </row>
    <row r="22" spans="2:36" ht="33.75" customHeight="1" x14ac:dyDescent="0.35">
      <c r="B22" s="749"/>
      <c r="C22" s="750"/>
      <c r="D22" s="750"/>
      <c r="E22" s="750"/>
      <c r="F22" s="78"/>
      <c r="G22" s="78"/>
      <c r="H22" s="751"/>
      <c r="I22" s="751"/>
      <c r="J22" s="751"/>
      <c r="K22" s="751"/>
      <c r="L22" s="78"/>
      <c r="M22" s="78"/>
      <c r="N22" s="752"/>
      <c r="O22" s="752"/>
      <c r="P22" s="752"/>
      <c r="Q22" s="752"/>
      <c r="R22" s="78"/>
      <c r="S22" s="78"/>
      <c r="T22" s="753"/>
      <c r="U22" s="753"/>
      <c r="V22" s="753"/>
      <c r="W22" s="753"/>
      <c r="X22" s="78"/>
      <c r="Y22" s="78"/>
      <c r="Z22" s="739"/>
      <c r="AA22" s="739"/>
      <c r="AB22" s="739"/>
      <c r="AC22" s="740"/>
    </row>
    <row r="23" spans="2:36" ht="33.75" customHeight="1" thickBot="1" x14ac:dyDescent="0.4">
      <c r="B23" s="742"/>
      <c r="C23" s="743"/>
      <c r="D23" s="743"/>
      <c r="E23" s="743"/>
      <c r="F23" s="79"/>
      <c r="G23" s="79"/>
      <c r="H23" s="744"/>
      <c r="I23" s="744"/>
      <c r="J23" s="744"/>
      <c r="K23" s="744"/>
      <c r="L23" s="79"/>
      <c r="M23" s="79"/>
      <c r="N23" s="745"/>
      <c r="O23" s="745"/>
      <c r="P23" s="745"/>
      <c r="Q23" s="745"/>
      <c r="R23" s="79"/>
      <c r="S23" s="79"/>
      <c r="T23" s="746"/>
      <c r="U23" s="746"/>
      <c r="V23" s="746"/>
      <c r="W23" s="746"/>
      <c r="X23" s="79"/>
      <c r="Y23" s="79"/>
      <c r="Z23" s="747"/>
      <c r="AA23" s="747"/>
      <c r="AB23" s="747"/>
      <c r="AC23" s="748"/>
    </row>
    <row r="24" spans="2:36" ht="33.75" customHeight="1" x14ac:dyDescent="0.35">
      <c r="B24" s="153"/>
    </row>
    <row r="25" spans="2:36" ht="33.75" customHeight="1" x14ac:dyDescent="0.35">
      <c r="B25" s="153"/>
      <c r="E25" s="154"/>
    </row>
    <row r="26" spans="2:36" ht="33.75" customHeight="1" x14ac:dyDescent="0.35"/>
    <row r="27" spans="2:36" ht="33.75" customHeight="1" x14ac:dyDescent="0.35"/>
    <row r="28" spans="2:36" ht="33.75" customHeight="1" x14ac:dyDescent="0.35"/>
    <row r="29" spans="2:36" ht="33.75" customHeight="1" x14ac:dyDescent="0.35"/>
  </sheetData>
  <sheetProtection algorithmName="SHA-512" hashValue="2lY/1MOw7mW2YW7/Bvip+GQ8t4jdXgBHmIVxSsKqD9YaaErIljUtKdrW7uzdAFl3csu1yqRXuS5cvUZdw3eWYQ==" saltValue="ItereLfjdreoppgqOhClWQ==" spinCount="100000" sheet="1"/>
  <mergeCells count="57">
    <mergeCell ref="AJ13:AJ15"/>
    <mergeCell ref="AG16:AG18"/>
    <mergeCell ref="AJ16:AJ18"/>
    <mergeCell ref="AG6:AG11"/>
    <mergeCell ref="B1:AC1"/>
    <mergeCell ref="B2:AC2"/>
    <mergeCell ref="AF2:AH2"/>
    <mergeCell ref="AG4:AJ4"/>
    <mergeCell ref="AG12:AJ12"/>
    <mergeCell ref="B3:B4"/>
    <mergeCell ref="AG13:AG15"/>
    <mergeCell ref="B5:E5"/>
    <mergeCell ref="H5:K5"/>
    <mergeCell ref="N5:Q5"/>
    <mergeCell ref="T5:W5"/>
    <mergeCell ref="Z5:AC5"/>
    <mergeCell ref="T21:W21"/>
    <mergeCell ref="Z18:AC18"/>
    <mergeCell ref="Z19:AC19"/>
    <mergeCell ref="Q3:Q4"/>
    <mergeCell ref="T3:T4"/>
    <mergeCell ref="W3:W4"/>
    <mergeCell ref="Z3:Z4"/>
    <mergeCell ref="AC3:AC4"/>
    <mergeCell ref="B17:AC17"/>
    <mergeCell ref="E3:E4"/>
    <mergeCell ref="H3:H4"/>
    <mergeCell ref="K3:K4"/>
    <mergeCell ref="N3:N4"/>
    <mergeCell ref="B19:E19"/>
    <mergeCell ref="H19:K19"/>
    <mergeCell ref="N19:Q19"/>
    <mergeCell ref="B18:E18"/>
    <mergeCell ref="H18:K18"/>
    <mergeCell ref="N18:Q18"/>
    <mergeCell ref="T18:W18"/>
    <mergeCell ref="B20:E20"/>
    <mergeCell ref="H20:K20"/>
    <mergeCell ref="N20:Q20"/>
    <mergeCell ref="T20:W20"/>
    <mergeCell ref="T19:W19"/>
    <mergeCell ref="Z20:AC20"/>
    <mergeCell ref="AF1:AJ1"/>
    <mergeCell ref="B23:E23"/>
    <mergeCell ref="H23:K23"/>
    <mergeCell ref="N23:Q23"/>
    <mergeCell ref="T23:W23"/>
    <mergeCell ref="Z23:AC23"/>
    <mergeCell ref="Z21:AC21"/>
    <mergeCell ref="B22:E22"/>
    <mergeCell ref="H22:K22"/>
    <mergeCell ref="N22:Q22"/>
    <mergeCell ref="T22:W22"/>
    <mergeCell ref="Z22:AC22"/>
    <mergeCell ref="B21:E21"/>
    <mergeCell ref="H21:K21"/>
    <mergeCell ref="N21:Q21"/>
  </mergeCells>
  <conditionalFormatting sqref="B5:E5 H5:K5">
    <cfRule type="containsText" dxfId="72" priority="3" stopIfTrue="1" operator="containsText" text="Remember">
      <formula>NOT(ISERROR(SEARCH("Remember",B5)))</formula>
    </cfRule>
  </conditionalFormatting>
  <conditionalFormatting sqref="B17:AC17">
    <cfRule type="containsText" dxfId="71" priority="2" stopIfTrue="1" operator="containsText" text="You">
      <formula>NOT(ISERROR(SEARCH("You",B17)))</formula>
    </cfRule>
  </conditionalFormatting>
  <conditionalFormatting sqref="N5:Q5">
    <cfRule type="containsText" dxfId="70" priority="1" stopIfTrue="1" operator="containsText" text="if">
      <formula>NOT(ISERROR(SEARCH("if",N5)))</formula>
    </cfRule>
  </conditionalFormatting>
  <hyperlinks>
    <hyperlink ref="AF2:AH2" location="'Menu Worksheet Instructions'!A75" display="Go to Instructions" xr:uid="{00000000-0004-0000-0500-000000000000}"/>
    <hyperlink ref="AF1:AJ1" r:id="rId1" display="Click here for help categorizing vegetables" xr:uid="{00000000-0004-0000-0500-000001000000}"/>
  </hyperlinks>
  <pageMargins left="0.7" right="0.7" top="0.75" bottom="0.75" header="0.3" footer="0.3"/>
  <pageSetup scale="45"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6" r:id="rId6" name="Drop Down 26">
              <controlPr defaultSize="0" autoLine="0" autoPict="0">
                <anchor moveWithCells="1">
                  <from>
                    <xdr:col>1</xdr:col>
                    <xdr:colOff>127000</xdr:colOff>
                    <xdr:row>5</xdr:row>
                    <xdr:rowOff>76200</xdr:rowOff>
                  </from>
                  <to>
                    <xdr:col>1</xdr:col>
                    <xdr:colOff>2476500</xdr:colOff>
                    <xdr:row>5</xdr:row>
                    <xdr:rowOff>342900</xdr:rowOff>
                  </to>
                </anchor>
              </controlPr>
            </control>
          </mc:Choice>
        </mc:AlternateContent>
        <mc:AlternateContent xmlns:mc="http://schemas.openxmlformats.org/markup-compatibility/2006">
          <mc:Choice Requires="x14">
            <control shapeId="20507" r:id="rId7" name="Drop Down 27">
              <controlPr defaultSize="0" autoLine="0" autoPict="0">
                <anchor moveWithCells="1">
                  <from>
                    <xdr:col>1</xdr:col>
                    <xdr:colOff>127000</xdr:colOff>
                    <xdr:row>6</xdr:row>
                    <xdr:rowOff>88900</xdr:rowOff>
                  </from>
                  <to>
                    <xdr:col>1</xdr:col>
                    <xdr:colOff>2476500</xdr:colOff>
                    <xdr:row>6</xdr:row>
                    <xdr:rowOff>381000</xdr:rowOff>
                  </to>
                </anchor>
              </controlPr>
            </control>
          </mc:Choice>
        </mc:AlternateContent>
        <mc:AlternateContent xmlns:mc="http://schemas.openxmlformats.org/markup-compatibility/2006">
          <mc:Choice Requires="x14">
            <control shapeId="20508" r:id="rId8" name="Drop Down 28">
              <controlPr defaultSize="0" autoLine="0" autoPict="0">
                <anchor moveWithCells="1">
                  <from>
                    <xdr:col>1</xdr:col>
                    <xdr:colOff>127000</xdr:colOff>
                    <xdr:row>7</xdr:row>
                    <xdr:rowOff>88900</xdr:rowOff>
                  </from>
                  <to>
                    <xdr:col>1</xdr:col>
                    <xdr:colOff>2476500</xdr:colOff>
                    <xdr:row>7</xdr:row>
                    <xdr:rowOff>381000</xdr:rowOff>
                  </to>
                </anchor>
              </controlPr>
            </control>
          </mc:Choice>
        </mc:AlternateContent>
        <mc:AlternateContent xmlns:mc="http://schemas.openxmlformats.org/markup-compatibility/2006">
          <mc:Choice Requires="x14">
            <control shapeId="20509" r:id="rId9" name="Drop Down 29">
              <controlPr defaultSize="0" autoLine="0" autoPict="0">
                <anchor moveWithCells="1">
                  <from>
                    <xdr:col>1</xdr:col>
                    <xdr:colOff>127000</xdr:colOff>
                    <xdr:row>8</xdr:row>
                    <xdr:rowOff>76200</xdr:rowOff>
                  </from>
                  <to>
                    <xdr:col>1</xdr:col>
                    <xdr:colOff>2495550</xdr:colOff>
                    <xdr:row>8</xdr:row>
                    <xdr:rowOff>342900</xdr:rowOff>
                  </to>
                </anchor>
              </controlPr>
            </control>
          </mc:Choice>
        </mc:AlternateContent>
        <mc:AlternateContent xmlns:mc="http://schemas.openxmlformats.org/markup-compatibility/2006">
          <mc:Choice Requires="x14">
            <control shapeId="20510" r:id="rId10" name="Drop Down 30">
              <controlPr defaultSize="0" autoLine="0" autoPict="0">
                <anchor moveWithCells="1">
                  <from>
                    <xdr:col>1</xdr:col>
                    <xdr:colOff>127000</xdr:colOff>
                    <xdr:row>9</xdr:row>
                    <xdr:rowOff>76200</xdr:rowOff>
                  </from>
                  <to>
                    <xdr:col>1</xdr:col>
                    <xdr:colOff>2476500</xdr:colOff>
                    <xdr:row>9</xdr:row>
                    <xdr:rowOff>342900</xdr:rowOff>
                  </to>
                </anchor>
              </controlPr>
            </control>
          </mc:Choice>
        </mc:AlternateContent>
        <mc:AlternateContent xmlns:mc="http://schemas.openxmlformats.org/markup-compatibility/2006">
          <mc:Choice Requires="x14">
            <control shapeId="20511" r:id="rId11" name="Drop Down 31">
              <controlPr defaultSize="0" autoLine="0" autoPict="0">
                <anchor moveWithCells="1">
                  <from>
                    <xdr:col>1</xdr:col>
                    <xdr:colOff>127000</xdr:colOff>
                    <xdr:row>10</xdr:row>
                    <xdr:rowOff>76200</xdr:rowOff>
                  </from>
                  <to>
                    <xdr:col>1</xdr:col>
                    <xdr:colOff>2476500</xdr:colOff>
                    <xdr:row>10</xdr:row>
                    <xdr:rowOff>342900</xdr:rowOff>
                  </to>
                </anchor>
              </controlPr>
            </control>
          </mc:Choice>
        </mc:AlternateContent>
        <mc:AlternateContent xmlns:mc="http://schemas.openxmlformats.org/markup-compatibility/2006">
          <mc:Choice Requires="x14">
            <control shapeId="20512" r:id="rId12" name="Drop Down 32">
              <controlPr defaultSize="0" autoLine="0" autoPict="0">
                <anchor moveWithCells="1">
                  <from>
                    <xdr:col>1</xdr:col>
                    <xdr:colOff>127000</xdr:colOff>
                    <xdr:row>11</xdr:row>
                    <xdr:rowOff>76200</xdr:rowOff>
                  </from>
                  <to>
                    <xdr:col>1</xdr:col>
                    <xdr:colOff>2476500</xdr:colOff>
                    <xdr:row>11</xdr:row>
                    <xdr:rowOff>342900</xdr:rowOff>
                  </to>
                </anchor>
              </controlPr>
            </control>
          </mc:Choice>
        </mc:AlternateContent>
        <mc:AlternateContent xmlns:mc="http://schemas.openxmlformats.org/markup-compatibility/2006">
          <mc:Choice Requires="x14">
            <control shapeId="20513" r:id="rId13" name="Drop Down 33">
              <controlPr defaultSize="0" autoLine="0" autoPict="0">
                <anchor moveWithCells="1">
                  <from>
                    <xdr:col>1</xdr:col>
                    <xdr:colOff>127000</xdr:colOff>
                    <xdr:row>12</xdr:row>
                    <xdr:rowOff>76200</xdr:rowOff>
                  </from>
                  <to>
                    <xdr:col>1</xdr:col>
                    <xdr:colOff>2476500</xdr:colOff>
                    <xdr:row>12</xdr:row>
                    <xdr:rowOff>342900</xdr:rowOff>
                  </to>
                </anchor>
              </controlPr>
            </control>
          </mc:Choice>
        </mc:AlternateContent>
        <mc:AlternateContent xmlns:mc="http://schemas.openxmlformats.org/markup-compatibility/2006">
          <mc:Choice Requires="x14">
            <control shapeId="20514" r:id="rId14" name="Drop Down 34">
              <controlPr defaultSize="0" autoLine="0" autoPict="0">
                <anchor moveWithCells="1">
                  <from>
                    <xdr:col>1</xdr:col>
                    <xdr:colOff>127000</xdr:colOff>
                    <xdr:row>14</xdr:row>
                    <xdr:rowOff>76200</xdr:rowOff>
                  </from>
                  <to>
                    <xdr:col>1</xdr:col>
                    <xdr:colOff>2476500</xdr:colOff>
                    <xdr:row>14</xdr:row>
                    <xdr:rowOff>342900</xdr:rowOff>
                  </to>
                </anchor>
              </controlPr>
            </control>
          </mc:Choice>
        </mc:AlternateContent>
        <mc:AlternateContent xmlns:mc="http://schemas.openxmlformats.org/markup-compatibility/2006">
          <mc:Choice Requires="x14">
            <control shapeId="20515" r:id="rId15" name="Drop Down 35">
              <controlPr defaultSize="0" autoLine="0" autoPict="0">
                <anchor moveWithCells="1">
                  <from>
                    <xdr:col>4</xdr:col>
                    <xdr:colOff>127000</xdr:colOff>
                    <xdr:row>5</xdr:row>
                    <xdr:rowOff>76200</xdr:rowOff>
                  </from>
                  <to>
                    <xdr:col>4</xdr:col>
                    <xdr:colOff>946150</xdr:colOff>
                    <xdr:row>5</xdr:row>
                    <xdr:rowOff>342900</xdr:rowOff>
                  </to>
                </anchor>
              </controlPr>
            </control>
          </mc:Choice>
        </mc:AlternateContent>
        <mc:AlternateContent xmlns:mc="http://schemas.openxmlformats.org/markup-compatibility/2006">
          <mc:Choice Requires="x14">
            <control shapeId="20516" r:id="rId16" name="Drop Down 36">
              <controlPr defaultSize="0" autoLine="0" autoPict="0">
                <anchor moveWithCells="1">
                  <from>
                    <xdr:col>4</xdr:col>
                    <xdr:colOff>127000</xdr:colOff>
                    <xdr:row>6</xdr:row>
                    <xdr:rowOff>76200</xdr:rowOff>
                  </from>
                  <to>
                    <xdr:col>4</xdr:col>
                    <xdr:colOff>946150</xdr:colOff>
                    <xdr:row>6</xdr:row>
                    <xdr:rowOff>342900</xdr:rowOff>
                  </to>
                </anchor>
              </controlPr>
            </control>
          </mc:Choice>
        </mc:AlternateContent>
        <mc:AlternateContent xmlns:mc="http://schemas.openxmlformats.org/markup-compatibility/2006">
          <mc:Choice Requires="x14">
            <control shapeId="20517" r:id="rId17" name="Drop Down 37">
              <controlPr defaultSize="0" autoLine="0" autoPict="0">
                <anchor moveWithCells="1">
                  <from>
                    <xdr:col>4</xdr:col>
                    <xdr:colOff>127000</xdr:colOff>
                    <xdr:row>7</xdr:row>
                    <xdr:rowOff>76200</xdr:rowOff>
                  </from>
                  <to>
                    <xdr:col>4</xdr:col>
                    <xdr:colOff>946150</xdr:colOff>
                    <xdr:row>7</xdr:row>
                    <xdr:rowOff>342900</xdr:rowOff>
                  </to>
                </anchor>
              </controlPr>
            </control>
          </mc:Choice>
        </mc:AlternateContent>
        <mc:AlternateContent xmlns:mc="http://schemas.openxmlformats.org/markup-compatibility/2006">
          <mc:Choice Requires="x14">
            <control shapeId="20518" r:id="rId18" name="Drop Down 38">
              <controlPr defaultSize="0" autoLine="0" autoPict="0">
                <anchor moveWithCells="1">
                  <from>
                    <xdr:col>4</xdr:col>
                    <xdr:colOff>127000</xdr:colOff>
                    <xdr:row>8</xdr:row>
                    <xdr:rowOff>76200</xdr:rowOff>
                  </from>
                  <to>
                    <xdr:col>4</xdr:col>
                    <xdr:colOff>946150</xdr:colOff>
                    <xdr:row>8</xdr:row>
                    <xdr:rowOff>342900</xdr:rowOff>
                  </to>
                </anchor>
              </controlPr>
            </control>
          </mc:Choice>
        </mc:AlternateContent>
        <mc:AlternateContent xmlns:mc="http://schemas.openxmlformats.org/markup-compatibility/2006">
          <mc:Choice Requires="x14">
            <control shapeId="20519" r:id="rId19" name="Drop Down 39">
              <controlPr defaultSize="0" autoLine="0" autoPict="0">
                <anchor moveWithCells="1">
                  <from>
                    <xdr:col>4</xdr:col>
                    <xdr:colOff>127000</xdr:colOff>
                    <xdr:row>9</xdr:row>
                    <xdr:rowOff>76200</xdr:rowOff>
                  </from>
                  <to>
                    <xdr:col>4</xdr:col>
                    <xdr:colOff>946150</xdr:colOff>
                    <xdr:row>9</xdr:row>
                    <xdr:rowOff>342900</xdr:rowOff>
                  </to>
                </anchor>
              </controlPr>
            </control>
          </mc:Choice>
        </mc:AlternateContent>
        <mc:AlternateContent xmlns:mc="http://schemas.openxmlformats.org/markup-compatibility/2006">
          <mc:Choice Requires="x14">
            <control shapeId="20520" r:id="rId20" name="Drop Down 40">
              <controlPr defaultSize="0" autoLine="0" autoPict="0">
                <anchor moveWithCells="1">
                  <from>
                    <xdr:col>4</xdr:col>
                    <xdr:colOff>127000</xdr:colOff>
                    <xdr:row>10</xdr:row>
                    <xdr:rowOff>76200</xdr:rowOff>
                  </from>
                  <to>
                    <xdr:col>4</xdr:col>
                    <xdr:colOff>946150</xdr:colOff>
                    <xdr:row>10</xdr:row>
                    <xdr:rowOff>342900</xdr:rowOff>
                  </to>
                </anchor>
              </controlPr>
            </control>
          </mc:Choice>
        </mc:AlternateContent>
        <mc:AlternateContent xmlns:mc="http://schemas.openxmlformats.org/markup-compatibility/2006">
          <mc:Choice Requires="x14">
            <control shapeId="20521" r:id="rId21" name="Drop Down 41">
              <controlPr defaultSize="0" autoLine="0" autoPict="0">
                <anchor moveWithCells="1">
                  <from>
                    <xdr:col>4</xdr:col>
                    <xdr:colOff>127000</xdr:colOff>
                    <xdr:row>11</xdr:row>
                    <xdr:rowOff>76200</xdr:rowOff>
                  </from>
                  <to>
                    <xdr:col>4</xdr:col>
                    <xdr:colOff>946150</xdr:colOff>
                    <xdr:row>11</xdr:row>
                    <xdr:rowOff>342900</xdr:rowOff>
                  </to>
                </anchor>
              </controlPr>
            </control>
          </mc:Choice>
        </mc:AlternateContent>
        <mc:AlternateContent xmlns:mc="http://schemas.openxmlformats.org/markup-compatibility/2006">
          <mc:Choice Requires="x14">
            <control shapeId="20522" r:id="rId22" name="Drop Down 42">
              <controlPr defaultSize="0" autoLine="0" autoPict="0">
                <anchor moveWithCells="1">
                  <from>
                    <xdr:col>4</xdr:col>
                    <xdr:colOff>127000</xdr:colOff>
                    <xdr:row>12</xdr:row>
                    <xdr:rowOff>76200</xdr:rowOff>
                  </from>
                  <to>
                    <xdr:col>4</xdr:col>
                    <xdr:colOff>946150</xdr:colOff>
                    <xdr:row>12</xdr:row>
                    <xdr:rowOff>342900</xdr:rowOff>
                  </to>
                </anchor>
              </controlPr>
            </control>
          </mc:Choice>
        </mc:AlternateContent>
        <mc:AlternateContent xmlns:mc="http://schemas.openxmlformats.org/markup-compatibility/2006">
          <mc:Choice Requires="x14">
            <control shapeId="20523" r:id="rId23" name="Drop Down 43">
              <controlPr defaultSize="0" autoLine="0" autoPict="0">
                <anchor moveWithCells="1">
                  <from>
                    <xdr:col>4</xdr:col>
                    <xdr:colOff>127000</xdr:colOff>
                    <xdr:row>13</xdr:row>
                    <xdr:rowOff>76200</xdr:rowOff>
                  </from>
                  <to>
                    <xdr:col>4</xdr:col>
                    <xdr:colOff>946150</xdr:colOff>
                    <xdr:row>13</xdr:row>
                    <xdr:rowOff>342900</xdr:rowOff>
                  </to>
                </anchor>
              </controlPr>
            </control>
          </mc:Choice>
        </mc:AlternateContent>
        <mc:AlternateContent xmlns:mc="http://schemas.openxmlformats.org/markup-compatibility/2006">
          <mc:Choice Requires="x14">
            <control shapeId="20524" r:id="rId24" name="Drop Down 44">
              <controlPr defaultSize="0" autoLine="0" autoPict="0">
                <anchor moveWithCells="1">
                  <from>
                    <xdr:col>4</xdr:col>
                    <xdr:colOff>127000</xdr:colOff>
                    <xdr:row>14</xdr:row>
                    <xdr:rowOff>76200</xdr:rowOff>
                  </from>
                  <to>
                    <xdr:col>4</xdr:col>
                    <xdr:colOff>946150</xdr:colOff>
                    <xdr:row>14</xdr:row>
                    <xdr:rowOff>342900</xdr:rowOff>
                  </to>
                </anchor>
              </controlPr>
            </control>
          </mc:Choice>
        </mc:AlternateContent>
        <mc:AlternateContent xmlns:mc="http://schemas.openxmlformats.org/markup-compatibility/2006">
          <mc:Choice Requires="x14">
            <control shapeId="20525" r:id="rId25" name="Drop Down 45">
              <controlPr defaultSize="0" autoLine="0" autoPict="0">
                <anchor moveWithCells="1">
                  <from>
                    <xdr:col>7</xdr:col>
                    <xdr:colOff>127000</xdr:colOff>
                    <xdr:row>5</xdr:row>
                    <xdr:rowOff>76200</xdr:rowOff>
                  </from>
                  <to>
                    <xdr:col>7</xdr:col>
                    <xdr:colOff>2476500</xdr:colOff>
                    <xdr:row>5</xdr:row>
                    <xdr:rowOff>342900</xdr:rowOff>
                  </to>
                </anchor>
              </controlPr>
            </control>
          </mc:Choice>
        </mc:AlternateContent>
        <mc:AlternateContent xmlns:mc="http://schemas.openxmlformats.org/markup-compatibility/2006">
          <mc:Choice Requires="x14">
            <control shapeId="20526" r:id="rId26" name="Drop Down 46">
              <controlPr defaultSize="0" autoLine="0" autoPict="0">
                <anchor moveWithCells="1">
                  <from>
                    <xdr:col>7</xdr:col>
                    <xdr:colOff>127000</xdr:colOff>
                    <xdr:row>6</xdr:row>
                    <xdr:rowOff>76200</xdr:rowOff>
                  </from>
                  <to>
                    <xdr:col>7</xdr:col>
                    <xdr:colOff>2476500</xdr:colOff>
                    <xdr:row>6</xdr:row>
                    <xdr:rowOff>342900</xdr:rowOff>
                  </to>
                </anchor>
              </controlPr>
            </control>
          </mc:Choice>
        </mc:AlternateContent>
        <mc:AlternateContent xmlns:mc="http://schemas.openxmlformats.org/markup-compatibility/2006">
          <mc:Choice Requires="x14">
            <control shapeId="20527" r:id="rId27" name="Drop Down 47">
              <controlPr defaultSize="0" autoLine="0" autoPict="0">
                <anchor moveWithCells="1">
                  <from>
                    <xdr:col>7</xdr:col>
                    <xdr:colOff>127000</xdr:colOff>
                    <xdr:row>7</xdr:row>
                    <xdr:rowOff>76200</xdr:rowOff>
                  </from>
                  <to>
                    <xdr:col>7</xdr:col>
                    <xdr:colOff>2476500</xdr:colOff>
                    <xdr:row>7</xdr:row>
                    <xdr:rowOff>342900</xdr:rowOff>
                  </to>
                </anchor>
              </controlPr>
            </control>
          </mc:Choice>
        </mc:AlternateContent>
        <mc:AlternateContent xmlns:mc="http://schemas.openxmlformats.org/markup-compatibility/2006">
          <mc:Choice Requires="x14">
            <control shapeId="20528" r:id="rId28" name="Drop Down 48">
              <controlPr defaultSize="0" autoLine="0" autoPict="0">
                <anchor moveWithCells="1">
                  <from>
                    <xdr:col>7</xdr:col>
                    <xdr:colOff>127000</xdr:colOff>
                    <xdr:row>8</xdr:row>
                    <xdr:rowOff>76200</xdr:rowOff>
                  </from>
                  <to>
                    <xdr:col>7</xdr:col>
                    <xdr:colOff>2476500</xdr:colOff>
                    <xdr:row>8</xdr:row>
                    <xdr:rowOff>342900</xdr:rowOff>
                  </to>
                </anchor>
              </controlPr>
            </control>
          </mc:Choice>
        </mc:AlternateContent>
        <mc:AlternateContent xmlns:mc="http://schemas.openxmlformats.org/markup-compatibility/2006">
          <mc:Choice Requires="x14">
            <control shapeId="20529" r:id="rId29" name="Drop Down 49">
              <controlPr defaultSize="0" autoLine="0" autoPict="0">
                <anchor moveWithCells="1">
                  <from>
                    <xdr:col>7</xdr:col>
                    <xdr:colOff>127000</xdr:colOff>
                    <xdr:row>9</xdr:row>
                    <xdr:rowOff>76200</xdr:rowOff>
                  </from>
                  <to>
                    <xdr:col>7</xdr:col>
                    <xdr:colOff>2476500</xdr:colOff>
                    <xdr:row>9</xdr:row>
                    <xdr:rowOff>342900</xdr:rowOff>
                  </to>
                </anchor>
              </controlPr>
            </control>
          </mc:Choice>
        </mc:AlternateContent>
        <mc:AlternateContent xmlns:mc="http://schemas.openxmlformats.org/markup-compatibility/2006">
          <mc:Choice Requires="x14">
            <control shapeId="20530" r:id="rId30" name="Drop Down 50">
              <controlPr defaultSize="0" autoLine="0" autoPict="0">
                <anchor moveWithCells="1">
                  <from>
                    <xdr:col>7</xdr:col>
                    <xdr:colOff>127000</xdr:colOff>
                    <xdr:row>10</xdr:row>
                    <xdr:rowOff>76200</xdr:rowOff>
                  </from>
                  <to>
                    <xdr:col>7</xdr:col>
                    <xdr:colOff>2476500</xdr:colOff>
                    <xdr:row>10</xdr:row>
                    <xdr:rowOff>342900</xdr:rowOff>
                  </to>
                </anchor>
              </controlPr>
            </control>
          </mc:Choice>
        </mc:AlternateContent>
        <mc:AlternateContent xmlns:mc="http://schemas.openxmlformats.org/markup-compatibility/2006">
          <mc:Choice Requires="x14">
            <control shapeId="20531" r:id="rId31" name="Drop Down 51">
              <controlPr defaultSize="0" autoLine="0" autoPict="0">
                <anchor moveWithCells="1">
                  <from>
                    <xdr:col>7</xdr:col>
                    <xdr:colOff>127000</xdr:colOff>
                    <xdr:row>11</xdr:row>
                    <xdr:rowOff>76200</xdr:rowOff>
                  </from>
                  <to>
                    <xdr:col>7</xdr:col>
                    <xdr:colOff>2476500</xdr:colOff>
                    <xdr:row>11</xdr:row>
                    <xdr:rowOff>342900</xdr:rowOff>
                  </to>
                </anchor>
              </controlPr>
            </control>
          </mc:Choice>
        </mc:AlternateContent>
        <mc:AlternateContent xmlns:mc="http://schemas.openxmlformats.org/markup-compatibility/2006">
          <mc:Choice Requires="x14">
            <control shapeId="20532" r:id="rId32" name="Drop Down 52">
              <controlPr defaultSize="0" autoLine="0" autoPict="0">
                <anchor moveWithCells="1">
                  <from>
                    <xdr:col>7</xdr:col>
                    <xdr:colOff>127000</xdr:colOff>
                    <xdr:row>12</xdr:row>
                    <xdr:rowOff>76200</xdr:rowOff>
                  </from>
                  <to>
                    <xdr:col>7</xdr:col>
                    <xdr:colOff>2476500</xdr:colOff>
                    <xdr:row>12</xdr:row>
                    <xdr:rowOff>342900</xdr:rowOff>
                  </to>
                </anchor>
              </controlPr>
            </control>
          </mc:Choice>
        </mc:AlternateContent>
        <mc:AlternateContent xmlns:mc="http://schemas.openxmlformats.org/markup-compatibility/2006">
          <mc:Choice Requires="x14">
            <control shapeId="20533" r:id="rId33" name="Drop Down 53">
              <controlPr defaultSize="0" autoLine="0" autoPict="0">
                <anchor moveWithCells="1">
                  <from>
                    <xdr:col>7</xdr:col>
                    <xdr:colOff>127000</xdr:colOff>
                    <xdr:row>13</xdr:row>
                    <xdr:rowOff>76200</xdr:rowOff>
                  </from>
                  <to>
                    <xdr:col>7</xdr:col>
                    <xdr:colOff>2476500</xdr:colOff>
                    <xdr:row>13</xdr:row>
                    <xdr:rowOff>342900</xdr:rowOff>
                  </to>
                </anchor>
              </controlPr>
            </control>
          </mc:Choice>
        </mc:AlternateContent>
        <mc:AlternateContent xmlns:mc="http://schemas.openxmlformats.org/markup-compatibility/2006">
          <mc:Choice Requires="x14">
            <control shapeId="20534" r:id="rId34" name="Drop Down 54">
              <controlPr defaultSize="0" autoLine="0" autoPict="0">
                <anchor moveWithCells="1">
                  <from>
                    <xdr:col>7</xdr:col>
                    <xdr:colOff>127000</xdr:colOff>
                    <xdr:row>14</xdr:row>
                    <xdr:rowOff>76200</xdr:rowOff>
                  </from>
                  <to>
                    <xdr:col>7</xdr:col>
                    <xdr:colOff>2476500</xdr:colOff>
                    <xdr:row>14</xdr:row>
                    <xdr:rowOff>342900</xdr:rowOff>
                  </to>
                </anchor>
              </controlPr>
            </control>
          </mc:Choice>
        </mc:AlternateContent>
        <mc:AlternateContent xmlns:mc="http://schemas.openxmlformats.org/markup-compatibility/2006">
          <mc:Choice Requires="x14">
            <control shapeId="20535" r:id="rId35" name="Drop Down 55">
              <controlPr defaultSize="0" autoLine="0" autoPict="0">
                <anchor moveWithCells="1">
                  <from>
                    <xdr:col>10</xdr:col>
                    <xdr:colOff>127000</xdr:colOff>
                    <xdr:row>5</xdr:row>
                    <xdr:rowOff>76200</xdr:rowOff>
                  </from>
                  <to>
                    <xdr:col>10</xdr:col>
                    <xdr:colOff>946150</xdr:colOff>
                    <xdr:row>5</xdr:row>
                    <xdr:rowOff>342900</xdr:rowOff>
                  </to>
                </anchor>
              </controlPr>
            </control>
          </mc:Choice>
        </mc:AlternateContent>
        <mc:AlternateContent xmlns:mc="http://schemas.openxmlformats.org/markup-compatibility/2006">
          <mc:Choice Requires="x14">
            <control shapeId="20536" r:id="rId36" name="Drop Down 56">
              <controlPr defaultSize="0" autoLine="0" autoPict="0">
                <anchor moveWithCells="1">
                  <from>
                    <xdr:col>10</xdr:col>
                    <xdr:colOff>127000</xdr:colOff>
                    <xdr:row>6</xdr:row>
                    <xdr:rowOff>76200</xdr:rowOff>
                  </from>
                  <to>
                    <xdr:col>10</xdr:col>
                    <xdr:colOff>946150</xdr:colOff>
                    <xdr:row>6</xdr:row>
                    <xdr:rowOff>342900</xdr:rowOff>
                  </to>
                </anchor>
              </controlPr>
            </control>
          </mc:Choice>
        </mc:AlternateContent>
        <mc:AlternateContent xmlns:mc="http://schemas.openxmlformats.org/markup-compatibility/2006">
          <mc:Choice Requires="x14">
            <control shapeId="20537" r:id="rId37" name="Drop Down 57">
              <controlPr defaultSize="0" autoLine="0" autoPict="0">
                <anchor moveWithCells="1">
                  <from>
                    <xdr:col>10</xdr:col>
                    <xdr:colOff>127000</xdr:colOff>
                    <xdr:row>7</xdr:row>
                    <xdr:rowOff>76200</xdr:rowOff>
                  </from>
                  <to>
                    <xdr:col>10</xdr:col>
                    <xdr:colOff>946150</xdr:colOff>
                    <xdr:row>7</xdr:row>
                    <xdr:rowOff>342900</xdr:rowOff>
                  </to>
                </anchor>
              </controlPr>
            </control>
          </mc:Choice>
        </mc:AlternateContent>
        <mc:AlternateContent xmlns:mc="http://schemas.openxmlformats.org/markup-compatibility/2006">
          <mc:Choice Requires="x14">
            <control shapeId="20538" r:id="rId38" name="Drop Down 58">
              <controlPr defaultSize="0" autoLine="0" autoPict="0">
                <anchor moveWithCells="1">
                  <from>
                    <xdr:col>10</xdr:col>
                    <xdr:colOff>127000</xdr:colOff>
                    <xdr:row>8</xdr:row>
                    <xdr:rowOff>76200</xdr:rowOff>
                  </from>
                  <to>
                    <xdr:col>10</xdr:col>
                    <xdr:colOff>946150</xdr:colOff>
                    <xdr:row>8</xdr:row>
                    <xdr:rowOff>342900</xdr:rowOff>
                  </to>
                </anchor>
              </controlPr>
            </control>
          </mc:Choice>
        </mc:AlternateContent>
        <mc:AlternateContent xmlns:mc="http://schemas.openxmlformats.org/markup-compatibility/2006">
          <mc:Choice Requires="x14">
            <control shapeId="20539" r:id="rId39" name="Drop Down 59">
              <controlPr defaultSize="0" autoLine="0" autoPict="0">
                <anchor moveWithCells="1">
                  <from>
                    <xdr:col>10</xdr:col>
                    <xdr:colOff>127000</xdr:colOff>
                    <xdr:row>9</xdr:row>
                    <xdr:rowOff>76200</xdr:rowOff>
                  </from>
                  <to>
                    <xdr:col>10</xdr:col>
                    <xdr:colOff>946150</xdr:colOff>
                    <xdr:row>9</xdr:row>
                    <xdr:rowOff>342900</xdr:rowOff>
                  </to>
                </anchor>
              </controlPr>
            </control>
          </mc:Choice>
        </mc:AlternateContent>
        <mc:AlternateContent xmlns:mc="http://schemas.openxmlformats.org/markup-compatibility/2006">
          <mc:Choice Requires="x14">
            <control shapeId="20540" r:id="rId40" name="Drop Down 60">
              <controlPr defaultSize="0" autoLine="0" autoPict="0">
                <anchor moveWithCells="1">
                  <from>
                    <xdr:col>10</xdr:col>
                    <xdr:colOff>127000</xdr:colOff>
                    <xdr:row>10</xdr:row>
                    <xdr:rowOff>76200</xdr:rowOff>
                  </from>
                  <to>
                    <xdr:col>10</xdr:col>
                    <xdr:colOff>946150</xdr:colOff>
                    <xdr:row>10</xdr:row>
                    <xdr:rowOff>342900</xdr:rowOff>
                  </to>
                </anchor>
              </controlPr>
            </control>
          </mc:Choice>
        </mc:AlternateContent>
        <mc:AlternateContent xmlns:mc="http://schemas.openxmlformats.org/markup-compatibility/2006">
          <mc:Choice Requires="x14">
            <control shapeId="20541" r:id="rId41" name="Drop Down 61">
              <controlPr defaultSize="0" autoLine="0" autoPict="0">
                <anchor moveWithCells="1">
                  <from>
                    <xdr:col>10</xdr:col>
                    <xdr:colOff>127000</xdr:colOff>
                    <xdr:row>11</xdr:row>
                    <xdr:rowOff>76200</xdr:rowOff>
                  </from>
                  <to>
                    <xdr:col>10</xdr:col>
                    <xdr:colOff>946150</xdr:colOff>
                    <xdr:row>11</xdr:row>
                    <xdr:rowOff>342900</xdr:rowOff>
                  </to>
                </anchor>
              </controlPr>
            </control>
          </mc:Choice>
        </mc:AlternateContent>
        <mc:AlternateContent xmlns:mc="http://schemas.openxmlformats.org/markup-compatibility/2006">
          <mc:Choice Requires="x14">
            <control shapeId="20542" r:id="rId42" name="Drop Down 62">
              <controlPr defaultSize="0" autoLine="0" autoPict="0">
                <anchor moveWithCells="1">
                  <from>
                    <xdr:col>10</xdr:col>
                    <xdr:colOff>127000</xdr:colOff>
                    <xdr:row>12</xdr:row>
                    <xdr:rowOff>76200</xdr:rowOff>
                  </from>
                  <to>
                    <xdr:col>10</xdr:col>
                    <xdr:colOff>946150</xdr:colOff>
                    <xdr:row>12</xdr:row>
                    <xdr:rowOff>342900</xdr:rowOff>
                  </to>
                </anchor>
              </controlPr>
            </control>
          </mc:Choice>
        </mc:AlternateContent>
        <mc:AlternateContent xmlns:mc="http://schemas.openxmlformats.org/markup-compatibility/2006">
          <mc:Choice Requires="x14">
            <control shapeId="20543" r:id="rId43" name="Drop Down 63">
              <controlPr defaultSize="0" autoLine="0" autoPict="0">
                <anchor moveWithCells="1">
                  <from>
                    <xdr:col>10</xdr:col>
                    <xdr:colOff>127000</xdr:colOff>
                    <xdr:row>13</xdr:row>
                    <xdr:rowOff>76200</xdr:rowOff>
                  </from>
                  <to>
                    <xdr:col>10</xdr:col>
                    <xdr:colOff>946150</xdr:colOff>
                    <xdr:row>13</xdr:row>
                    <xdr:rowOff>342900</xdr:rowOff>
                  </to>
                </anchor>
              </controlPr>
            </control>
          </mc:Choice>
        </mc:AlternateContent>
        <mc:AlternateContent xmlns:mc="http://schemas.openxmlformats.org/markup-compatibility/2006">
          <mc:Choice Requires="x14">
            <control shapeId="20544" r:id="rId44" name="Drop Down 64">
              <controlPr defaultSize="0" autoLine="0" autoPict="0">
                <anchor moveWithCells="1">
                  <from>
                    <xdr:col>10</xdr:col>
                    <xdr:colOff>127000</xdr:colOff>
                    <xdr:row>14</xdr:row>
                    <xdr:rowOff>76200</xdr:rowOff>
                  </from>
                  <to>
                    <xdr:col>10</xdr:col>
                    <xdr:colOff>946150</xdr:colOff>
                    <xdr:row>14</xdr:row>
                    <xdr:rowOff>342900</xdr:rowOff>
                  </to>
                </anchor>
              </controlPr>
            </control>
          </mc:Choice>
        </mc:AlternateContent>
        <mc:AlternateContent xmlns:mc="http://schemas.openxmlformats.org/markup-compatibility/2006">
          <mc:Choice Requires="x14">
            <control shapeId="20545" r:id="rId45" name="Drop Down 65">
              <controlPr defaultSize="0" autoLine="0" autoPict="0">
                <anchor moveWithCells="1">
                  <from>
                    <xdr:col>13</xdr:col>
                    <xdr:colOff>76200</xdr:colOff>
                    <xdr:row>5</xdr:row>
                    <xdr:rowOff>88900</xdr:rowOff>
                  </from>
                  <to>
                    <xdr:col>13</xdr:col>
                    <xdr:colOff>2413000</xdr:colOff>
                    <xdr:row>5</xdr:row>
                    <xdr:rowOff>342900</xdr:rowOff>
                  </to>
                </anchor>
              </controlPr>
            </control>
          </mc:Choice>
        </mc:AlternateContent>
        <mc:AlternateContent xmlns:mc="http://schemas.openxmlformats.org/markup-compatibility/2006">
          <mc:Choice Requires="x14">
            <control shapeId="20546" r:id="rId46" name="Drop Down 66">
              <controlPr defaultSize="0" autoLine="0" autoPict="0">
                <anchor moveWithCells="1">
                  <from>
                    <xdr:col>13</xdr:col>
                    <xdr:colOff>76200</xdr:colOff>
                    <xdr:row>6</xdr:row>
                    <xdr:rowOff>88900</xdr:rowOff>
                  </from>
                  <to>
                    <xdr:col>13</xdr:col>
                    <xdr:colOff>2413000</xdr:colOff>
                    <xdr:row>6</xdr:row>
                    <xdr:rowOff>342900</xdr:rowOff>
                  </to>
                </anchor>
              </controlPr>
            </control>
          </mc:Choice>
        </mc:AlternateContent>
        <mc:AlternateContent xmlns:mc="http://schemas.openxmlformats.org/markup-compatibility/2006">
          <mc:Choice Requires="x14">
            <control shapeId="20547" r:id="rId47" name="Drop Down 67">
              <controlPr defaultSize="0" autoLine="0" autoPict="0">
                <anchor moveWithCells="1">
                  <from>
                    <xdr:col>13</xdr:col>
                    <xdr:colOff>76200</xdr:colOff>
                    <xdr:row>7</xdr:row>
                    <xdr:rowOff>88900</xdr:rowOff>
                  </from>
                  <to>
                    <xdr:col>13</xdr:col>
                    <xdr:colOff>2413000</xdr:colOff>
                    <xdr:row>7</xdr:row>
                    <xdr:rowOff>342900</xdr:rowOff>
                  </to>
                </anchor>
              </controlPr>
            </control>
          </mc:Choice>
        </mc:AlternateContent>
        <mc:AlternateContent xmlns:mc="http://schemas.openxmlformats.org/markup-compatibility/2006">
          <mc:Choice Requires="x14">
            <control shapeId="20548" r:id="rId48" name="Drop Down 68">
              <controlPr defaultSize="0" autoLine="0" autoPict="0">
                <anchor moveWithCells="1">
                  <from>
                    <xdr:col>13</xdr:col>
                    <xdr:colOff>76200</xdr:colOff>
                    <xdr:row>8</xdr:row>
                    <xdr:rowOff>88900</xdr:rowOff>
                  </from>
                  <to>
                    <xdr:col>13</xdr:col>
                    <xdr:colOff>2413000</xdr:colOff>
                    <xdr:row>8</xdr:row>
                    <xdr:rowOff>342900</xdr:rowOff>
                  </to>
                </anchor>
              </controlPr>
            </control>
          </mc:Choice>
        </mc:AlternateContent>
        <mc:AlternateContent xmlns:mc="http://schemas.openxmlformats.org/markup-compatibility/2006">
          <mc:Choice Requires="x14">
            <control shapeId="20549" r:id="rId49" name="Drop Down 69">
              <controlPr defaultSize="0" autoLine="0" autoPict="0">
                <anchor moveWithCells="1">
                  <from>
                    <xdr:col>13</xdr:col>
                    <xdr:colOff>76200</xdr:colOff>
                    <xdr:row>9</xdr:row>
                    <xdr:rowOff>88900</xdr:rowOff>
                  </from>
                  <to>
                    <xdr:col>13</xdr:col>
                    <xdr:colOff>2413000</xdr:colOff>
                    <xdr:row>9</xdr:row>
                    <xdr:rowOff>342900</xdr:rowOff>
                  </to>
                </anchor>
              </controlPr>
            </control>
          </mc:Choice>
        </mc:AlternateContent>
        <mc:AlternateContent xmlns:mc="http://schemas.openxmlformats.org/markup-compatibility/2006">
          <mc:Choice Requires="x14">
            <control shapeId="20550" r:id="rId50" name="Drop Down 70">
              <controlPr defaultSize="0" autoLine="0" autoPict="0">
                <anchor moveWithCells="1">
                  <from>
                    <xdr:col>13</xdr:col>
                    <xdr:colOff>76200</xdr:colOff>
                    <xdr:row>10</xdr:row>
                    <xdr:rowOff>88900</xdr:rowOff>
                  </from>
                  <to>
                    <xdr:col>13</xdr:col>
                    <xdr:colOff>2413000</xdr:colOff>
                    <xdr:row>10</xdr:row>
                    <xdr:rowOff>342900</xdr:rowOff>
                  </to>
                </anchor>
              </controlPr>
            </control>
          </mc:Choice>
        </mc:AlternateContent>
        <mc:AlternateContent xmlns:mc="http://schemas.openxmlformats.org/markup-compatibility/2006">
          <mc:Choice Requires="x14">
            <control shapeId="20551" r:id="rId51" name="Drop Down 71">
              <controlPr defaultSize="0" autoLine="0" autoPict="0">
                <anchor moveWithCells="1">
                  <from>
                    <xdr:col>13</xdr:col>
                    <xdr:colOff>76200</xdr:colOff>
                    <xdr:row>11</xdr:row>
                    <xdr:rowOff>88900</xdr:rowOff>
                  </from>
                  <to>
                    <xdr:col>13</xdr:col>
                    <xdr:colOff>2413000</xdr:colOff>
                    <xdr:row>11</xdr:row>
                    <xdr:rowOff>342900</xdr:rowOff>
                  </to>
                </anchor>
              </controlPr>
            </control>
          </mc:Choice>
        </mc:AlternateContent>
        <mc:AlternateContent xmlns:mc="http://schemas.openxmlformats.org/markup-compatibility/2006">
          <mc:Choice Requires="x14">
            <control shapeId="20552" r:id="rId52" name="Drop Down 72">
              <controlPr defaultSize="0" autoLine="0" autoPict="0">
                <anchor moveWithCells="1">
                  <from>
                    <xdr:col>13</xdr:col>
                    <xdr:colOff>76200</xdr:colOff>
                    <xdr:row>12</xdr:row>
                    <xdr:rowOff>88900</xdr:rowOff>
                  </from>
                  <to>
                    <xdr:col>13</xdr:col>
                    <xdr:colOff>2413000</xdr:colOff>
                    <xdr:row>12</xdr:row>
                    <xdr:rowOff>342900</xdr:rowOff>
                  </to>
                </anchor>
              </controlPr>
            </control>
          </mc:Choice>
        </mc:AlternateContent>
        <mc:AlternateContent xmlns:mc="http://schemas.openxmlformats.org/markup-compatibility/2006">
          <mc:Choice Requires="x14">
            <control shapeId="20553" r:id="rId53" name="Drop Down 73">
              <controlPr defaultSize="0" autoLine="0" autoPict="0">
                <anchor moveWithCells="1">
                  <from>
                    <xdr:col>13</xdr:col>
                    <xdr:colOff>76200</xdr:colOff>
                    <xdr:row>13</xdr:row>
                    <xdr:rowOff>88900</xdr:rowOff>
                  </from>
                  <to>
                    <xdr:col>13</xdr:col>
                    <xdr:colOff>2413000</xdr:colOff>
                    <xdr:row>13</xdr:row>
                    <xdr:rowOff>342900</xdr:rowOff>
                  </to>
                </anchor>
              </controlPr>
            </control>
          </mc:Choice>
        </mc:AlternateContent>
        <mc:AlternateContent xmlns:mc="http://schemas.openxmlformats.org/markup-compatibility/2006">
          <mc:Choice Requires="x14">
            <control shapeId="20554" r:id="rId54" name="Drop Down 74">
              <controlPr defaultSize="0" autoLine="0" autoPict="0">
                <anchor moveWithCells="1">
                  <from>
                    <xdr:col>13</xdr:col>
                    <xdr:colOff>76200</xdr:colOff>
                    <xdr:row>14</xdr:row>
                    <xdr:rowOff>88900</xdr:rowOff>
                  </from>
                  <to>
                    <xdr:col>13</xdr:col>
                    <xdr:colOff>2413000</xdr:colOff>
                    <xdr:row>14</xdr:row>
                    <xdr:rowOff>342900</xdr:rowOff>
                  </to>
                </anchor>
              </controlPr>
            </control>
          </mc:Choice>
        </mc:AlternateContent>
        <mc:AlternateContent xmlns:mc="http://schemas.openxmlformats.org/markup-compatibility/2006">
          <mc:Choice Requires="x14">
            <control shapeId="20555" r:id="rId55" name="Drop Down 75">
              <controlPr defaultSize="0" autoLine="0" autoPict="0">
                <anchor moveWithCells="1">
                  <from>
                    <xdr:col>16</xdr:col>
                    <xdr:colOff>127000</xdr:colOff>
                    <xdr:row>5</xdr:row>
                    <xdr:rowOff>76200</xdr:rowOff>
                  </from>
                  <to>
                    <xdr:col>16</xdr:col>
                    <xdr:colOff>933450</xdr:colOff>
                    <xdr:row>5</xdr:row>
                    <xdr:rowOff>342900</xdr:rowOff>
                  </to>
                </anchor>
              </controlPr>
            </control>
          </mc:Choice>
        </mc:AlternateContent>
        <mc:AlternateContent xmlns:mc="http://schemas.openxmlformats.org/markup-compatibility/2006">
          <mc:Choice Requires="x14">
            <control shapeId="20556" r:id="rId56" name="Drop Down 76">
              <controlPr defaultSize="0" autoLine="0" autoPict="0">
                <anchor moveWithCells="1">
                  <from>
                    <xdr:col>16</xdr:col>
                    <xdr:colOff>127000</xdr:colOff>
                    <xdr:row>6</xdr:row>
                    <xdr:rowOff>76200</xdr:rowOff>
                  </from>
                  <to>
                    <xdr:col>16</xdr:col>
                    <xdr:colOff>933450</xdr:colOff>
                    <xdr:row>6</xdr:row>
                    <xdr:rowOff>342900</xdr:rowOff>
                  </to>
                </anchor>
              </controlPr>
            </control>
          </mc:Choice>
        </mc:AlternateContent>
        <mc:AlternateContent xmlns:mc="http://schemas.openxmlformats.org/markup-compatibility/2006">
          <mc:Choice Requires="x14">
            <control shapeId="20557" r:id="rId57" name="Drop Down 77">
              <controlPr defaultSize="0" autoLine="0" autoPict="0">
                <anchor moveWithCells="1">
                  <from>
                    <xdr:col>16</xdr:col>
                    <xdr:colOff>127000</xdr:colOff>
                    <xdr:row>7</xdr:row>
                    <xdr:rowOff>76200</xdr:rowOff>
                  </from>
                  <to>
                    <xdr:col>16</xdr:col>
                    <xdr:colOff>933450</xdr:colOff>
                    <xdr:row>7</xdr:row>
                    <xdr:rowOff>342900</xdr:rowOff>
                  </to>
                </anchor>
              </controlPr>
            </control>
          </mc:Choice>
        </mc:AlternateContent>
        <mc:AlternateContent xmlns:mc="http://schemas.openxmlformats.org/markup-compatibility/2006">
          <mc:Choice Requires="x14">
            <control shapeId="20558" r:id="rId58" name="Drop Down 78">
              <controlPr defaultSize="0" autoLine="0" autoPict="0">
                <anchor moveWithCells="1">
                  <from>
                    <xdr:col>16</xdr:col>
                    <xdr:colOff>127000</xdr:colOff>
                    <xdr:row>8</xdr:row>
                    <xdr:rowOff>76200</xdr:rowOff>
                  </from>
                  <to>
                    <xdr:col>16</xdr:col>
                    <xdr:colOff>933450</xdr:colOff>
                    <xdr:row>8</xdr:row>
                    <xdr:rowOff>342900</xdr:rowOff>
                  </to>
                </anchor>
              </controlPr>
            </control>
          </mc:Choice>
        </mc:AlternateContent>
        <mc:AlternateContent xmlns:mc="http://schemas.openxmlformats.org/markup-compatibility/2006">
          <mc:Choice Requires="x14">
            <control shapeId="20559" r:id="rId59" name="Drop Down 79">
              <controlPr defaultSize="0" autoLine="0" autoPict="0">
                <anchor moveWithCells="1">
                  <from>
                    <xdr:col>16</xdr:col>
                    <xdr:colOff>127000</xdr:colOff>
                    <xdr:row>9</xdr:row>
                    <xdr:rowOff>76200</xdr:rowOff>
                  </from>
                  <to>
                    <xdr:col>16</xdr:col>
                    <xdr:colOff>933450</xdr:colOff>
                    <xdr:row>9</xdr:row>
                    <xdr:rowOff>342900</xdr:rowOff>
                  </to>
                </anchor>
              </controlPr>
            </control>
          </mc:Choice>
        </mc:AlternateContent>
        <mc:AlternateContent xmlns:mc="http://schemas.openxmlformats.org/markup-compatibility/2006">
          <mc:Choice Requires="x14">
            <control shapeId="20560" r:id="rId60" name="Drop Down 80">
              <controlPr defaultSize="0" autoLine="0" autoPict="0">
                <anchor moveWithCells="1">
                  <from>
                    <xdr:col>16</xdr:col>
                    <xdr:colOff>127000</xdr:colOff>
                    <xdr:row>10</xdr:row>
                    <xdr:rowOff>76200</xdr:rowOff>
                  </from>
                  <to>
                    <xdr:col>16</xdr:col>
                    <xdr:colOff>933450</xdr:colOff>
                    <xdr:row>10</xdr:row>
                    <xdr:rowOff>342900</xdr:rowOff>
                  </to>
                </anchor>
              </controlPr>
            </control>
          </mc:Choice>
        </mc:AlternateContent>
        <mc:AlternateContent xmlns:mc="http://schemas.openxmlformats.org/markup-compatibility/2006">
          <mc:Choice Requires="x14">
            <control shapeId="20561" r:id="rId61" name="Drop Down 81">
              <controlPr defaultSize="0" autoLine="0" autoPict="0">
                <anchor moveWithCells="1">
                  <from>
                    <xdr:col>16</xdr:col>
                    <xdr:colOff>127000</xdr:colOff>
                    <xdr:row>11</xdr:row>
                    <xdr:rowOff>76200</xdr:rowOff>
                  </from>
                  <to>
                    <xdr:col>16</xdr:col>
                    <xdr:colOff>933450</xdr:colOff>
                    <xdr:row>11</xdr:row>
                    <xdr:rowOff>342900</xdr:rowOff>
                  </to>
                </anchor>
              </controlPr>
            </control>
          </mc:Choice>
        </mc:AlternateContent>
        <mc:AlternateContent xmlns:mc="http://schemas.openxmlformats.org/markup-compatibility/2006">
          <mc:Choice Requires="x14">
            <control shapeId="20562" r:id="rId62" name="Drop Down 82">
              <controlPr defaultSize="0" autoLine="0" autoPict="0">
                <anchor moveWithCells="1">
                  <from>
                    <xdr:col>16</xdr:col>
                    <xdr:colOff>127000</xdr:colOff>
                    <xdr:row>12</xdr:row>
                    <xdr:rowOff>76200</xdr:rowOff>
                  </from>
                  <to>
                    <xdr:col>16</xdr:col>
                    <xdr:colOff>933450</xdr:colOff>
                    <xdr:row>12</xdr:row>
                    <xdr:rowOff>342900</xdr:rowOff>
                  </to>
                </anchor>
              </controlPr>
            </control>
          </mc:Choice>
        </mc:AlternateContent>
        <mc:AlternateContent xmlns:mc="http://schemas.openxmlformats.org/markup-compatibility/2006">
          <mc:Choice Requires="x14">
            <control shapeId="20563" r:id="rId63" name="Drop Down 83">
              <controlPr defaultSize="0" autoLine="0" autoPict="0">
                <anchor moveWithCells="1">
                  <from>
                    <xdr:col>16</xdr:col>
                    <xdr:colOff>127000</xdr:colOff>
                    <xdr:row>13</xdr:row>
                    <xdr:rowOff>76200</xdr:rowOff>
                  </from>
                  <to>
                    <xdr:col>16</xdr:col>
                    <xdr:colOff>933450</xdr:colOff>
                    <xdr:row>13</xdr:row>
                    <xdr:rowOff>342900</xdr:rowOff>
                  </to>
                </anchor>
              </controlPr>
            </control>
          </mc:Choice>
        </mc:AlternateContent>
        <mc:AlternateContent xmlns:mc="http://schemas.openxmlformats.org/markup-compatibility/2006">
          <mc:Choice Requires="x14">
            <control shapeId="20564" r:id="rId64" name="Drop Down 84">
              <controlPr defaultSize="0" autoLine="0" autoPict="0">
                <anchor moveWithCells="1">
                  <from>
                    <xdr:col>16</xdr:col>
                    <xdr:colOff>127000</xdr:colOff>
                    <xdr:row>14</xdr:row>
                    <xdr:rowOff>76200</xdr:rowOff>
                  </from>
                  <to>
                    <xdr:col>16</xdr:col>
                    <xdr:colOff>933450</xdr:colOff>
                    <xdr:row>14</xdr:row>
                    <xdr:rowOff>342900</xdr:rowOff>
                  </to>
                </anchor>
              </controlPr>
            </control>
          </mc:Choice>
        </mc:AlternateContent>
        <mc:AlternateContent xmlns:mc="http://schemas.openxmlformats.org/markup-compatibility/2006">
          <mc:Choice Requires="x14">
            <control shapeId="20565" r:id="rId65" name="Drop Down 85">
              <controlPr defaultSize="0" autoLine="0" autoPict="0">
                <anchor moveWithCells="1">
                  <from>
                    <xdr:col>19</xdr:col>
                    <xdr:colOff>76200</xdr:colOff>
                    <xdr:row>5</xdr:row>
                    <xdr:rowOff>88900</xdr:rowOff>
                  </from>
                  <to>
                    <xdr:col>19</xdr:col>
                    <xdr:colOff>2413000</xdr:colOff>
                    <xdr:row>5</xdr:row>
                    <xdr:rowOff>342900</xdr:rowOff>
                  </to>
                </anchor>
              </controlPr>
            </control>
          </mc:Choice>
        </mc:AlternateContent>
        <mc:AlternateContent xmlns:mc="http://schemas.openxmlformats.org/markup-compatibility/2006">
          <mc:Choice Requires="x14">
            <control shapeId="20566" r:id="rId66" name="Drop Down 86">
              <controlPr defaultSize="0" autoLine="0" autoPict="0">
                <anchor moveWithCells="1">
                  <from>
                    <xdr:col>19</xdr:col>
                    <xdr:colOff>76200</xdr:colOff>
                    <xdr:row>6</xdr:row>
                    <xdr:rowOff>88900</xdr:rowOff>
                  </from>
                  <to>
                    <xdr:col>19</xdr:col>
                    <xdr:colOff>2413000</xdr:colOff>
                    <xdr:row>6</xdr:row>
                    <xdr:rowOff>342900</xdr:rowOff>
                  </to>
                </anchor>
              </controlPr>
            </control>
          </mc:Choice>
        </mc:AlternateContent>
        <mc:AlternateContent xmlns:mc="http://schemas.openxmlformats.org/markup-compatibility/2006">
          <mc:Choice Requires="x14">
            <control shapeId="20567" r:id="rId67" name="Drop Down 87">
              <controlPr defaultSize="0" autoLine="0" autoPict="0">
                <anchor moveWithCells="1">
                  <from>
                    <xdr:col>19</xdr:col>
                    <xdr:colOff>76200</xdr:colOff>
                    <xdr:row>7</xdr:row>
                    <xdr:rowOff>88900</xdr:rowOff>
                  </from>
                  <to>
                    <xdr:col>19</xdr:col>
                    <xdr:colOff>2413000</xdr:colOff>
                    <xdr:row>7</xdr:row>
                    <xdr:rowOff>342900</xdr:rowOff>
                  </to>
                </anchor>
              </controlPr>
            </control>
          </mc:Choice>
        </mc:AlternateContent>
        <mc:AlternateContent xmlns:mc="http://schemas.openxmlformats.org/markup-compatibility/2006">
          <mc:Choice Requires="x14">
            <control shapeId="20568" r:id="rId68" name="Drop Down 88">
              <controlPr defaultSize="0" autoLine="0" autoPict="0">
                <anchor moveWithCells="1">
                  <from>
                    <xdr:col>19</xdr:col>
                    <xdr:colOff>76200</xdr:colOff>
                    <xdr:row>8</xdr:row>
                    <xdr:rowOff>88900</xdr:rowOff>
                  </from>
                  <to>
                    <xdr:col>19</xdr:col>
                    <xdr:colOff>2413000</xdr:colOff>
                    <xdr:row>8</xdr:row>
                    <xdr:rowOff>342900</xdr:rowOff>
                  </to>
                </anchor>
              </controlPr>
            </control>
          </mc:Choice>
        </mc:AlternateContent>
        <mc:AlternateContent xmlns:mc="http://schemas.openxmlformats.org/markup-compatibility/2006">
          <mc:Choice Requires="x14">
            <control shapeId="20569" r:id="rId69" name="Drop Down 89">
              <controlPr defaultSize="0" autoLine="0" autoPict="0">
                <anchor moveWithCells="1">
                  <from>
                    <xdr:col>19</xdr:col>
                    <xdr:colOff>76200</xdr:colOff>
                    <xdr:row>9</xdr:row>
                    <xdr:rowOff>88900</xdr:rowOff>
                  </from>
                  <to>
                    <xdr:col>19</xdr:col>
                    <xdr:colOff>2413000</xdr:colOff>
                    <xdr:row>9</xdr:row>
                    <xdr:rowOff>342900</xdr:rowOff>
                  </to>
                </anchor>
              </controlPr>
            </control>
          </mc:Choice>
        </mc:AlternateContent>
        <mc:AlternateContent xmlns:mc="http://schemas.openxmlformats.org/markup-compatibility/2006">
          <mc:Choice Requires="x14">
            <control shapeId="20570" r:id="rId70" name="Drop Down 90">
              <controlPr defaultSize="0" autoLine="0" autoPict="0">
                <anchor moveWithCells="1">
                  <from>
                    <xdr:col>19</xdr:col>
                    <xdr:colOff>76200</xdr:colOff>
                    <xdr:row>10</xdr:row>
                    <xdr:rowOff>88900</xdr:rowOff>
                  </from>
                  <to>
                    <xdr:col>19</xdr:col>
                    <xdr:colOff>2413000</xdr:colOff>
                    <xdr:row>10</xdr:row>
                    <xdr:rowOff>342900</xdr:rowOff>
                  </to>
                </anchor>
              </controlPr>
            </control>
          </mc:Choice>
        </mc:AlternateContent>
        <mc:AlternateContent xmlns:mc="http://schemas.openxmlformats.org/markup-compatibility/2006">
          <mc:Choice Requires="x14">
            <control shapeId="20571" r:id="rId71" name="Drop Down 91">
              <controlPr defaultSize="0" autoLine="0" autoPict="0">
                <anchor moveWithCells="1">
                  <from>
                    <xdr:col>19</xdr:col>
                    <xdr:colOff>76200</xdr:colOff>
                    <xdr:row>11</xdr:row>
                    <xdr:rowOff>88900</xdr:rowOff>
                  </from>
                  <to>
                    <xdr:col>19</xdr:col>
                    <xdr:colOff>2413000</xdr:colOff>
                    <xdr:row>11</xdr:row>
                    <xdr:rowOff>342900</xdr:rowOff>
                  </to>
                </anchor>
              </controlPr>
            </control>
          </mc:Choice>
        </mc:AlternateContent>
        <mc:AlternateContent xmlns:mc="http://schemas.openxmlformats.org/markup-compatibility/2006">
          <mc:Choice Requires="x14">
            <control shapeId="20572" r:id="rId72" name="Drop Down 92">
              <controlPr defaultSize="0" autoLine="0" autoPict="0">
                <anchor moveWithCells="1">
                  <from>
                    <xdr:col>19</xdr:col>
                    <xdr:colOff>76200</xdr:colOff>
                    <xdr:row>12</xdr:row>
                    <xdr:rowOff>88900</xdr:rowOff>
                  </from>
                  <to>
                    <xdr:col>19</xdr:col>
                    <xdr:colOff>2413000</xdr:colOff>
                    <xdr:row>12</xdr:row>
                    <xdr:rowOff>342900</xdr:rowOff>
                  </to>
                </anchor>
              </controlPr>
            </control>
          </mc:Choice>
        </mc:AlternateContent>
        <mc:AlternateContent xmlns:mc="http://schemas.openxmlformats.org/markup-compatibility/2006">
          <mc:Choice Requires="x14">
            <control shapeId="20573" r:id="rId73" name="Drop Down 93">
              <controlPr defaultSize="0" autoLine="0" autoPict="0">
                <anchor moveWithCells="1">
                  <from>
                    <xdr:col>19</xdr:col>
                    <xdr:colOff>76200</xdr:colOff>
                    <xdr:row>13</xdr:row>
                    <xdr:rowOff>88900</xdr:rowOff>
                  </from>
                  <to>
                    <xdr:col>19</xdr:col>
                    <xdr:colOff>2413000</xdr:colOff>
                    <xdr:row>13</xdr:row>
                    <xdr:rowOff>342900</xdr:rowOff>
                  </to>
                </anchor>
              </controlPr>
            </control>
          </mc:Choice>
        </mc:AlternateContent>
        <mc:AlternateContent xmlns:mc="http://schemas.openxmlformats.org/markup-compatibility/2006">
          <mc:Choice Requires="x14">
            <control shapeId="20574" r:id="rId74" name="Drop Down 94">
              <controlPr defaultSize="0" autoLine="0" autoPict="0">
                <anchor moveWithCells="1">
                  <from>
                    <xdr:col>19</xdr:col>
                    <xdr:colOff>76200</xdr:colOff>
                    <xdr:row>14</xdr:row>
                    <xdr:rowOff>88900</xdr:rowOff>
                  </from>
                  <to>
                    <xdr:col>19</xdr:col>
                    <xdr:colOff>2413000</xdr:colOff>
                    <xdr:row>14</xdr:row>
                    <xdr:rowOff>342900</xdr:rowOff>
                  </to>
                </anchor>
              </controlPr>
            </control>
          </mc:Choice>
        </mc:AlternateContent>
        <mc:AlternateContent xmlns:mc="http://schemas.openxmlformats.org/markup-compatibility/2006">
          <mc:Choice Requires="x14">
            <control shapeId="20575" r:id="rId75" name="Drop Down 95">
              <controlPr defaultSize="0" autoLine="0" autoPict="0">
                <anchor moveWithCells="1">
                  <from>
                    <xdr:col>22</xdr:col>
                    <xdr:colOff>57150</xdr:colOff>
                    <xdr:row>5</xdr:row>
                    <xdr:rowOff>76200</xdr:rowOff>
                  </from>
                  <to>
                    <xdr:col>22</xdr:col>
                    <xdr:colOff>869950</xdr:colOff>
                    <xdr:row>5</xdr:row>
                    <xdr:rowOff>342900</xdr:rowOff>
                  </to>
                </anchor>
              </controlPr>
            </control>
          </mc:Choice>
        </mc:AlternateContent>
        <mc:AlternateContent xmlns:mc="http://schemas.openxmlformats.org/markup-compatibility/2006">
          <mc:Choice Requires="x14">
            <control shapeId="20576" r:id="rId76" name="Drop Down 96">
              <controlPr defaultSize="0" autoLine="0" autoPict="0">
                <anchor moveWithCells="1">
                  <from>
                    <xdr:col>22</xdr:col>
                    <xdr:colOff>57150</xdr:colOff>
                    <xdr:row>6</xdr:row>
                    <xdr:rowOff>76200</xdr:rowOff>
                  </from>
                  <to>
                    <xdr:col>22</xdr:col>
                    <xdr:colOff>869950</xdr:colOff>
                    <xdr:row>6</xdr:row>
                    <xdr:rowOff>342900</xdr:rowOff>
                  </to>
                </anchor>
              </controlPr>
            </control>
          </mc:Choice>
        </mc:AlternateContent>
        <mc:AlternateContent xmlns:mc="http://schemas.openxmlformats.org/markup-compatibility/2006">
          <mc:Choice Requires="x14">
            <control shapeId="20577" r:id="rId77" name="Drop Down 97">
              <controlPr defaultSize="0" autoLine="0" autoPict="0">
                <anchor moveWithCells="1">
                  <from>
                    <xdr:col>22</xdr:col>
                    <xdr:colOff>38100</xdr:colOff>
                    <xdr:row>7</xdr:row>
                    <xdr:rowOff>76200</xdr:rowOff>
                  </from>
                  <to>
                    <xdr:col>22</xdr:col>
                    <xdr:colOff>850900</xdr:colOff>
                    <xdr:row>7</xdr:row>
                    <xdr:rowOff>342900</xdr:rowOff>
                  </to>
                </anchor>
              </controlPr>
            </control>
          </mc:Choice>
        </mc:AlternateContent>
        <mc:AlternateContent xmlns:mc="http://schemas.openxmlformats.org/markup-compatibility/2006">
          <mc:Choice Requires="x14">
            <control shapeId="20578" r:id="rId78" name="Drop Down 98">
              <controlPr defaultSize="0" autoLine="0" autoPict="0">
                <anchor moveWithCells="1">
                  <from>
                    <xdr:col>22</xdr:col>
                    <xdr:colOff>76200</xdr:colOff>
                    <xdr:row>8</xdr:row>
                    <xdr:rowOff>76200</xdr:rowOff>
                  </from>
                  <to>
                    <xdr:col>22</xdr:col>
                    <xdr:colOff>889000</xdr:colOff>
                    <xdr:row>8</xdr:row>
                    <xdr:rowOff>342900</xdr:rowOff>
                  </to>
                </anchor>
              </controlPr>
            </control>
          </mc:Choice>
        </mc:AlternateContent>
        <mc:AlternateContent xmlns:mc="http://schemas.openxmlformats.org/markup-compatibility/2006">
          <mc:Choice Requires="x14">
            <control shapeId="20579" r:id="rId79" name="Drop Down 99">
              <controlPr defaultSize="0" autoLine="0" autoPict="0">
                <anchor moveWithCells="1">
                  <from>
                    <xdr:col>22</xdr:col>
                    <xdr:colOff>76200</xdr:colOff>
                    <xdr:row>9</xdr:row>
                    <xdr:rowOff>76200</xdr:rowOff>
                  </from>
                  <to>
                    <xdr:col>22</xdr:col>
                    <xdr:colOff>889000</xdr:colOff>
                    <xdr:row>9</xdr:row>
                    <xdr:rowOff>342900</xdr:rowOff>
                  </to>
                </anchor>
              </controlPr>
            </control>
          </mc:Choice>
        </mc:AlternateContent>
        <mc:AlternateContent xmlns:mc="http://schemas.openxmlformats.org/markup-compatibility/2006">
          <mc:Choice Requires="x14">
            <control shapeId="20580" r:id="rId80" name="Drop Down 100">
              <controlPr defaultSize="0" autoLine="0" autoPict="0">
                <anchor moveWithCells="1">
                  <from>
                    <xdr:col>22</xdr:col>
                    <xdr:colOff>76200</xdr:colOff>
                    <xdr:row>10</xdr:row>
                    <xdr:rowOff>76200</xdr:rowOff>
                  </from>
                  <to>
                    <xdr:col>22</xdr:col>
                    <xdr:colOff>889000</xdr:colOff>
                    <xdr:row>10</xdr:row>
                    <xdr:rowOff>342900</xdr:rowOff>
                  </to>
                </anchor>
              </controlPr>
            </control>
          </mc:Choice>
        </mc:AlternateContent>
        <mc:AlternateContent xmlns:mc="http://schemas.openxmlformats.org/markup-compatibility/2006">
          <mc:Choice Requires="x14">
            <control shapeId="20581" r:id="rId81" name="Drop Down 101">
              <controlPr defaultSize="0" autoLine="0" autoPict="0">
                <anchor moveWithCells="1">
                  <from>
                    <xdr:col>22</xdr:col>
                    <xdr:colOff>76200</xdr:colOff>
                    <xdr:row>11</xdr:row>
                    <xdr:rowOff>88900</xdr:rowOff>
                  </from>
                  <to>
                    <xdr:col>22</xdr:col>
                    <xdr:colOff>889000</xdr:colOff>
                    <xdr:row>11</xdr:row>
                    <xdr:rowOff>342900</xdr:rowOff>
                  </to>
                </anchor>
              </controlPr>
            </control>
          </mc:Choice>
        </mc:AlternateContent>
        <mc:AlternateContent xmlns:mc="http://schemas.openxmlformats.org/markup-compatibility/2006">
          <mc:Choice Requires="x14">
            <control shapeId="20582" r:id="rId82" name="Drop Down 102">
              <controlPr defaultSize="0" autoLine="0" autoPict="0">
                <anchor moveWithCells="1">
                  <from>
                    <xdr:col>22</xdr:col>
                    <xdr:colOff>76200</xdr:colOff>
                    <xdr:row>12</xdr:row>
                    <xdr:rowOff>76200</xdr:rowOff>
                  </from>
                  <to>
                    <xdr:col>22</xdr:col>
                    <xdr:colOff>889000</xdr:colOff>
                    <xdr:row>12</xdr:row>
                    <xdr:rowOff>342900</xdr:rowOff>
                  </to>
                </anchor>
              </controlPr>
            </control>
          </mc:Choice>
        </mc:AlternateContent>
        <mc:AlternateContent xmlns:mc="http://schemas.openxmlformats.org/markup-compatibility/2006">
          <mc:Choice Requires="x14">
            <control shapeId="20583" r:id="rId83" name="Drop Down 103">
              <controlPr defaultSize="0" autoLine="0" autoPict="0">
                <anchor moveWithCells="1">
                  <from>
                    <xdr:col>22</xdr:col>
                    <xdr:colOff>76200</xdr:colOff>
                    <xdr:row>13</xdr:row>
                    <xdr:rowOff>76200</xdr:rowOff>
                  </from>
                  <to>
                    <xdr:col>22</xdr:col>
                    <xdr:colOff>889000</xdr:colOff>
                    <xdr:row>13</xdr:row>
                    <xdr:rowOff>342900</xdr:rowOff>
                  </to>
                </anchor>
              </controlPr>
            </control>
          </mc:Choice>
        </mc:AlternateContent>
        <mc:AlternateContent xmlns:mc="http://schemas.openxmlformats.org/markup-compatibility/2006">
          <mc:Choice Requires="x14">
            <control shapeId="20584" r:id="rId84" name="Drop Down 104">
              <controlPr defaultSize="0" autoLine="0" autoPict="0">
                <anchor moveWithCells="1">
                  <from>
                    <xdr:col>22</xdr:col>
                    <xdr:colOff>76200</xdr:colOff>
                    <xdr:row>14</xdr:row>
                    <xdr:rowOff>76200</xdr:rowOff>
                  </from>
                  <to>
                    <xdr:col>22</xdr:col>
                    <xdr:colOff>889000</xdr:colOff>
                    <xdr:row>14</xdr:row>
                    <xdr:rowOff>342900</xdr:rowOff>
                  </to>
                </anchor>
              </controlPr>
            </control>
          </mc:Choice>
        </mc:AlternateContent>
        <mc:AlternateContent xmlns:mc="http://schemas.openxmlformats.org/markup-compatibility/2006">
          <mc:Choice Requires="x14">
            <control shapeId="20585" r:id="rId85" name="Drop Down 105">
              <controlPr defaultSize="0" autoLine="0" autoPict="0">
                <anchor moveWithCells="1">
                  <from>
                    <xdr:col>25</xdr:col>
                    <xdr:colOff>38100</xdr:colOff>
                    <xdr:row>5</xdr:row>
                    <xdr:rowOff>76200</xdr:rowOff>
                  </from>
                  <to>
                    <xdr:col>25</xdr:col>
                    <xdr:colOff>2374900</xdr:colOff>
                    <xdr:row>5</xdr:row>
                    <xdr:rowOff>342900</xdr:rowOff>
                  </to>
                </anchor>
              </controlPr>
            </control>
          </mc:Choice>
        </mc:AlternateContent>
        <mc:AlternateContent xmlns:mc="http://schemas.openxmlformats.org/markup-compatibility/2006">
          <mc:Choice Requires="x14">
            <control shapeId="20586" r:id="rId86" name="Drop Down 106">
              <controlPr defaultSize="0" autoLine="0" autoPict="0">
                <anchor moveWithCells="1">
                  <from>
                    <xdr:col>25</xdr:col>
                    <xdr:colOff>38100</xdr:colOff>
                    <xdr:row>6</xdr:row>
                    <xdr:rowOff>76200</xdr:rowOff>
                  </from>
                  <to>
                    <xdr:col>25</xdr:col>
                    <xdr:colOff>2374900</xdr:colOff>
                    <xdr:row>6</xdr:row>
                    <xdr:rowOff>342900</xdr:rowOff>
                  </to>
                </anchor>
              </controlPr>
            </control>
          </mc:Choice>
        </mc:AlternateContent>
        <mc:AlternateContent xmlns:mc="http://schemas.openxmlformats.org/markup-compatibility/2006">
          <mc:Choice Requires="x14">
            <control shapeId="20587" r:id="rId87" name="Drop Down 107">
              <controlPr defaultSize="0" autoLine="0" autoPict="0">
                <anchor moveWithCells="1">
                  <from>
                    <xdr:col>25</xdr:col>
                    <xdr:colOff>38100</xdr:colOff>
                    <xdr:row>7</xdr:row>
                    <xdr:rowOff>76200</xdr:rowOff>
                  </from>
                  <to>
                    <xdr:col>25</xdr:col>
                    <xdr:colOff>2374900</xdr:colOff>
                    <xdr:row>7</xdr:row>
                    <xdr:rowOff>342900</xdr:rowOff>
                  </to>
                </anchor>
              </controlPr>
            </control>
          </mc:Choice>
        </mc:AlternateContent>
        <mc:AlternateContent xmlns:mc="http://schemas.openxmlformats.org/markup-compatibility/2006">
          <mc:Choice Requires="x14">
            <control shapeId="20588" r:id="rId88" name="Drop Down 108">
              <controlPr defaultSize="0" autoLine="0" autoPict="0">
                <anchor moveWithCells="1">
                  <from>
                    <xdr:col>25</xdr:col>
                    <xdr:colOff>38100</xdr:colOff>
                    <xdr:row>8</xdr:row>
                    <xdr:rowOff>76200</xdr:rowOff>
                  </from>
                  <to>
                    <xdr:col>25</xdr:col>
                    <xdr:colOff>2374900</xdr:colOff>
                    <xdr:row>8</xdr:row>
                    <xdr:rowOff>342900</xdr:rowOff>
                  </to>
                </anchor>
              </controlPr>
            </control>
          </mc:Choice>
        </mc:AlternateContent>
        <mc:AlternateContent xmlns:mc="http://schemas.openxmlformats.org/markup-compatibility/2006">
          <mc:Choice Requires="x14">
            <control shapeId="20589" r:id="rId89" name="Drop Down 109">
              <controlPr defaultSize="0" autoLine="0" autoPict="0">
                <anchor moveWithCells="1">
                  <from>
                    <xdr:col>25</xdr:col>
                    <xdr:colOff>38100</xdr:colOff>
                    <xdr:row>9</xdr:row>
                    <xdr:rowOff>76200</xdr:rowOff>
                  </from>
                  <to>
                    <xdr:col>25</xdr:col>
                    <xdr:colOff>2374900</xdr:colOff>
                    <xdr:row>9</xdr:row>
                    <xdr:rowOff>342900</xdr:rowOff>
                  </to>
                </anchor>
              </controlPr>
            </control>
          </mc:Choice>
        </mc:AlternateContent>
        <mc:AlternateContent xmlns:mc="http://schemas.openxmlformats.org/markup-compatibility/2006">
          <mc:Choice Requires="x14">
            <control shapeId="20590" r:id="rId90" name="Drop Down 110">
              <controlPr defaultSize="0" autoLine="0" autoPict="0">
                <anchor moveWithCells="1">
                  <from>
                    <xdr:col>25</xdr:col>
                    <xdr:colOff>38100</xdr:colOff>
                    <xdr:row>10</xdr:row>
                    <xdr:rowOff>76200</xdr:rowOff>
                  </from>
                  <to>
                    <xdr:col>25</xdr:col>
                    <xdr:colOff>2374900</xdr:colOff>
                    <xdr:row>10</xdr:row>
                    <xdr:rowOff>342900</xdr:rowOff>
                  </to>
                </anchor>
              </controlPr>
            </control>
          </mc:Choice>
        </mc:AlternateContent>
        <mc:AlternateContent xmlns:mc="http://schemas.openxmlformats.org/markup-compatibility/2006">
          <mc:Choice Requires="x14">
            <control shapeId="20591" r:id="rId91" name="Drop Down 111">
              <controlPr defaultSize="0" autoLine="0" autoPict="0">
                <anchor moveWithCells="1">
                  <from>
                    <xdr:col>25</xdr:col>
                    <xdr:colOff>38100</xdr:colOff>
                    <xdr:row>11</xdr:row>
                    <xdr:rowOff>76200</xdr:rowOff>
                  </from>
                  <to>
                    <xdr:col>25</xdr:col>
                    <xdr:colOff>2374900</xdr:colOff>
                    <xdr:row>11</xdr:row>
                    <xdr:rowOff>342900</xdr:rowOff>
                  </to>
                </anchor>
              </controlPr>
            </control>
          </mc:Choice>
        </mc:AlternateContent>
        <mc:AlternateContent xmlns:mc="http://schemas.openxmlformats.org/markup-compatibility/2006">
          <mc:Choice Requires="x14">
            <control shapeId="20592" r:id="rId92" name="Drop Down 112">
              <controlPr defaultSize="0" autoLine="0" autoPict="0">
                <anchor moveWithCells="1">
                  <from>
                    <xdr:col>25</xdr:col>
                    <xdr:colOff>38100</xdr:colOff>
                    <xdr:row>12</xdr:row>
                    <xdr:rowOff>76200</xdr:rowOff>
                  </from>
                  <to>
                    <xdr:col>25</xdr:col>
                    <xdr:colOff>2374900</xdr:colOff>
                    <xdr:row>12</xdr:row>
                    <xdr:rowOff>342900</xdr:rowOff>
                  </to>
                </anchor>
              </controlPr>
            </control>
          </mc:Choice>
        </mc:AlternateContent>
        <mc:AlternateContent xmlns:mc="http://schemas.openxmlformats.org/markup-compatibility/2006">
          <mc:Choice Requires="x14">
            <control shapeId="20593" r:id="rId93" name="Drop Down 113">
              <controlPr defaultSize="0" autoLine="0" autoPict="0">
                <anchor moveWithCells="1">
                  <from>
                    <xdr:col>25</xdr:col>
                    <xdr:colOff>38100</xdr:colOff>
                    <xdr:row>13</xdr:row>
                    <xdr:rowOff>76200</xdr:rowOff>
                  </from>
                  <to>
                    <xdr:col>25</xdr:col>
                    <xdr:colOff>2374900</xdr:colOff>
                    <xdr:row>13</xdr:row>
                    <xdr:rowOff>342900</xdr:rowOff>
                  </to>
                </anchor>
              </controlPr>
            </control>
          </mc:Choice>
        </mc:AlternateContent>
        <mc:AlternateContent xmlns:mc="http://schemas.openxmlformats.org/markup-compatibility/2006">
          <mc:Choice Requires="x14">
            <control shapeId="20594" r:id="rId94" name="Drop Down 114">
              <controlPr defaultSize="0" autoLine="0" autoPict="0">
                <anchor moveWithCells="1">
                  <from>
                    <xdr:col>25</xdr:col>
                    <xdr:colOff>38100</xdr:colOff>
                    <xdr:row>14</xdr:row>
                    <xdr:rowOff>76200</xdr:rowOff>
                  </from>
                  <to>
                    <xdr:col>25</xdr:col>
                    <xdr:colOff>2374900</xdr:colOff>
                    <xdr:row>14</xdr:row>
                    <xdr:rowOff>342900</xdr:rowOff>
                  </to>
                </anchor>
              </controlPr>
            </control>
          </mc:Choice>
        </mc:AlternateContent>
        <mc:AlternateContent xmlns:mc="http://schemas.openxmlformats.org/markup-compatibility/2006">
          <mc:Choice Requires="x14">
            <control shapeId="20595" r:id="rId95" name="Drop Down 115">
              <controlPr defaultSize="0" autoLine="0" autoPict="0">
                <anchor moveWithCells="1">
                  <from>
                    <xdr:col>28</xdr:col>
                    <xdr:colOff>57150</xdr:colOff>
                    <xdr:row>5</xdr:row>
                    <xdr:rowOff>76200</xdr:rowOff>
                  </from>
                  <to>
                    <xdr:col>28</xdr:col>
                    <xdr:colOff>876300</xdr:colOff>
                    <xdr:row>5</xdr:row>
                    <xdr:rowOff>342900</xdr:rowOff>
                  </to>
                </anchor>
              </controlPr>
            </control>
          </mc:Choice>
        </mc:AlternateContent>
        <mc:AlternateContent xmlns:mc="http://schemas.openxmlformats.org/markup-compatibility/2006">
          <mc:Choice Requires="x14">
            <control shapeId="20596" r:id="rId96" name="Drop Down 116">
              <controlPr defaultSize="0" autoLine="0" autoPict="0">
                <anchor moveWithCells="1">
                  <from>
                    <xdr:col>28</xdr:col>
                    <xdr:colOff>57150</xdr:colOff>
                    <xdr:row>6</xdr:row>
                    <xdr:rowOff>76200</xdr:rowOff>
                  </from>
                  <to>
                    <xdr:col>28</xdr:col>
                    <xdr:colOff>876300</xdr:colOff>
                    <xdr:row>6</xdr:row>
                    <xdr:rowOff>342900</xdr:rowOff>
                  </to>
                </anchor>
              </controlPr>
            </control>
          </mc:Choice>
        </mc:AlternateContent>
        <mc:AlternateContent xmlns:mc="http://schemas.openxmlformats.org/markup-compatibility/2006">
          <mc:Choice Requires="x14">
            <control shapeId="20597" r:id="rId97" name="Drop Down 117">
              <controlPr defaultSize="0" autoLine="0" autoPict="0">
                <anchor moveWithCells="1">
                  <from>
                    <xdr:col>28</xdr:col>
                    <xdr:colOff>57150</xdr:colOff>
                    <xdr:row>7</xdr:row>
                    <xdr:rowOff>76200</xdr:rowOff>
                  </from>
                  <to>
                    <xdr:col>28</xdr:col>
                    <xdr:colOff>876300</xdr:colOff>
                    <xdr:row>7</xdr:row>
                    <xdr:rowOff>342900</xdr:rowOff>
                  </to>
                </anchor>
              </controlPr>
            </control>
          </mc:Choice>
        </mc:AlternateContent>
        <mc:AlternateContent xmlns:mc="http://schemas.openxmlformats.org/markup-compatibility/2006">
          <mc:Choice Requires="x14">
            <control shapeId="20598" r:id="rId98" name="Drop Down 118">
              <controlPr defaultSize="0" autoLine="0" autoPict="0">
                <anchor moveWithCells="1">
                  <from>
                    <xdr:col>28</xdr:col>
                    <xdr:colOff>57150</xdr:colOff>
                    <xdr:row>8</xdr:row>
                    <xdr:rowOff>76200</xdr:rowOff>
                  </from>
                  <to>
                    <xdr:col>28</xdr:col>
                    <xdr:colOff>876300</xdr:colOff>
                    <xdr:row>8</xdr:row>
                    <xdr:rowOff>342900</xdr:rowOff>
                  </to>
                </anchor>
              </controlPr>
            </control>
          </mc:Choice>
        </mc:AlternateContent>
        <mc:AlternateContent xmlns:mc="http://schemas.openxmlformats.org/markup-compatibility/2006">
          <mc:Choice Requires="x14">
            <control shapeId="20599" r:id="rId99" name="Drop Down 119">
              <controlPr defaultSize="0" autoLine="0" autoPict="0">
                <anchor moveWithCells="1">
                  <from>
                    <xdr:col>28</xdr:col>
                    <xdr:colOff>57150</xdr:colOff>
                    <xdr:row>9</xdr:row>
                    <xdr:rowOff>76200</xdr:rowOff>
                  </from>
                  <to>
                    <xdr:col>28</xdr:col>
                    <xdr:colOff>876300</xdr:colOff>
                    <xdr:row>9</xdr:row>
                    <xdr:rowOff>342900</xdr:rowOff>
                  </to>
                </anchor>
              </controlPr>
            </control>
          </mc:Choice>
        </mc:AlternateContent>
        <mc:AlternateContent xmlns:mc="http://schemas.openxmlformats.org/markup-compatibility/2006">
          <mc:Choice Requires="x14">
            <control shapeId="20600" r:id="rId100" name="Drop Down 120">
              <controlPr defaultSize="0" autoLine="0" autoPict="0">
                <anchor moveWithCells="1">
                  <from>
                    <xdr:col>28</xdr:col>
                    <xdr:colOff>57150</xdr:colOff>
                    <xdr:row>10</xdr:row>
                    <xdr:rowOff>76200</xdr:rowOff>
                  </from>
                  <to>
                    <xdr:col>28</xdr:col>
                    <xdr:colOff>876300</xdr:colOff>
                    <xdr:row>10</xdr:row>
                    <xdr:rowOff>342900</xdr:rowOff>
                  </to>
                </anchor>
              </controlPr>
            </control>
          </mc:Choice>
        </mc:AlternateContent>
        <mc:AlternateContent xmlns:mc="http://schemas.openxmlformats.org/markup-compatibility/2006">
          <mc:Choice Requires="x14">
            <control shapeId="20601" r:id="rId101" name="Drop Down 121">
              <controlPr defaultSize="0" autoLine="0" autoPict="0">
                <anchor moveWithCells="1">
                  <from>
                    <xdr:col>28</xdr:col>
                    <xdr:colOff>57150</xdr:colOff>
                    <xdr:row>11</xdr:row>
                    <xdr:rowOff>76200</xdr:rowOff>
                  </from>
                  <to>
                    <xdr:col>28</xdr:col>
                    <xdr:colOff>876300</xdr:colOff>
                    <xdr:row>11</xdr:row>
                    <xdr:rowOff>342900</xdr:rowOff>
                  </to>
                </anchor>
              </controlPr>
            </control>
          </mc:Choice>
        </mc:AlternateContent>
        <mc:AlternateContent xmlns:mc="http://schemas.openxmlformats.org/markup-compatibility/2006">
          <mc:Choice Requires="x14">
            <control shapeId="20602" r:id="rId102" name="Drop Down 122">
              <controlPr defaultSize="0" autoLine="0" autoPict="0">
                <anchor moveWithCells="1">
                  <from>
                    <xdr:col>28</xdr:col>
                    <xdr:colOff>57150</xdr:colOff>
                    <xdr:row>12</xdr:row>
                    <xdr:rowOff>88900</xdr:rowOff>
                  </from>
                  <to>
                    <xdr:col>28</xdr:col>
                    <xdr:colOff>876300</xdr:colOff>
                    <xdr:row>12</xdr:row>
                    <xdr:rowOff>342900</xdr:rowOff>
                  </to>
                </anchor>
              </controlPr>
            </control>
          </mc:Choice>
        </mc:AlternateContent>
        <mc:AlternateContent xmlns:mc="http://schemas.openxmlformats.org/markup-compatibility/2006">
          <mc:Choice Requires="x14">
            <control shapeId="20603" r:id="rId103" name="Drop Down 123">
              <controlPr defaultSize="0" autoLine="0" autoPict="0">
                <anchor moveWithCells="1">
                  <from>
                    <xdr:col>28</xdr:col>
                    <xdr:colOff>57150</xdr:colOff>
                    <xdr:row>13</xdr:row>
                    <xdr:rowOff>76200</xdr:rowOff>
                  </from>
                  <to>
                    <xdr:col>28</xdr:col>
                    <xdr:colOff>876300</xdr:colOff>
                    <xdr:row>13</xdr:row>
                    <xdr:rowOff>342900</xdr:rowOff>
                  </to>
                </anchor>
              </controlPr>
            </control>
          </mc:Choice>
        </mc:AlternateContent>
        <mc:AlternateContent xmlns:mc="http://schemas.openxmlformats.org/markup-compatibility/2006">
          <mc:Choice Requires="x14">
            <control shapeId="20604" r:id="rId104" name="Drop Down 124">
              <controlPr defaultSize="0" autoLine="0" autoPict="0">
                <anchor moveWithCells="1">
                  <from>
                    <xdr:col>28</xdr:col>
                    <xdr:colOff>57150</xdr:colOff>
                    <xdr:row>14</xdr:row>
                    <xdr:rowOff>76200</xdr:rowOff>
                  </from>
                  <to>
                    <xdr:col>28</xdr:col>
                    <xdr:colOff>876300</xdr:colOff>
                    <xdr:row>14</xdr:row>
                    <xdr:rowOff>342900</xdr:rowOff>
                  </to>
                </anchor>
              </controlPr>
            </control>
          </mc:Choice>
        </mc:AlternateContent>
        <mc:AlternateContent xmlns:mc="http://schemas.openxmlformats.org/markup-compatibility/2006">
          <mc:Choice Requires="x14">
            <control shapeId="20605" r:id="rId105" name="Drop Down 125">
              <controlPr defaultSize="0" autoLine="0" autoPict="0">
                <anchor moveWithCells="1">
                  <from>
                    <xdr:col>1</xdr:col>
                    <xdr:colOff>127000</xdr:colOff>
                    <xdr:row>13</xdr:row>
                    <xdr:rowOff>76200</xdr:rowOff>
                  </from>
                  <to>
                    <xdr:col>1</xdr:col>
                    <xdr:colOff>2476500</xdr:colOff>
                    <xdr:row>13</xdr:row>
                    <xdr:rowOff>342900</xdr:rowOff>
                  </to>
                </anchor>
              </controlPr>
            </control>
          </mc:Choice>
        </mc:AlternateContent>
        <mc:AlternateContent xmlns:mc="http://schemas.openxmlformats.org/markup-compatibility/2006">
          <mc:Choice Requires="x14">
            <control shapeId="20616" r:id="rId106" name="Drop Down 136">
              <controlPr defaultSize="0" autoLine="0" autoPict="0">
                <anchor moveWithCells="1">
                  <from>
                    <xdr:col>35</xdr:col>
                    <xdr:colOff>241300</xdr:colOff>
                    <xdr:row>5</xdr:row>
                    <xdr:rowOff>88900</xdr:rowOff>
                  </from>
                  <to>
                    <xdr:col>35</xdr:col>
                    <xdr:colOff>1041400</xdr:colOff>
                    <xdr:row>5</xdr:row>
                    <xdr:rowOff>355600</xdr:rowOff>
                  </to>
                </anchor>
              </controlPr>
            </control>
          </mc:Choice>
        </mc:AlternateContent>
        <mc:AlternateContent xmlns:mc="http://schemas.openxmlformats.org/markup-compatibility/2006">
          <mc:Choice Requires="x14">
            <control shapeId="20617" r:id="rId107" name="Drop Down 137">
              <controlPr defaultSize="0" autoLine="0" autoPict="0">
                <anchor moveWithCells="1">
                  <from>
                    <xdr:col>35</xdr:col>
                    <xdr:colOff>228600</xdr:colOff>
                    <xdr:row>6</xdr:row>
                    <xdr:rowOff>114300</xdr:rowOff>
                  </from>
                  <to>
                    <xdr:col>35</xdr:col>
                    <xdr:colOff>1028700</xdr:colOff>
                    <xdr:row>6</xdr:row>
                    <xdr:rowOff>381000</xdr:rowOff>
                  </to>
                </anchor>
              </controlPr>
            </control>
          </mc:Choice>
        </mc:AlternateContent>
        <mc:AlternateContent xmlns:mc="http://schemas.openxmlformats.org/markup-compatibility/2006">
          <mc:Choice Requires="x14">
            <control shapeId="20618" r:id="rId108" name="Drop Down 138">
              <controlPr defaultSize="0" autoLine="0" autoPict="0">
                <anchor moveWithCells="1">
                  <from>
                    <xdr:col>35</xdr:col>
                    <xdr:colOff>260350</xdr:colOff>
                    <xdr:row>7</xdr:row>
                    <xdr:rowOff>107950</xdr:rowOff>
                  </from>
                  <to>
                    <xdr:col>35</xdr:col>
                    <xdr:colOff>1060450</xdr:colOff>
                    <xdr:row>7</xdr:row>
                    <xdr:rowOff>374650</xdr:rowOff>
                  </to>
                </anchor>
              </controlPr>
            </control>
          </mc:Choice>
        </mc:AlternateContent>
        <mc:AlternateContent xmlns:mc="http://schemas.openxmlformats.org/markup-compatibility/2006">
          <mc:Choice Requires="x14">
            <control shapeId="20619" r:id="rId109" name="Drop Down 139">
              <controlPr defaultSize="0" autoLine="0" autoPict="0">
                <anchor moveWithCells="1">
                  <from>
                    <xdr:col>35</xdr:col>
                    <xdr:colOff>241300</xdr:colOff>
                    <xdr:row>9</xdr:row>
                    <xdr:rowOff>69850</xdr:rowOff>
                  </from>
                  <to>
                    <xdr:col>35</xdr:col>
                    <xdr:colOff>1041400</xdr:colOff>
                    <xdr:row>9</xdr:row>
                    <xdr:rowOff>342900</xdr:rowOff>
                  </to>
                </anchor>
              </controlPr>
            </control>
          </mc:Choice>
        </mc:AlternateContent>
        <mc:AlternateContent xmlns:mc="http://schemas.openxmlformats.org/markup-compatibility/2006">
          <mc:Choice Requires="x14">
            <control shapeId="20620" r:id="rId110" name="Drop Down 140">
              <controlPr defaultSize="0" autoLine="0" autoPict="0">
                <anchor moveWithCells="1">
                  <from>
                    <xdr:col>35</xdr:col>
                    <xdr:colOff>260350</xdr:colOff>
                    <xdr:row>8</xdr:row>
                    <xdr:rowOff>69850</xdr:rowOff>
                  </from>
                  <to>
                    <xdr:col>35</xdr:col>
                    <xdr:colOff>1060450</xdr:colOff>
                    <xdr:row>8</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BE30"/>
  <sheetViews>
    <sheetView showGridLines="0" showRowColHeaders="0" topLeftCell="C1" zoomScaleNormal="100" workbookViewId="0">
      <pane ySplit="6" topLeftCell="A7" activePane="bottomLeft" state="frozen"/>
      <selection activeCell="C2" sqref="C2"/>
      <selection pane="bottomLeft" activeCell="C2" sqref="C2"/>
    </sheetView>
  </sheetViews>
  <sheetFormatPr defaultRowHeight="14.5" x14ac:dyDescent="0.35"/>
  <cols>
    <col min="1" max="2" width="5.453125" style="66" hidden="1" customWidth="1"/>
    <col min="3" max="3" width="3.453125" style="66" customWidth="1"/>
    <col min="4" max="4" width="50.1796875" customWidth="1"/>
    <col min="5" max="10" width="16.54296875" customWidth="1"/>
    <col min="11" max="11" width="17.1796875" customWidth="1"/>
    <col min="12" max="14" width="15.54296875" customWidth="1"/>
    <col min="15" max="16" width="15.453125" customWidth="1"/>
    <col min="17" max="17" width="15.81640625" customWidth="1"/>
    <col min="18" max="18" width="16.453125" customWidth="1"/>
    <col min="19" max="19" width="1.1796875" customWidth="1"/>
    <col min="22" max="22" width="14.54296875" customWidth="1"/>
    <col min="23" max="24" width="9.1796875" hidden="1" customWidth="1"/>
    <col min="27" max="27" width="1.453125" customWidth="1"/>
    <col min="28" max="28" width="38.453125" customWidth="1"/>
    <col min="29" max="30" width="12.453125" hidden="1" customWidth="1"/>
    <col min="31" max="31" width="14.81640625" customWidth="1"/>
    <col min="32" max="33" width="14.81640625" hidden="1" customWidth="1"/>
    <col min="34" max="34" width="38.453125" customWidth="1"/>
    <col min="35" max="36" width="7.81640625" hidden="1" customWidth="1"/>
    <col min="37" max="37" width="15.1796875" customWidth="1"/>
    <col min="38" max="39" width="11.453125" hidden="1" customWidth="1"/>
    <col min="40" max="40" width="38.453125" customWidth="1"/>
    <col min="41" max="42" width="12.453125" hidden="1" customWidth="1"/>
    <col min="43" max="43" width="14.54296875" customWidth="1"/>
    <col min="44" max="44" width="14.54296875" hidden="1" customWidth="1"/>
    <col min="45" max="45" width="15.1796875" hidden="1" customWidth="1"/>
    <col min="46" max="46" width="38.453125" customWidth="1"/>
    <col min="47" max="48" width="11.1796875" hidden="1" customWidth="1"/>
    <col min="49" max="49" width="15.1796875" customWidth="1"/>
    <col min="50" max="51" width="13.54296875" hidden="1" customWidth="1"/>
    <col min="52" max="52" width="38.453125" customWidth="1"/>
    <col min="53" max="54" width="10.453125" hidden="1" customWidth="1"/>
    <col min="55" max="55" width="15.453125" customWidth="1"/>
    <col min="56" max="57" width="9.1796875" style="66" hidden="1" customWidth="1"/>
  </cols>
  <sheetData>
    <row r="1" spans="1:57" ht="40.5" customHeight="1" thickBot="1" x14ac:dyDescent="0.4">
      <c r="C1" s="784" t="s">
        <v>280</v>
      </c>
      <c r="D1" s="785"/>
      <c r="E1" s="785"/>
      <c r="F1" s="785"/>
      <c r="G1" s="785"/>
      <c r="H1" s="785"/>
      <c r="I1" s="785"/>
      <c r="J1" s="785"/>
      <c r="K1" s="785"/>
      <c r="L1" s="785"/>
      <c r="M1" s="785"/>
      <c r="N1" s="785"/>
      <c r="O1" s="785"/>
      <c r="P1" s="785"/>
      <c r="Q1" s="785"/>
      <c r="R1" s="785"/>
      <c r="S1" s="277"/>
      <c r="T1" s="813" t="s">
        <v>281</v>
      </c>
      <c r="U1" s="813"/>
      <c r="V1" s="813"/>
      <c r="W1" s="813"/>
      <c r="X1" s="813"/>
      <c r="Y1" s="813"/>
      <c r="Z1" s="813"/>
      <c r="AA1" s="277"/>
      <c r="AB1" s="785" t="s">
        <v>282</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4">
      <c r="D2" s="830" t="s">
        <v>283</v>
      </c>
      <c r="E2" s="830"/>
      <c r="F2" s="830"/>
      <c r="G2" s="830"/>
      <c r="H2" s="830"/>
      <c r="I2" s="830"/>
      <c r="J2" s="830"/>
      <c r="K2" s="830"/>
      <c r="L2" s="830"/>
      <c r="M2" s="830"/>
      <c r="N2" s="830"/>
      <c r="O2" s="830"/>
      <c r="P2" s="830"/>
      <c r="Q2" s="830"/>
      <c r="R2" s="830"/>
      <c r="S2" s="416"/>
      <c r="T2" s="815" t="s">
        <v>248</v>
      </c>
      <c r="U2" s="815"/>
      <c r="V2" s="815"/>
      <c r="Y2" s="834" t="s">
        <v>284</v>
      </c>
      <c r="Z2" s="834"/>
      <c r="AB2" s="848" t="s">
        <v>285</v>
      </c>
      <c r="AC2" s="849"/>
      <c r="AD2" s="849"/>
      <c r="AE2" s="849"/>
      <c r="AF2" s="849"/>
      <c r="AG2" s="849"/>
      <c r="AH2" s="849"/>
      <c r="AI2" s="849"/>
      <c r="AJ2" s="849"/>
      <c r="AK2" s="849"/>
      <c r="AL2" s="849"/>
      <c r="AM2" s="849"/>
      <c r="AN2" s="849"/>
      <c r="AO2" s="849"/>
      <c r="AP2" s="849"/>
      <c r="AQ2" s="849"/>
      <c r="AR2" s="849"/>
      <c r="AS2" s="849"/>
      <c r="AT2" s="849"/>
      <c r="AU2" s="849"/>
      <c r="AV2" s="849"/>
      <c r="AW2" s="849"/>
      <c r="AX2" s="412"/>
      <c r="AY2" s="412"/>
      <c r="AZ2" s="850" t="s">
        <v>286</v>
      </c>
      <c r="BA2" s="851"/>
      <c r="BB2" s="851"/>
      <c r="BC2" s="851"/>
      <c r="BD2" s="851"/>
    </row>
    <row r="3" spans="1:57" ht="24" customHeight="1" thickBot="1" x14ac:dyDescent="0.5">
      <c r="C3" s="842" t="s">
        <v>287</v>
      </c>
      <c r="D3" s="843"/>
      <c r="E3" s="843"/>
      <c r="F3" s="843"/>
      <c r="G3" s="843"/>
      <c r="H3" s="843"/>
      <c r="I3" s="843"/>
      <c r="J3" s="843"/>
      <c r="K3" s="843"/>
      <c r="L3" s="843"/>
      <c r="M3" s="843"/>
      <c r="N3" s="843"/>
      <c r="O3" s="843"/>
      <c r="P3" s="843"/>
      <c r="Q3" s="843"/>
      <c r="R3" s="843"/>
      <c r="S3" s="843"/>
      <c r="T3" s="843"/>
      <c r="U3" s="843"/>
      <c r="V3" s="843"/>
      <c r="W3" s="843"/>
      <c r="X3" s="843"/>
      <c r="Y3" s="843"/>
      <c r="Z3" s="844"/>
      <c r="AB3" s="825" t="s">
        <v>288</v>
      </c>
      <c r="AC3" s="826"/>
      <c r="AD3" s="826"/>
      <c r="AE3" s="826"/>
      <c r="AF3" s="826"/>
      <c r="AG3" s="826"/>
      <c r="AH3" s="826"/>
      <c r="AI3" s="826"/>
      <c r="AJ3" s="826"/>
      <c r="AK3" s="826"/>
      <c r="AL3" s="826"/>
      <c r="AM3" s="826"/>
      <c r="AN3" s="826"/>
      <c r="AO3" s="392"/>
      <c r="AP3" s="392"/>
      <c r="AQ3" s="392"/>
      <c r="AR3" s="392" t="b">
        <v>0</v>
      </c>
      <c r="AS3" s="392"/>
      <c r="AT3" s="392"/>
      <c r="AU3" s="392"/>
      <c r="AV3" s="392"/>
      <c r="AW3" s="392"/>
      <c r="AX3" s="392"/>
      <c r="AY3" s="392"/>
      <c r="AZ3" s="392"/>
      <c r="BA3" s="392"/>
      <c r="BB3" s="392"/>
      <c r="BC3" s="393"/>
    </row>
    <row r="4" spans="1:57" ht="60.75" customHeight="1" thickBot="1" x14ac:dyDescent="0.4">
      <c r="C4" s="816" t="s">
        <v>289</v>
      </c>
      <c r="D4" s="817"/>
      <c r="E4" s="861" t="s">
        <v>290</v>
      </c>
      <c r="F4" s="862"/>
      <c r="G4" s="677" t="s">
        <v>291</v>
      </c>
      <c r="H4" s="897"/>
      <c r="I4" s="897"/>
      <c r="J4" s="898"/>
      <c r="K4" s="845" t="s">
        <v>292</v>
      </c>
      <c r="L4" s="846"/>
      <c r="M4" s="847"/>
      <c r="N4" s="879" t="s">
        <v>293</v>
      </c>
      <c r="O4" s="880"/>
      <c r="P4" s="881"/>
      <c r="Q4" s="831" t="s">
        <v>294</v>
      </c>
      <c r="R4" s="832"/>
      <c r="S4" s="822" t="s">
        <v>295</v>
      </c>
      <c r="T4" s="823"/>
      <c r="U4" s="823"/>
      <c r="V4" s="823"/>
      <c r="W4" s="823"/>
      <c r="X4" s="823"/>
      <c r="Y4" s="823"/>
      <c r="Z4" s="824"/>
      <c r="AB4" s="827" t="s">
        <v>296</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66" t="s">
        <v>268</v>
      </c>
      <c r="BE4" s="66" t="s">
        <v>269</v>
      </c>
    </row>
    <row r="5" spans="1:57" ht="34.5" customHeight="1" x14ac:dyDescent="0.35">
      <c r="C5" s="818"/>
      <c r="D5" s="819"/>
      <c r="E5" s="863" t="s">
        <v>297</v>
      </c>
      <c r="F5" s="865" t="s">
        <v>298</v>
      </c>
      <c r="G5" s="852" t="s">
        <v>299</v>
      </c>
      <c r="H5" s="867" t="s">
        <v>300</v>
      </c>
      <c r="I5" s="869" t="s">
        <v>301</v>
      </c>
      <c r="J5" s="877" t="s">
        <v>302</v>
      </c>
      <c r="K5" s="719" t="s">
        <v>303</v>
      </c>
      <c r="L5" s="810" t="s">
        <v>304</v>
      </c>
      <c r="M5" s="694" t="s">
        <v>305</v>
      </c>
      <c r="N5" s="731" t="s">
        <v>306</v>
      </c>
      <c r="O5" s="810" t="s">
        <v>307</v>
      </c>
      <c r="P5" s="895" t="s">
        <v>308</v>
      </c>
      <c r="Q5" s="836" t="s">
        <v>309</v>
      </c>
      <c r="R5" s="865" t="s">
        <v>310</v>
      </c>
      <c r="S5" s="838" t="s">
        <v>311</v>
      </c>
      <c r="T5" s="839"/>
      <c r="U5" s="839"/>
      <c r="V5" s="839"/>
      <c r="W5" s="66"/>
      <c r="X5" s="66" t="b">
        <v>0</v>
      </c>
      <c r="Y5" s="78"/>
      <c r="Z5" s="858" t="str">
        <f>IF(AND(X5=FALSE,X6=FALSE,X7=FALSE,X8=FALSE),"",IF(AND(X5=TRUE,X6=TRUE),"Yes",IF(AND(X5=TRUE,X7=TRUE),"Yes",IF(AND(X6=TRUE,X7=TRUE),"Yes",IF(AND(X5=TRUE,X8=TRUE),"Yes",IF(AND(X7=TRUE,X8=TRUE),"Yes","No"))))))</f>
        <v/>
      </c>
      <c r="AB5" s="814" t="s">
        <v>312</v>
      </c>
      <c r="AC5" s="389"/>
      <c r="AD5" s="389"/>
      <c r="AE5" s="835" t="s">
        <v>250</v>
      </c>
      <c r="AF5" s="390"/>
      <c r="AG5" s="390"/>
      <c r="AH5" s="841" t="s">
        <v>313</v>
      </c>
      <c r="AI5" s="620"/>
      <c r="AJ5" s="620"/>
      <c r="AK5" s="841" t="s">
        <v>250</v>
      </c>
      <c r="AL5" s="390"/>
      <c r="AM5" s="390"/>
      <c r="AN5" s="809" t="s">
        <v>314</v>
      </c>
      <c r="AO5" s="621"/>
      <c r="AP5" s="621"/>
      <c r="AQ5" s="809" t="s">
        <v>250</v>
      </c>
      <c r="AR5" s="390"/>
      <c r="AS5" s="390"/>
      <c r="AT5" s="854" t="s">
        <v>315</v>
      </c>
      <c r="AU5" s="618"/>
      <c r="AV5" s="618"/>
      <c r="AW5" s="854" t="s">
        <v>250</v>
      </c>
      <c r="AX5" s="390"/>
      <c r="AY5" s="390"/>
      <c r="AZ5" s="956" t="s">
        <v>316</v>
      </c>
      <c r="BA5" s="619"/>
      <c r="BB5" s="391"/>
      <c r="BC5" s="840" t="s">
        <v>250</v>
      </c>
      <c r="BD5" s="812">
        <v>1</v>
      </c>
      <c r="BE5" s="812">
        <f>INDEX(Cups,BD5)</f>
        <v>0</v>
      </c>
    </row>
    <row r="6" spans="1:57" ht="44.25" customHeight="1" thickBot="1" x14ac:dyDescent="0.4">
      <c r="C6" s="820"/>
      <c r="D6" s="821"/>
      <c r="E6" s="864"/>
      <c r="F6" s="866"/>
      <c r="G6" s="853"/>
      <c r="H6" s="868"/>
      <c r="I6" s="870"/>
      <c r="J6" s="878"/>
      <c r="K6" s="720"/>
      <c r="L6" s="811"/>
      <c r="M6" s="695"/>
      <c r="N6" s="833"/>
      <c r="O6" s="811"/>
      <c r="P6" s="896"/>
      <c r="Q6" s="837"/>
      <c r="R6" s="866"/>
      <c r="S6" s="838" t="s">
        <v>317</v>
      </c>
      <c r="T6" s="839"/>
      <c r="U6" s="839"/>
      <c r="V6" s="839"/>
      <c r="W6" s="66"/>
      <c r="X6" s="66" t="b">
        <v>0</v>
      </c>
      <c r="Y6" s="78"/>
      <c r="Z6" s="859"/>
      <c r="AB6" s="792"/>
      <c r="AC6" s="301" t="s">
        <v>255</v>
      </c>
      <c r="AD6" s="301"/>
      <c r="AE6" s="775"/>
      <c r="AF6" s="246" t="s">
        <v>256</v>
      </c>
      <c r="AG6" s="246" t="s">
        <v>257</v>
      </c>
      <c r="AH6" s="777"/>
      <c r="AI6" s="616" t="s">
        <v>258</v>
      </c>
      <c r="AJ6" s="616"/>
      <c r="AK6" s="777"/>
      <c r="AL6" s="246" t="s">
        <v>259</v>
      </c>
      <c r="AM6" s="246" t="s">
        <v>260</v>
      </c>
      <c r="AN6" s="764"/>
      <c r="AO6" s="610" t="s">
        <v>261</v>
      </c>
      <c r="AP6" s="610"/>
      <c r="AQ6" s="764"/>
      <c r="AR6" s="246" t="s">
        <v>262</v>
      </c>
      <c r="AS6" s="246" t="s">
        <v>263</v>
      </c>
      <c r="AT6" s="766"/>
      <c r="AU6" s="612" t="s">
        <v>264</v>
      </c>
      <c r="AV6" s="612"/>
      <c r="AW6" s="766"/>
      <c r="AX6" s="246" t="s">
        <v>265</v>
      </c>
      <c r="AY6" s="246" t="s">
        <v>266</v>
      </c>
      <c r="AZ6" s="768"/>
      <c r="BA6" s="614" t="s">
        <v>267</v>
      </c>
      <c r="BB6" s="247"/>
      <c r="BC6" s="770"/>
      <c r="BD6" s="812"/>
      <c r="BE6" s="812"/>
    </row>
    <row r="7" spans="1:57" ht="34.5" customHeight="1" x14ac:dyDescent="0.35">
      <c r="A7" s="417">
        <v>1</v>
      </c>
      <c r="B7" s="417">
        <f>INDEX(meals,A7)</f>
        <v>0</v>
      </c>
      <c r="C7" s="423">
        <v>1</v>
      </c>
      <c r="D7" s="77"/>
      <c r="E7" s="170" t="str">
        <f>IF(B7=0,"",FLOOR(VLOOKUP(A7,'All Meals'!$A$12:$V$61,4),0.25))</f>
        <v/>
      </c>
      <c r="F7" s="171" t="str">
        <f>IF(B7=0,"",IF(E7="","No",IF(E7&gt;=1,"Yes","No")))</f>
        <v/>
      </c>
      <c r="G7" s="170" t="str">
        <f>IF(B7=0,"",FLOOR(VLOOKUP(A7,'All Meals'!$A$12:$V$61,5),0.25))</f>
        <v/>
      </c>
      <c r="H7" s="172" t="str">
        <f>IF(B7=0,"",IF(G7="","No",IF(G7&gt;=1,"Yes","No")))</f>
        <v/>
      </c>
      <c r="I7" s="241" t="str">
        <f>IF(B7=0,"",FLOOR(VLOOKUP(A7,'All Meals'!$A$12:$V$61,6),0.25))</f>
        <v/>
      </c>
      <c r="J7" s="241" t="str">
        <f>IF(B7=0,"",FLOOR(VLOOKUP(A7,'All Meals'!$A$12:$V$61,7),0.25))</f>
        <v/>
      </c>
      <c r="K7" s="95" t="str">
        <f>IF(B7=0, "",VLOOKUP(A7,'All Meals'!$A$12:$V$61,10))</f>
        <v/>
      </c>
      <c r="L7" s="96" t="str">
        <f>IF(B7=0,"",IF(K7="","No",IF(K7&gt;=0.5,"Yes","No")))</f>
        <v/>
      </c>
      <c r="M7" s="324" t="str">
        <f>IF(B7=0, "",VLOOKUP(A7,'All Meals'!$A$12:$V$61,13))</f>
        <v/>
      </c>
      <c r="N7" s="95" t="str">
        <f>IF(B7=0, "",VLOOKUP(A7,'All Meals'!$A$12:$V$61,16))</f>
        <v/>
      </c>
      <c r="O7" s="407" t="str">
        <f>IF(B7=0,"",IF(N7="","No",IF(N7&gt;=0.75,"Yes","No")))</f>
        <v/>
      </c>
      <c r="P7" s="408" t="str">
        <f>IF(B7=0, "",VLOOKUP(A7,'All Meals'!$A$12:$V$61,19))</f>
        <v/>
      </c>
      <c r="Q7" s="95" t="str">
        <f>IF(B7=0, "",VLOOKUP(A7,'All Meals'!$A$12:$V$61,20))</f>
        <v/>
      </c>
      <c r="R7" s="171" t="str">
        <f t="shared" ref="R7:R26" si="0">IF(B7=0,"",IF(Q7="","No",IF(Q7&gt;=1,"Yes","No")))</f>
        <v/>
      </c>
      <c r="S7" s="838" t="s">
        <v>318</v>
      </c>
      <c r="T7" s="839"/>
      <c r="U7" s="839"/>
      <c r="V7" s="839"/>
      <c r="W7" s="66"/>
      <c r="X7" s="66" t="b">
        <v>0</v>
      </c>
      <c r="Y7" s="78"/>
      <c r="Z7" s="859"/>
      <c r="AB7" s="893" t="s">
        <v>319</v>
      </c>
      <c r="AC7" s="889"/>
      <c r="AD7" s="889"/>
      <c r="AE7" s="891"/>
      <c r="AF7" s="855">
        <v>1</v>
      </c>
      <c r="AG7" s="857">
        <f>INDEX(Cups,AF7)</f>
        <v>0</v>
      </c>
      <c r="AH7" s="885" t="s">
        <v>320</v>
      </c>
      <c r="AI7" s="887"/>
      <c r="AJ7" s="887"/>
      <c r="AK7" s="885"/>
      <c r="AL7" s="855">
        <v>1</v>
      </c>
      <c r="AM7" s="857">
        <f>INDEX(Cups,AL7)</f>
        <v>0</v>
      </c>
      <c r="AN7" s="871" t="s">
        <v>321</v>
      </c>
      <c r="AO7" s="875"/>
      <c r="AP7" s="875"/>
      <c r="AQ7" s="871"/>
      <c r="AR7" s="855">
        <v>1</v>
      </c>
      <c r="AS7" s="857">
        <f>INDEX(Cups,AR7)</f>
        <v>0</v>
      </c>
      <c r="AT7" s="873" t="s">
        <v>322</v>
      </c>
      <c r="AU7" s="954"/>
      <c r="AV7" s="954"/>
      <c r="AW7" s="954"/>
      <c r="AX7" s="855">
        <v>1</v>
      </c>
      <c r="AY7" s="857">
        <f>INDEX(Cups,AX7)</f>
        <v>0</v>
      </c>
      <c r="AZ7" s="964" t="s">
        <v>323</v>
      </c>
      <c r="BA7" s="960"/>
      <c r="BB7" s="960"/>
      <c r="BC7" s="962"/>
    </row>
    <row r="8" spans="1:57" ht="33.75" customHeight="1" thickBot="1" x14ac:dyDescent="0.4">
      <c r="A8" s="417">
        <v>1</v>
      </c>
      <c r="B8" s="417">
        <f>INDEX(meals,A8)</f>
        <v>0</v>
      </c>
      <c r="C8" s="424">
        <v>2</v>
      </c>
      <c r="D8" s="59"/>
      <c r="E8" s="170" t="str">
        <f>IF(B8=0,"",FLOOR(VLOOKUP(A8,'All Meals'!$A$12:$V$61,4),0.25))</f>
        <v/>
      </c>
      <c r="F8" s="171" t="str">
        <f t="shared" ref="F8:F26" si="1">IF(B8=0,"",IF(E8="","No",IF(E8&gt;=1,"Yes","No")))</f>
        <v/>
      </c>
      <c r="G8" s="170" t="str">
        <f>IF(B8=0,"",FLOOR(VLOOKUP(A8,'All Meals'!$A$12:$V$61,5),0.25))</f>
        <v/>
      </c>
      <c r="H8" s="172" t="str">
        <f t="shared" ref="H8:H26" si="2">IF(B8=0,"",IF(G8="","No",IF(G8&gt;=1,"Yes","No")))</f>
        <v/>
      </c>
      <c r="I8" s="241" t="str">
        <f>IF(B8=0,"",FLOOR(VLOOKUP(A8,'All Meals'!$A$12:$V$61,6),0.25))</f>
        <v/>
      </c>
      <c r="J8" s="241" t="str">
        <f>IF(B8=0,"",FLOOR(VLOOKUP(A8,'All Meals'!$A$12:$V$61,7),0.25))</f>
        <v/>
      </c>
      <c r="K8" s="95" t="str">
        <f>IF(B8=0, "",VLOOKUP(A8,'All Meals'!$A$12:$V$61,10))</f>
        <v/>
      </c>
      <c r="L8" s="96" t="str">
        <f t="shared" ref="L8:L26" si="3">IF(B8=0,"",IF(K8="","No",IF(K8&gt;=0.5,"Yes","No")))</f>
        <v/>
      </c>
      <c r="M8" s="324" t="str">
        <f>IF(B8=0, "",VLOOKUP(A8,'All Meals'!$A$12:$V$61,13))</f>
        <v/>
      </c>
      <c r="N8" s="95" t="str">
        <f>IF(B8=0, "",VLOOKUP(A8,'All Meals'!$A$12:$V$61,16))</f>
        <v/>
      </c>
      <c r="O8" s="407" t="str">
        <f t="shared" ref="O8:O17" si="4">IF(B8=0,"",IF(N8="","No",IF(N8&gt;=1,"Yes","No")))</f>
        <v/>
      </c>
      <c r="P8" s="408" t="str">
        <f>IF(B8=0, "",VLOOKUP(A8,'All Meals'!$A$12:$V$61,19))</f>
        <v/>
      </c>
      <c r="Q8" s="95" t="str">
        <f>IF(B8=0, "",VLOOKUP(A8,'All Meals'!$A$12:$V$61,20))</f>
        <v/>
      </c>
      <c r="R8" s="171" t="str">
        <f t="shared" si="0"/>
        <v/>
      </c>
      <c r="S8" s="838" t="s">
        <v>324</v>
      </c>
      <c r="T8" s="839"/>
      <c r="U8" s="839"/>
      <c r="V8" s="839"/>
      <c r="W8" s="66"/>
      <c r="X8" s="66" t="b">
        <v>0</v>
      </c>
      <c r="Y8" s="78"/>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4">
      <c r="A9" s="417">
        <v>1</v>
      </c>
      <c r="B9" s="417">
        <f>INDEX(meals,A9)</f>
        <v>0</v>
      </c>
      <c r="C9" s="424">
        <v>3</v>
      </c>
      <c r="D9" s="59"/>
      <c r="E9" s="170" t="str">
        <f>IF(B9=0,"",FLOOR(VLOOKUP(A9,'All Meals'!$A$12:$V$61,4),0.25))</f>
        <v/>
      </c>
      <c r="F9" s="171" t="str">
        <f t="shared" si="1"/>
        <v/>
      </c>
      <c r="G9" s="170" t="str">
        <f>IF(B9=0,"",FLOOR(VLOOKUP(A9,'All Meals'!$A$12:$V$61,5),0.25))</f>
        <v/>
      </c>
      <c r="H9" s="172" t="str">
        <f t="shared" si="2"/>
        <v/>
      </c>
      <c r="I9" s="241" t="str">
        <f>IF(B9=0,"",FLOOR(VLOOKUP(A9,'All Meals'!$A$12:$V$61,6),0.25))</f>
        <v/>
      </c>
      <c r="J9" s="241" t="str">
        <f>IF(B9=0,"",FLOOR(VLOOKUP(A9,'All Meals'!$A$12:$V$61,7),0.25))</f>
        <v/>
      </c>
      <c r="K9" s="95" t="str">
        <f>IF(B9=0, "",VLOOKUP(A9,'All Meals'!$A$12:$V$61,10))</f>
        <v/>
      </c>
      <c r="L9" s="96" t="str">
        <f t="shared" si="3"/>
        <v/>
      </c>
      <c r="M9" s="324" t="str">
        <f>IF(B9=0, "",VLOOKUP(A9,'All Meals'!$A$12:$V$61,13))</f>
        <v/>
      </c>
      <c r="N9" s="95" t="str">
        <f>IF(B9=0, "",VLOOKUP(A9,'All Meals'!$A$12:$V$61,16))</f>
        <v/>
      </c>
      <c r="O9" s="407" t="str">
        <f t="shared" si="4"/>
        <v/>
      </c>
      <c r="P9" s="408" t="str">
        <f>IF(B9=0, "",VLOOKUP(A9,'All Meals'!$A$12:$V$61,19))</f>
        <v/>
      </c>
      <c r="Q9" s="95" t="str">
        <f>IF(B9=0, "",VLOOKUP(A9,'All Meals'!$A$12:$V$61,20))</f>
        <v/>
      </c>
      <c r="R9" s="171" t="str">
        <f t="shared" si="0"/>
        <v/>
      </c>
      <c r="S9" s="936" t="s">
        <v>325</v>
      </c>
      <c r="T9" s="937"/>
      <c r="U9" s="937"/>
      <c r="V9" s="937"/>
      <c r="W9" s="93"/>
      <c r="X9" s="93" t="b">
        <v>0</v>
      </c>
      <c r="Y9" s="79"/>
      <c r="Z9" s="94" t="str">
        <f>IF(X9=TRUE,"No","")</f>
        <v/>
      </c>
      <c r="AB9" s="921" t="str">
        <f>IF(OR(COUNTIF(AC10:AC19, 12)&gt;0, COUNTIF(AC10:AC19,2)&gt;0, COUNTIF(AC10:AC19,4)&gt;0, COUNTIF(AC10:AC19,10)&gt;0, COUNTIF(AC10:AC19,15)&gt;0, COUNTIF(AC10:AC19,17)&gt;0,), "Remember to enter CREDITABLE amounts of leafy greens!", "")</f>
        <v/>
      </c>
      <c r="AC9" s="922"/>
      <c r="AD9" s="922"/>
      <c r="AE9" s="923"/>
      <c r="AF9" s="617"/>
      <c r="AG9" s="617"/>
      <c r="AH9" s="882" t="str">
        <f>IF(COUNTIF(AI10:AI19,10)&gt;0,"Remember to enter the CREDITABLE amount of tomato paste!","")</f>
        <v/>
      </c>
      <c r="AI9" s="883"/>
      <c r="AJ9" s="883"/>
      <c r="AK9" s="884"/>
      <c r="AL9" s="617"/>
      <c r="AM9" s="617"/>
      <c r="AN9" s="800" t="str">
        <f>IF(SUM(AO10:AO19)&gt;10, "If crediting as a vegetable do not also credit as a meat/meat alternate", "")</f>
        <v/>
      </c>
      <c r="AO9" s="801"/>
      <c r="AP9" s="801"/>
      <c r="AQ9" s="802"/>
      <c r="AR9" s="276"/>
      <c r="AS9" s="276"/>
      <c r="AT9" s="966"/>
      <c r="AU9" s="967"/>
      <c r="AV9" s="967"/>
      <c r="AW9" s="968"/>
      <c r="AX9" s="276"/>
      <c r="AY9" s="276"/>
      <c r="AZ9" s="957"/>
      <c r="BA9" s="958"/>
      <c r="BB9" s="958"/>
      <c r="BC9" s="959"/>
    </row>
    <row r="10" spans="1:57" ht="33.75" customHeight="1" thickBot="1" x14ac:dyDescent="0.4">
      <c r="A10" s="417">
        <v>1</v>
      </c>
      <c r="B10" s="417">
        <f t="shared" ref="B10:B26" si="5">INDEX(meals,A10)</f>
        <v>0</v>
      </c>
      <c r="C10" s="424">
        <v>4</v>
      </c>
      <c r="D10" s="59"/>
      <c r="E10" s="170" t="str">
        <f>IF(B10=0,"",FLOOR(VLOOKUP(A10,'All Meals'!$A$12:$V$61,4),0.25))</f>
        <v/>
      </c>
      <c r="F10" s="171" t="str">
        <f t="shared" si="1"/>
        <v/>
      </c>
      <c r="G10" s="170" t="str">
        <f>IF(B10=0,"",FLOOR(VLOOKUP(A10,'All Meals'!$A$12:$V$61,5),0.25))</f>
        <v/>
      </c>
      <c r="H10" s="172" t="str">
        <f t="shared" si="2"/>
        <v/>
      </c>
      <c r="I10" s="241" t="str">
        <f>IF(B10=0,"",FLOOR(VLOOKUP(A10,'All Meals'!$A$12:$V$61,6),0.25))</f>
        <v/>
      </c>
      <c r="J10" s="241" t="str">
        <f>IF(B10=0,"",FLOOR(VLOOKUP(A10,'All Meals'!$A$12:$V$61,7),0.25))</f>
        <v/>
      </c>
      <c r="K10" s="95" t="str">
        <f>IF(B10=0, "",VLOOKUP(A10,'All Meals'!$A$12:$V$61,10))</f>
        <v/>
      </c>
      <c r="L10" s="96" t="str">
        <f t="shared" si="3"/>
        <v/>
      </c>
      <c r="M10" s="324" t="str">
        <f>IF(B10=0, "",VLOOKUP(A10,'All Meals'!$A$12:$V$61,13))</f>
        <v/>
      </c>
      <c r="N10" s="95" t="str">
        <f>IF(B10=0, "",VLOOKUP(A10,'All Meals'!$A$12:$V$61,16))</f>
        <v/>
      </c>
      <c r="O10" s="407" t="str">
        <f t="shared" si="4"/>
        <v/>
      </c>
      <c r="P10" s="408" t="str">
        <f>IF(B10=0, "",VLOOKUP(A10,'All Meals'!$A$12:$V$61,19))</f>
        <v/>
      </c>
      <c r="Q10" s="95" t="str">
        <f>IF(B10=0, "",VLOOKUP(A10,'All Meals'!$A$12:$V$61,20))</f>
        <v/>
      </c>
      <c r="R10" s="171" t="str">
        <f t="shared" si="0"/>
        <v/>
      </c>
      <c r="S10" s="302"/>
      <c r="T10" s="153"/>
      <c r="U10" s="153"/>
      <c r="V10" s="153"/>
      <c r="W10" s="66"/>
      <c r="X10" s="66"/>
      <c r="AB10" s="202"/>
      <c r="AC10" s="203">
        <v>1</v>
      </c>
      <c r="AD10" s="203">
        <f t="shared" ref="AD10:AD19" si="6">INDEX(GREEN,AC10)</f>
        <v>0</v>
      </c>
      <c r="AE10" s="203"/>
      <c r="AF10" s="275">
        <v>1</v>
      </c>
      <c r="AG10" s="275" t="str">
        <f t="shared" ref="AG10:AG19" si="7">IF(AD10=0,"",INDEX(Cups,AF10))</f>
        <v/>
      </c>
      <c r="AH10" s="82"/>
      <c r="AI10" s="82">
        <v>1</v>
      </c>
      <c r="AJ10" s="82">
        <f t="shared" ref="AJ10:AJ19" si="8">INDEX(RED,AI10)</f>
        <v>0</v>
      </c>
      <c r="AK10" s="82"/>
      <c r="AL10" s="275">
        <v>1</v>
      </c>
      <c r="AM10" s="275" t="str">
        <f t="shared" ref="AM10:AM19" si="9">IF(AJ10=0, "", INDEX(Cups,AL10))</f>
        <v/>
      </c>
      <c r="AN10" s="204"/>
      <c r="AO10" s="204">
        <v>1</v>
      </c>
      <c r="AP10" s="204">
        <f t="shared" ref="AP10:AP19" si="10">INDEX(BEANS,AO10)</f>
        <v>0</v>
      </c>
      <c r="AQ10" s="204"/>
      <c r="AR10" s="275">
        <v>1</v>
      </c>
      <c r="AS10" s="275" t="str">
        <f t="shared" ref="AS10:AS19" si="11">IF(AP10=0,"",INDEX(Cups,AR10))</f>
        <v/>
      </c>
      <c r="AT10" s="205"/>
      <c r="AU10" s="205">
        <v>1</v>
      </c>
      <c r="AV10" s="205">
        <f t="shared" ref="AV10:AV19" si="12">INDEX(STARCHY,AU10)</f>
        <v>0</v>
      </c>
      <c r="AW10" s="205"/>
      <c r="AX10" s="275">
        <v>1</v>
      </c>
      <c r="AY10" s="275" t="str">
        <f>IF(AV10=0,"",INDEX(Cups,AX10))</f>
        <v/>
      </c>
      <c r="AZ10" s="206"/>
      <c r="BA10" s="206">
        <v>1</v>
      </c>
      <c r="BB10" s="207">
        <f t="shared" ref="BB10:BB19" si="13">INDEX(OTHER,BA10)</f>
        <v>0</v>
      </c>
      <c r="BC10" s="208"/>
      <c r="BD10" s="66">
        <v>1</v>
      </c>
      <c r="BE10" s="66" t="str">
        <f t="shared" ref="BE10:BE19" si="14">IF(BB10=0,"",INDEX(Cups,BD10))</f>
        <v/>
      </c>
    </row>
    <row r="11" spans="1:57" ht="33.75" customHeight="1" x14ac:dyDescent="0.35">
      <c r="A11" s="417">
        <v>1</v>
      </c>
      <c r="B11" s="417">
        <f t="shared" si="5"/>
        <v>0</v>
      </c>
      <c r="C11" s="424">
        <v>5</v>
      </c>
      <c r="D11" s="59"/>
      <c r="E11" s="170" t="str">
        <f>IF(B11=0,"",FLOOR(VLOOKUP(A11,'All Meals'!$A$12:$V$61,4),0.25))</f>
        <v/>
      </c>
      <c r="F11" s="171" t="str">
        <f t="shared" si="1"/>
        <v/>
      </c>
      <c r="G11" s="170" t="str">
        <f>IF(B11=0,"",FLOOR(VLOOKUP(A11,'All Meals'!$A$12:$V$61,5),0.25))</f>
        <v/>
      </c>
      <c r="H11" s="172" t="str">
        <f t="shared" si="2"/>
        <v/>
      </c>
      <c r="I11" s="241" t="str">
        <f>IF(B11=0,"",FLOOR(VLOOKUP(A11,'All Meals'!$A$12:$V$61,6),0.25))</f>
        <v/>
      </c>
      <c r="J11" s="241" t="str">
        <f>IF(B11=0,"",FLOOR(VLOOKUP(A11,'All Meals'!$A$12:$V$61,7),0.25))</f>
        <v/>
      </c>
      <c r="K11" s="95" t="str">
        <f>IF(B11=0, "",VLOOKUP(A11,'All Meals'!$A$12:$V$61,10))</f>
        <v/>
      </c>
      <c r="L11" s="96" t="str">
        <f t="shared" si="3"/>
        <v/>
      </c>
      <c r="M11" s="324" t="str">
        <f>IF(B11=0, "",VLOOKUP(A11,'All Meals'!$A$12:$V$61,13))</f>
        <v/>
      </c>
      <c r="N11" s="95" t="str">
        <f>IF(B11=0, "",VLOOKUP(A11,'All Meals'!$A$12:$V$61,16))</f>
        <v/>
      </c>
      <c r="O11" s="407" t="str">
        <f t="shared" si="4"/>
        <v/>
      </c>
      <c r="P11" s="408" t="str">
        <f>IF(B11=0, "",VLOOKUP(A11,'All Meals'!$A$12:$V$61,19))</f>
        <v/>
      </c>
      <c r="Q11" s="95" t="str">
        <f>IF(B11=0, "",VLOOKUP(A11,'All Meals'!$A$12:$V$61,20))</f>
        <v/>
      </c>
      <c r="R11" s="171" t="str">
        <f t="shared" si="0"/>
        <v/>
      </c>
      <c r="T11" s="713" t="s">
        <v>118</v>
      </c>
      <c r="U11" s="714"/>
      <c r="V11" s="714"/>
      <c r="W11" s="714"/>
      <c r="X11" s="714"/>
      <c r="Y11" s="714"/>
      <c r="Z11" s="715"/>
      <c r="AB11" s="80"/>
      <c r="AC11" s="81">
        <v>1</v>
      </c>
      <c r="AD11" s="81">
        <f t="shared" si="6"/>
        <v>0</v>
      </c>
      <c r="AE11" s="81"/>
      <c r="AF11" s="78">
        <v>1</v>
      </c>
      <c r="AG11" s="78" t="str">
        <f t="shared" si="7"/>
        <v/>
      </c>
      <c r="AH11" s="82"/>
      <c r="AI11" s="82">
        <v>1</v>
      </c>
      <c r="AJ11" s="82">
        <f t="shared" si="8"/>
        <v>0</v>
      </c>
      <c r="AK11" s="82"/>
      <c r="AL11" s="78">
        <v>1</v>
      </c>
      <c r="AM11" s="78" t="str">
        <f t="shared" si="9"/>
        <v/>
      </c>
      <c r="AN11" s="83"/>
      <c r="AO11" s="83">
        <v>1</v>
      </c>
      <c r="AP11" s="83">
        <f t="shared" si="10"/>
        <v>0</v>
      </c>
      <c r="AQ11" s="83"/>
      <c r="AR11" s="78">
        <v>1</v>
      </c>
      <c r="AS11" s="78" t="str">
        <f t="shared" si="11"/>
        <v/>
      </c>
      <c r="AT11" s="84"/>
      <c r="AU11" s="84">
        <v>1</v>
      </c>
      <c r="AV11" s="84">
        <f t="shared" si="12"/>
        <v>0</v>
      </c>
      <c r="AW11" s="84"/>
      <c r="AX11" s="78">
        <v>1</v>
      </c>
      <c r="AY11" s="78" t="str">
        <f t="shared" ref="AY11:AY19" si="15">IF(AV11=0,"",INDEX(Cups,AX11))</f>
        <v/>
      </c>
      <c r="AZ11" s="85"/>
      <c r="BA11" s="85">
        <v>1</v>
      </c>
      <c r="BB11" s="86">
        <f t="shared" si="13"/>
        <v>0</v>
      </c>
      <c r="BC11" s="87"/>
      <c r="BD11" s="66">
        <v>1</v>
      </c>
      <c r="BE11" s="66" t="str">
        <f t="shared" si="14"/>
        <v/>
      </c>
    </row>
    <row r="12" spans="1:57" ht="33.75" customHeight="1" thickBot="1" x14ac:dyDescent="0.4">
      <c r="A12" s="417">
        <v>1</v>
      </c>
      <c r="B12" s="417">
        <f t="shared" si="5"/>
        <v>0</v>
      </c>
      <c r="C12" s="424">
        <v>6</v>
      </c>
      <c r="D12" s="59"/>
      <c r="E12" s="170" t="str">
        <f>IF(B12=0,"",FLOOR(VLOOKUP(A12,'All Meals'!$A$12:$V$61,4),0.25))</f>
        <v/>
      </c>
      <c r="F12" s="171" t="str">
        <f t="shared" si="1"/>
        <v/>
      </c>
      <c r="G12" s="170" t="str">
        <f>IF(B12=0,"",FLOOR(VLOOKUP(A12,'All Meals'!$A$12:$V$61,5),0.25))</f>
        <v/>
      </c>
      <c r="H12" s="172" t="str">
        <f t="shared" si="2"/>
        <v/>
      </c>
      <c r="I12" s="241" t="str">
        <f>IF(B12=0,"",FLOOR(VLOOKUP(A12,'All Meals'!$A$12:$V$61,6),0.25))</f>
        <v/>
      </c>
      <c r="J12" s="241" t="str">
        <f>IF(B12=0,"",FLOOR(VLOOKUP(A12,'All Meals'!$A$12:$V$61,7),0.25))</f>
        <v/>
      </c>
      <c r="K12" s="95" t="str">
        <f>IF(B12=0, "",VLOOKUP(A12,'All Meals'!$A$12:$V$61,10))</f>
        <v/>
      </c>
      <c r="L12" s="96" t="str">
        <f t="shared" si="3"/>
        <v/>
      </c>
      <c r="M12" s="324" t="str">
        <f>IF(B12=0, "",VLOOKUP(A12,'All Meals'!$A$12:$V$61,13))</f>
        <v/>
      </c>
      <c r="N12" s="95" t="str">
        <f>IF(B12=0, "",VLOOKUP(A12,'All Meals'!$A$12:$V$61,16))</f>
        <v/>
      </c>
      <c r="O12" s="407" t="str">
        <f t="shared" si="4"/>
        <v/>
      </c>
      <c r="P12" s="408" t="str">
        <f>IF(B12=0, "",VLOOKUP(A12,'All Meals'!$A$12:$V$61,19))</f>
        <v/>
      </c>
      <c r="Q12" s="95" t="str">
        <f>IF(B12=0, "",VLOOKUP(A12,'All Meals'!$A$12:$V$61,20))</f>
        <v/>
      </c>
      <c r="R12" s="171" t="str">
        <f t="shared" si="0"/>
        <v/>
      </c>
      <c r="T12" s="907"/>
      <c r="U12" s="908"/>
      <c r="V12" s="908"/>
      <c r="W12" s="908"/>
      <c r="X12" s="908"/>
      <c r="Y12" s="908"/>
      <c r="Z12" s="909"/>
      <c r="AB12" s="80"/>
      <c r="AC12" s="81">
        <v>1</v>
      </c>
      <c r="AD12" s="81">
        <f t="shared" si="6"/>
        <v>0</v>
      </c>
      <c r="AE12" s="81"/>
      <c r="AF12" s="78">
        <v>1</v>
      </c>
      <c r="AG12" s="78" t="str">
        <f t="shared" si="7"/>
        <v/>
      </c>
      <c r="AH12" s="82"/>
      <c r="AI12" s="82">
        <v>1</v>
      </c>
      <c r="AJ12" s="82">
        <f t="shared" si="8"/>
        <v>0</v>
      </c>
      <c r="AK12" s="82"/>
      <c r="AL12" s="78">
        <v>1</v>
      </c>
      <c r="AM12" s="78" t="str">
        <f t="shared" si="9"/>
        <v/>
      </c>
      <c r="AN12" s="83"/>
      <c r="AO12" s="83">
        <v>1</v>
      </c>
      <c r="AP12" s="83">
        <f t="shared" si="10"/>
        <v>0</v>
      </c>
      <c r="AQ12" s="83"/>
      <c r="AR12" s="78">
        <v>1</v>
      </c>
      <c r="AS12" s="78" t="str">
        <f t="shared" si="11"/>
        <v/>
      </c>
      <c r="AT12" s="84"/>
      <c r="AU12" s="84">
        <v>1</v>
      </c>
      <c r="AV12" s="84">
        <f t="shared" si="12"/>
        <v>0</v>
      </c>
      <c r="AW12" s="84"/>
      <c r="AX12" s="78">
        <v>1</v>
      </c>
      <c r="AY12" s="78" t="str">
        <f t="shared" si="15"/>
        <v/>
      </c>
      <c r="AZ12" s="85"/>
      <c r="BA12" s="85">
        <v>1</v>
      </c>
      <c r="BB12" s="86">
        <f t="shared" si="13"/>
        <v>0</v>
      </c>
      <c r="BC12" s="87"/>
      <c r="BD12" s="66">
        <v>1</v>
      </c>
      <c r="BE12" s="66" t="str">
        <f t="shared" si="14"/>
        <v/>
      </c>
    </row>
    <row r="13" spans="1:57" ht="33.75" customHeight="1" x14ac:dyDescent="0.35">
      <c r="A13" s="417">
        <v>1</v>
      </c>
      <c r="B13" s="417">
        <f t="shared" si="5"/>
        <v>0</v>
      </c>
      <c r="C13" s="424">
        <v>7</v>
      </c>
      <c r="D13" s="59"/>
      <c r="E13" s="170" t="str">
        <f>IF(B13=0,"",FLOOR(VLOOKUP(A13,'All Meals'!$A$12:$V$61,4),0.25))</f>
        <v/>
      </c>
      <c r="F13" s="171" t="str">
        <f t="shared" si="1"/>
        <v/>
      </c>
      <c r="G13" s="170" t="str">
        <f>IF(B13=0,"",FLOOR(VLOOKUP(A13,'All Meals'!$A$12:$V$61,5),0.25))</f>
        <v/>
      </c>
      <c r="H13" s="172" t="str">
        <f t="shared" si="2"/>
        <v/>
      </c>
      <c r="I13" s="241" t="str">
        <f>IF(B13=0,"",FLOOR(VLOOKUP(A13,'All Meals'!$A$12:$V$61,6),0.25))</f>
        <v/>
      </c>
      <c r="J13" s="241" t="str">
        <f>IF(B13=0,"",FLOOR(VLOOKUP(A13,'All Meals'!$A$12:$V$61,7),0.25))</f>
        <v/>
      </c>
      <c r="K13" s="95" t="str">
        <f>IF(B13=0, "",VLOOKUP(A13,'All Meals'!$A$12:$V$61,10))</f>
        <v/>
      </c>
      <c r="L13" s="96" t="str">
        <f t="shared" si="3"/>
        <v/>
      </c>
      <c r="M13" s="324" t="str">
        <f>IF(B13=0, "",VLOOKUP(A13,'All Meals'!$A$12:$V$61,13))</f>
        <v/>
      </c>
      <c r="N13" s="95" t="str">
        <f>IF(B13=0, "",VLOOKUP(A13,'All Meals'!$A$12:$V$61,16))</f>
        <v/>
      </c>
      <c r="O13" s="407" t="str">
        <f t="shared" si="4"/>
        <v/>
      </c>
      <c r="P13" s="408" t="str">
        <f>IF(B13=0, "",VLOOKUP(A13,'All Meals'!$A$12:$V$61,19))</f>
        <v/>
      </c>
      <c r="Q13" s="95" t="str">
        <f>IF(B13=0, "",VLOOKUP(A13,'All Meals'!$A$12:$V$61,20))</f>
        <v/>
      </c>
      <c r="R13" s="171" t="str">
        <f t="shared" si="0"/>
        <v/>
      </c>
      <c r="T13" s="926" t="s">
        <v>326</v>
      </c>
      <c r="U13" s="927"/>
      <c r="V13" s="927"/>
      <c r="W13" s="78">
        <v>1</v>
      </c>
      <c r="X13" s="78">
        <f>INDEX(Cups,W13)</f>
        <v>0</v>
      </c>
      <c r="Y13" s="934"/>
      <c r="Z13" s="935"/>
      <c r="AB13" s="80"/>
      <c r="AC13" s="81">
        <v>1</v>
      </c>
      <c r="AD13" s="81">
        <f t="shared" si="6"/>
        <v>0</v>
      </c>
      <c r="AE13" s="81"/>
      <c r="AF13" s="78">
        <v>1</v>
      </c>
      <c r="AG13" s="78" t="str">
        <f t="shared" si="7"/>
        <v/>
      </c>
      <c r="AH13" s="82"/>
      <c r="AI13" s="82">
        <v>1</v>
      </c>
      <c r="AJ13" s="82">
        <f t="shared" si="8"/>
        <v>0</v>
      </c>
      <c r="AK13" s="82"/>
      <c r="AL13" s="78">
        <v>1</v>
      </c>
      <c r="AM13" s="78" t="str">
        <f t="shared" si="9"/>
        <v/>
      </c>
      <c r="AN13" s="83"/>
      <c r="AO13" s="83">
        <v>1</v>
      </c>
      <c r="AP13" s="83">
        <f t="shared" si="10"/>
        <v>0</v>
      </c>
      <c r="AQ13" s="83"/>
      <c r="AR13" s="78">
        <v>1</v>
      </c>
      <c r="AS13" s="78" t="str">
        <f t="shared" si="11"/>
        <v/>
      </c>
      <c r="AT13" s="84"/>
      <c r="AU13" s="84">
        <v>1</v>
      </c>
      <c r="AV13" s="84">
        <f t="shared" si="12"/>
        <v>0</v>
      </c>
      <c r="AW13" s="84"/>
      <c r="AX13" s="78">
        <v>1</v>
      </c>
      <c r="AY13" s="78" t="str">
        <f t="shared" si="15"/>
        <v/>
      </c>
      <c r="AZ13" s="85"/>
      <c r="BA13" s="85">
        <v>1</v>
      </c>
      <c r="BB13" s="86">
        <f t="shared" si="13"/>
        <v>0</v>
      </c>
      <c r="BC13" s="87"/>
      <c r="BD13" s="66">
        <v>1</v>
      </c>
      <c r="BE13" s="66" t="str">
        <f t="shared" si="14"/>
        <v/>
      </c>
    </row>
    <row r="14" spans="1:57" ht="33.75" customHeight="1" x14ac:dyDescent="0.35">
      <c r="A14" s="417">
        <v>1</v>
      </c>
      <c r="B14" s="417">
        <f t="shared" si="5"/>
        <v>0</v>
      </c>
      <c r="C14" s="424">
        <v>8</v>
      </c>
      <c r="D14" s="59"/>
      <c r="E14" s="170" t="str">
        <f>IF(B14=0,"",FLOOR(VLOOKUP(A14,'All Meals'!$A$12:$V$61,4),0.25))</f>
        <v/>
      </c>
      <c r="F14" s="171" t="str">
        <f t="shared" si="1"/>
        <v/>
      </c>
      <c r="G14" s="170" t="str">
        <f>IF(B14=0,"",FLOOR(VLOOKUP(A14,'All Meals'!$A$12:$V$61,5),0.25))</f>
        <v/>
      </c>
      <c r="H14" s="172" t="str">
        <f t="shared" si="2"/>
        <v/>
      </c>
      <c r="I14" s="241" t="str">
        <f>IF(B14=0,"",FLOOR(VLOOKUP(A14,'All Meals'!$A$12:$V$61,6),0.25))</f>
        <v/>
      </c>
      <c r="J14" s="241" t="str">
        <f>IF(B14=0,"",FLOOR(VLOOKUP(A14,'All Meals'!$A$12:$V$61,7),0.25))</f>
        <v/>
      </c>
      <c r="K14" s="95" t="str">
        <f>IF(B14=0, "",VLOOKUP(A14,'All Meals'!$A$12:$V$61,10))</f>
        <v/>
      </c>
      <c r="L14" s="96" t="str">
        <f t="shared" si="3"/>
        <v/>
      </c>
      <c r="M14" s="324" t="str">
        <f>IF(B14=0, "",VLOOKUP(A14,'All Meals'!$A$12:$V$61,13))</f>
        <v/>
      </c>
      <c r="N14" s="95" t="str">
        <f>IF(B14=0, "",VLOOKUP(A14,'All Meals'!$A$12:$V$61,16))</f>
        <v/>
      </c>
      <c r="O14" s="407" t="str">
        <f t="shared" si="4"/>
        <v/>
      </c>
      <c r="P14" s="408" t="str">
        <f>IF(B14=0, "",VLOOKUP(A14,'All Meals'!$A$12:$V$61,19))</f>
        <v/>
      </c>
      <c r="Q14" s="95" t="str">
        <f>IF(B14=0, "",VLOOKUP(A14,'All Meals'!$A$12:$V$61,20))</f>
        <v/>
      </c>
      <c r="R14" s="171" t="str">
        <f t="shared" si="0"/>
        <v/>
      </c>
      <c r="T14" s="926"/>
      <c r="U14" s="927"/>
      <c r="V14" s="927"/>
      <c r="W14" s="78">
        <v>1</v>
      </c>
      <c r="X14" s="78">
        <f>INDEX(Cups,W14)</f>
        <v>0</v>
      </c>
      <c r="Y14" s="924"/>
      <c r="Z14" s="925"/>
      <c r="AB14" s="80"/>
      <c r="AC14" s="81">
        <v>1</v>
      </c>
      <c r="AD14" s="81">
        <f t="shared" si="6"/>
        <v>0</v>
      </c>
      <c r="AE14" s="81"/>
      <c r="AF14" s="78">
        <v>1</v>
      </c>
      <c r="AG14" s="78" t="str">
        <f t="shared" si="7"/>
        <v/>
      </c>
      <c r="AH14" s="82"/>
      <c r="AI14" s="82">
        <v>1</v>
      </c>
      <c r="AJ14" s="82">
        <f t="shared" si="8"/>
        <v>0</v>
      </c>
      <c r="AK14" s="82"/>
      <c r="AL14" s="78">
        <v>1</v>
      </c>
      <c r="AM14" s="78" t="str">
        <f t="shared" si="9"/>
        <v/>
      </c>
      <c r="AN14" s="83"/>
      <c r="AO14" s="83">
        <v>1</v>
      </c>
      <c r="AP14" s="83">
        <f t="shared" si="10"/>
        <v>0</v>
      </c>
      <c r="AQ14" s="83"/>
      <c r="AR14" s="78">
        <v>1</v>
      </c>
      <c r="AS14" s="78" t="str">
        <f t="shared" si="11"/>
        <v/>
      </c>
      <c r="AT14" s="84"/>
      <c r="AU14" s="84">
        <v>1</v>
      </c>
      <c r="AV14" s="84">
        <f t="shared" si="12"/>
        <v>0</v>
      </c>
      <c r="AW14" s="84"/>
      <c r="AX14" s="78">
        <v>1</v>
      </c>
      <c r="AY14" s="78" t="str">
        <f t="shared" si="15"/>
        <v/>
      </c>
      <c r="AZ14" s="85"/>
      <c r="BA14" s="85">
        <v>1</v>
      </c>
      <c r="BB14" s="86">
        <f t="shared" si="13"/>
        <v>0</v>
      </c>
      <c r="BC14" s="87"/>
      <c r="BD14" s="66">
        <v>1</v>
      </c>
      <c r="BE14" s="66" t="str">
        <f t="shared" si="14"/>
        <v/>
      </c>
    </row>
    <row r="15" spans="1:57" ht="33.75" customHeight="1" x14ac:dyDescent="0.35">
      <c r="A15" s="417">
        <v>1</v>
      </c>
      <c r="B15" s="417">
        <f t="shared" si="5"/>
        <v>0</v>
      </c>
      <c r="C15" s="424">
        <v>9</v>
      </c>
      <c r="D15" s="59"/>
      <c r="E15" s="170" t="str">
        <f>IF(B15=0,"",FLOOR(VLOOKUP(A15,'All Meals'!$A$12:$V$61,4),0.25))</f>
        <v/>
      </c>
      <c r="F15" s="171" t="str">
        <f t="shared" si="1"/>
        <v/>
      </c>
      <c r="G15" s="170" t="str">
        <f>IF(B15=0,"",FLOOR(VLOOKUP(A15,'All Meals'!$A$12:$V$61,5),0.25))</f>
        <v/>
      </c>
      <c r="H15" s="172" t="str">
        <f t="shared" si="2"/>
        <v/>
      </c>
      <c r="I15" s="241" t="str">
        <f>IF(B15=0,"",FLOOR(VLOOKUP(A15,'All Meals'!$A$12:$V$61,6),0.25))</f>
        <v/>
      </c>
      <c r="J15" s="241" t="str">
        <f>IF(B15=0,"",FLOOR(VLOOKUP(A15,'All Meals'!$A$12:$V$61,7),0.25))</f>
        <v/>
      </c>
      <c r="K15" s="95" t="str">
        <f>IF(B15=0, "",VLOOKUP(A15,'All Meals'!$A$12:$V$61,10))</f>
        <v/>
      </c>
      <c r="L15" s="96" t="str">
        <f t="shared" si="3"/>
        <v/>
      </c>
      <c r="M15" s="324" t="str">
        <f>IF(B15=0, "",VLOOKUP(A15,'All Meals'!$A$12:$V$61,13))</f>
        <v/>
      </c>
      <c r="N15" s="95" t="str">
        <f>IF(B15=0, "",VLOOKUP(A15,'All Meals'!$A$12:$V$61,16))</f>
        <v/>
      </c>
      <c r="O15" s="407" t="str">
        <f t="shared" si="4"/>
        <v/>
      </c>
      <c r="P15" s="408" t="str">
        <f>IF(B15=0, "",VLOOKUP(A15,'All Meals'!$A$12:$V$61,19))</f>
        <v/>
      </c>
      <c r="Q15" s="95" t="str">
        <f>IF(B15=0, "",VLOOKUP(A15,'All Meals'!$A$12:$V$61,20))</f>
        <v/>
      </c>
      <c r="R15" s="171" t="str">
        <f t="shared" si="0"/>
        <v/>
      </c>
      <c r="T15" s="926"/>
      <c r="U15" s="927"/>
      <c r="V15" s="927"/>
      <c r="W15" s="78">
        <v>1</v>
      </c>
      <c r="X15" s="78">
        <f>INDEX(Cups,W15)</f>
        <v>0</v>
      </c>
      <c r="Y15" s="924"/>
      <c r="Z15" s="925"/>
      <c r="AB15" s="80"/>
      <c r="AC15" s="81">
        <v>1</v>
      </c>
      <c r="AD15" s="81">
        <f t="shared" si="6"/>
        <v>0</v>
      </c>
      <c r="AE15" s="81"/>
      <c r="AF15" s="78">
        <v>1</v>
      </c>
      <c r="AG15" s="78" t="str">
        <f t="shared" si="7"/>
        <v/>
      </c>
      <c r="AH15" s="82"/>
      <c r="AI15" s="82">
        <v>1</v>
      </c>
      <c r="AJ15" s="82">
        <f t="shared" si="8"/>
        <v>0</v>
      </c>
      <c r="AK15" s="82"/>
      <c r="AL15" s="78">
        <v>1</v>
      </c>
      <c r="AM15" s="78" t="str">
        <f t="shared" si="9"/>
        <v/>
      </c>
      <c r="AN15" s="83"/>
      <c r="AO15" s="83">
        <v>1</v>
      </c>
      <c r="AP15" s="83">
        <f t="shared" si="10"/>
        <v>0</v>
      </c>
      <c r="AQ15" s="83"/>
      <c r="AR15" s="78">
        <v>1</v>
      </c>
      <c r="AS15" s="78" t="str">
        <f t="shared" si="11"/>
        <v/>
      </c>
      <c r="AT15" s="84"/>
      <c r="AU15" s="84">
        <v>1</v>
      </c>
      <c r="AV15" s="84">
        <f t="shared" si="12"/>
        <v>0</v>
      </c>
      <c r="AW15" s="84"/>
      <c r="AX15" s="78">
        <v>1</v>
      </c>
      <c r="AY15" s="78" t="str">
        <f t="shared" si="15"/>
        <v/>
      </c>
      <c r="AZ15" s="85"/>
      <c r="BA15" s="85">
        <v>1</v>
      </c>
      <c r="BB15" s="86">
        <f t="shared" si="13"/>
        <v>0</v>
      </c>
      <c r="BC15" s="87"/>
      <c r="BD15" s="66">
        <v>1</v>
      </c>
      <c r="BE15" s="66" t="str">
        <f t="shared" si="14"/>
        <v/>
      </c>
    </row>
    <row r="16" spans="1:57" ht="38.25" customHeight="1" x14ac:dyDescent="0.35">
      <c r="A16" s="417">
        <v>1</v>
      </c>
      <c r="B16" s="417">
        <f t="shared" si="5"/>
        <v>0</v>
      </c>
      <c r="C16" s="424">
        <v>10</v>
      </c>
      <c r="D16" s="59"/>
      <c r="E16" s="170" t="str">
        <f>IF(B16=0,"",FLOOR(VLOOKUP(A16,'All Meals'!$A$12:$V$61,4),0.25))</f>
        <v/>
      </c>
      <c r="F16" s="171" t="str">
        <f t="shared" si="1"/>
        <v/>
      </c>
      <c r="G16" s="170" t="str">
        <f>IF(B16=0,"",FLOOR(VLOOKUP(A16,'All Meals'!$A$12:$V$61,5),0.25))</f>
        <v/>
      </c>
      <c r="H16" s="172" t="str">
        <f t="shared" si="2"/>
        <v/>
      </c>
      <c r="I16" s="241" t="str">
        <f>IF(B16=0,"",FLOOR(VLOOKUP(A16,'All Meals'!$A$12:$V$61,6),0.25))</f>
        <v/>
      </c>
      <c r="J16" s="241" t="str">
        <f>IF(B16=0,"",FLOOR(VLOOKUP(A16,'All Meals'!$A$12:$V$61,7),0.25))</f>
        <v/>
      </c>
      <c r="K16" s="95" t="str">
        <f>IF(B16=0, "",VLOOKUP(A16,'All Meals'!$A$12:$V$61,10))</f>
        <v/>
      </c>
      <c r="L16" s="96" t="str">
        <f t="shared" si="3"/>
        <v/>
      </c>
      <c r="M16" s="324" t="str">
        <f>IF(B16=0, "",VLOOKUP(A16,'All Meals'!$A$12:$V$61,13))</f>
        <v/>
      </c>
      <c r="N16" s="95" t="str">
        <f>IF(B16=0, "",VLOOKUP(A16,'All Meals'!$A$12:$V$61,16))</f>
        <v/>
      </c>
      <c r="O16" s="407" t="str">
        <f t="shared" si="4"/>
        <v/>
      </c>
      <c r="P16" s="408" t="str">
        <f>IF(B16=0, "",VLOOKUP(A16,'All Meals'!$A$12:$V$61,19))</f>
        <v/>
      </c>
      <c r="Q16" s="95" t="str">
        <f>IF(B16=0, "",VLOOKUP(A16,'All Meals'!$A$12:$V$61,20))</f>
        <v/>
      </c>
      <c r="R16" s="171" t="str">
        <f t="shared" si="0"/>
        <v/>
      </c>
      <c r="T16" s="926"/>
      <c r="U16" s="927"/>
      <c r="V16" s="927"/>
      <c r="W16" s="78">
        <v>1</v>
      </c>
      <c r="X16" s="78">
        <f>INDEX(Cups,W16)</f>
        <v>0</v>
      </c>
      <c r="Y16" s="924"/>
      <c r="Z16" s="925"/>
      <c r="AB16" s="80"/>
      <c r="AC16" s="81">
        <v>1</v>
      </c>
      <c r="AD16" s="81">
        <f t="shared" si="6"/>
        <v>0</v>
      </c>
      <c r="AE16" s="81"/>
      <c r="AF16" s="78">
        <v>1</v>
      </c>
      <c r="AG16" s="78" t="str">
        <f t="shared" si="7"/>
        <v/>
      </c>
      <c r="AH16" s="82"/>
      <c r="AI16" s="82">
        <v>1</v>
      </c>
      <c r="AJ16" s="82">
        <f t="shared" si="8"/>
        <v>0</v>
      </c>
      <c r="AK16" s="82"/>
      <c r="AL16" s="78">
        <v>1</v>
      </c>
      <c r="AM16" s="78" t="str">
        <f t="shared" si="9"/>
        <v/>
      </c>
      <c r="AN16" s="83"/>
      <c r="AO16" s="83">
        <v>1</v>
      </c>
      <c r="AP16" s="83">
        <f t="shared" si="10"/>
        <v>0</v>
      </c>
      <c r="AQ16" s="83"/>
      <c r="AR16" s="78">
        <v>1</v>
      </c>
      <c r="AS16" s="78" t="str">
        <f t="shared" si="11"/>
        <v/>
      </c>
      <c r="AT16" s="84"/>
      <c r="AU16" s="84">
        <v>1</v>
      </c>
      <c r="AV16" s="84">
        <f t="shared" si="12"/>
        <v>0</v>
      </c>
      <c r="AW16" s="84"/>
      <c r="AX16" s="78">
        <v>1</v>
      </c>
      <c r="AY16" s="78" t="str">
        <f t="shared" si="15"/>
        <v/>
      </c>
      <c r="AZ16" s="85"/>
      <c r="BA16" s="85">
        <v>1</v>
      </c>
      <c r="BB16" s="86">
        <f t="shared" si="13"/>
        <v>0</v>
      </c>
      <c r="BC16" s="87"/>
      <c r="BD16" s="66">
        <v>1</v>
      </c>
      <c r="BE16" s="66" t="str">
        <f t="shared" si="14"/>
        <v/>
      </c>
    </row>
    <row r="17" spans="1:57" ht="33.75" customHeight="1" x14ac:dyDescent="0.35">
      <c r="A17" s="417">
        <v>1</v>
      </c>
      <c r="B17" s="417">
        <f t="shared" si="5"/>
        <v>0</v>
      </c>
      <c r="C17" s="424">
        <v>11</v>
      </c>
      <c r="D17" s="59"/>
      <c r="E17" s="170" t="str">
        <f>IF(B17=0,"",FLOOR(VLOOKUP(A17,'All Meals'!$A$12:$V$61,4),0.25))</f>
        <v/>
      </c>
      <c r="F17" s="171" t="str">
        <f t="shared" si="1"/>
        <v/>
      </c>
      <c r="G17" s="170" t="str">
        <f>IF(B17=0,"",FLOOR(VLOOKUP(A17,'All Meals'!$A$12:$V$61,5),0.25))</f>
        <v/>
      </c>
      <c r="H17" s="172" t="str">
        <f t="shared" si="2"/>
        <v/>
      </c>
      <c r="I17" s="241" t="str">
        <f>IF(B17=0,"",FLOOR(VLOOKUP(A17,'All Meals'!$A$12:$V$61,6),0.25))</f>
        <v/>
      </c>
      <c r="J17" s="241" t="str">
        <f>IF(B17=0,"",FLOOR(VLOOKUP(A17,'All Meals'!$A$12:$V$61,7),0.25))</f>
        <v/>
      </c>
      <c r="K17" s="95" t="str">
        <f>IF(B17=0, "",VLOOKUP(A17,'All Meals'!$A$12:$V$61,10))</f>
        <v/>
      </c>
      <c r="L17" s="96" t="str">
        <f t="shared" si="3"/>
        <v/>
      </c>
      <c r="M17" s="324" t="str">
        <f>IF(B17=0, "",VLOOKUP(A17,'All Meals'!$A$12:$V$61,13))</f>
        <v/>
      </c>
      <c r="N17" s="95" t="str">
        <f>IF(B17=0, "",VLOOKUP(A17,'All Meals'!$A$12:$V$61,16))</f>
        <v/>
      </c>
      <c r="O17" s="407" t="str">
        <f t="shared" si="4"/>
        <v/>
      </c>
      <c r="P17" s="408" t="str">
        <f>IF(B17=0, "",VLOOKUP(A17,'All Meals'!$A$12:$V$61,19))</f>
        <v/>
      </c>
      <c r="Q17" s="95" t="str">
        <f>IF(B17=0, "",VLOOKUP(A17,'All Meals'!$A$12:$V$61,20))</f>
        <v/>
      </c>
      <c r="R17" s="171" t="str">
        <f t="shared" si="0"/>
        <v/>
      </c>
      <c r="T17" s="926"/>
      <c r="U17" s="927"/>
      <c r="V17" s="927"/>
      <c r="W17" s="78">
        <v>1</v>
      </c>
      <c r="X17" s="78">
        <f>INDEX(Cups,W17)</f>
        <v>0</v>
      </c>
      <c r="Y17" s="930"/>
      <c r="Z17" s="931"/>
      <c r="AB17" s="80"/>
      <c r="AC17" s="81">
        <v>1</v>
      </c>
      <c r="AD17" s="81">
        <f t="shared" si="6"/>
        <v>0</v>
      </c>
      <c r="AE17" s="81"/>
      <c r="AF17" s="78">
        <v>1</v>
      </c>
      <c r="AG17" s="78" t="str">
        <f t="shared" si="7"/>
        <v/>
      </c>
      <c r="AH17" s="82"/>
      <c r="AI17" s="82">
        <v>1</v>
      </c>
      <c r="AJ17" s="82">
        <f t="shared" si="8"/>
        <v>0</v>
      </c>
      <c r="AK17" s="82"/>
      <c r="AL17" s="78">
        <v>1</v>
      </c>
      <c r="AM17" s="78" t="str">
        <f t="shared" si="9"/>
        <v/>
      </c>
      <c r="AN17" s="83"/>
      <c r="AO17" s="83">
        <v>1</v>
      </c>
      <c r="AP17" s="83">
        <f t="shared" si="10"/>
        <v>0</v>
      </c>
      <c r="AQ17" s="83"/>
      <c r="AR17" s="78">
        <v>1</v>
      </c>
      <c r="AS17" s="78" t="str">
        <f t="shared" si="11"/>
        <v/>
      </c>
      <c r="AT17" s="84"/>
      <c r="AU17" s="84">
        <v>1</v>
      </c>
      <c r="AV17" s="84">
        <f t="shared" si="12"/>
        <v>0</v>
      </c>
      <c r="AW17" s="84"/>
      <c r="AX17" s="78">
        <v>1</v>
      </c>
      <c r="AY17" s="78" t="str">
        <f t="shared" si="15"/>
        <v/>
      </c>
      <c r="AZ17" s="85"/>
      <c r="BA17" s="85">
        <v>1</v>
      </c>
      <c r="BB17" s="86">
        <f t="shared" si="13"/>
        <v>0</v>
      </c>
      <c r="BC17" s="87"/>
      <c r="BD17" s="66">
        <v>1</v>
      </c>
      <c r="BE17" s="66" t="str">
        <f t="shared" si="14"/>
        <v/>
      </c>
    </row>
    <row r="18" spans="1:57" ht="33.75" customHeight="1" thickBot="1" x14ac:dyDescent="0.4">
      <c r="A18" s="417">
        <v>1</v>
      </c>
      <c r="B18" s="417">
        <f t="shared" si="5"/>
        <v>0</v>
      </c>
      <c r="C18" s="424">
        <v>12</v>
      </c>
      <c r="D18" s="59"/>
      <c r="E18" s="170" t="str">
        <f>IF(B18=0,"",FLOOR(VLOOKUP(A18,'All Meals'!$A$12:$V$61,4),0.25))</f>
        <v/>
      </c>
      <c r="F18" s="171" t="str">
        <f t="shared" si="1"/>
        <v/>
      </c>
      <c r="G18" s="170" t="str">
        <f>IF(B18=0,"",FLOOR(VLOOKUP(A18,'All Meals'!$A$12:$V$61,5),0.25))</f>
        <v/>
      </c>
      <c r="H18" s="172" t="str">
        <f t="shared" si="2"/>
        <v/>
      </c>
      <c r="I18" s="241" t="str">
        <f>IF(B18=0,"",FLOOR(VLOOKUP(A18,'All Meals'!$A$12:$V$61,6),0.25))</f>
        <v/>
      </c>
      <c r="J18" s="241" t="str">
        <f>IF(B18=0,"",FLOOR(VLOOKUP(A18,'All Meals'!$A$12:$V$61,7),0.25))</f>
        <v/>
      </c>
      <c r="K18" s="95" t="str">
        <f>IF(B18=0, "",VLOOKUP(A18,'All Meals'!$A$12:$V$61,10))</f>
        <v/>
      </c>
      <c r="L18" s="96" t="str">
        <f t="shared" si="3"/>
        <v/>
      </c>
      <c r="M18" s="324" t="str">
        <f>IF(B18=0, "",VLOOKUP(A18,'All Meals'!$A$12:$V$61,13))</f>
        <v/>
      </c>
      <c r="N18" s="95" t="str">
        <f>IF(B18=0, "",VLOOKUP(A18,'All Meals'!$A$12:$V$61,16))</f>
        <v/>
      </c>
      <c r="O18" s="407" t="str">
        <f>IF(B18=0,"",IF(N18="","No",IF(N18&gt;=0.75,"Yes","No")))</f>
        <v/>
      </c>
      <c r="P18" s="408" t="str">
        <f>IF(B18=0, "",VLOOKUP(A18,'All Meals'!$A$12:$V$61,19))</f>
        <v/>
      </c>
      <c r="Q18" s="95" t="str">
        <f>IF(B18=0, "",VLOOKUP(A18,'All Meals'!$A$12:$V$61,20))</f>
        <v/>
      </c>
      <c r="R18" s="171" t="str">
        <f t="shared" si="0"/>
        <v/>
      </c>
      <c r="T18" s="928"/>
      <c r="U18" s="929"/>
      <c r="V18" s="929"/>
      <c r="W18" s="212"/>
      <c r="X18" s="212"/>
      <c r="Y18" s="932">
        <f>SUM(X13:X17)</f>
        <v>0</v>
      </c>
      <c r="Z18" s="933"/>
      <c r="AB18" s="80"/>
      <c r="AC18" s="81">
        <v>1</v>
      </c>
      <c r="AD18" s="81">
        <f t="shared" si="6"/>
        <v>0</v>
      </c>
      <c r="AE18" s="81"/>
      <c r="AF18" s="78">
        <v>1</v>
      </c>
      <c r="AG18" s="78" t="str">
        <f t="shared" si="7"/>
        <v/>
      </c>
      <c r="AH18" s="82"/>
      <c r="AI18" s="82">
        <v>1</v>
      </c>
      <c r="AJ18" s="82">
        <f t="shared" si="8"/>
        <v>0</v>
      </c>
      <c r="AK18" s="82"/>
      <c r="AL18" s="78">
        <v>1</v>
      </c>
      <c r="AM18" s="78" t="str">
        <f t="shared" si="9"/>
        <v/>
      </c>
      <c r="AN18" s="83"/>
      <c r="AO18" s="83">
        <v>1</v>
      </c>
      <c r="AP18" s="83">
        <f t="shared" si="10"/>
        <v>0</v>
      </c>
      <c r="AQ18" s="83"/>
      <c r="AR18" s="78">
        <v>1</v>
      </c>
      <c r="AS18" s="78" t="str">
        <f t="shared" si="11"/>
        <v/>
      </c>
      <c r="AT18" s="84"/>
      <c r="AU18" s="84">
        <v>1</v>
      </c>
      <c r="AV18" s="84">
        <f t="shared" si="12"/>
        <v>0</v>
      </c>
      <c r="AW18" s="84"/>
      <c r="AX18" s="78">
        <v>1</v>
      </c>
      <c r="AY18" s="78" t="str">
        <f t="shared" si="15"/>
        <v/>
      </c>
      <c r="AZ18" s="85"/>
      <c r="BA18" s="85">
        <v>1</v>
      </c>
      <c r="BB18" s="86">
        <f t="shared" si="13"/>
        <v>0</v>
      </c>
      <c r="BC18" s="87"/>
      <c r="BD18" s="66">
        <v>1</v>
      </c>
      <c r="BE18" s="66" t="str">
        <f t="shared" si="14"/>
        <v/>
      </c>
    </row>
    <row r="19" spans="1:57" ht="33.75" customHeight="1" thickBot="1" x14ac:dyDescent="0.4">
      <c r="A19" s="417">
        <v>1</v>
      </c>
      <c r="B19" s="417">
        <f t="shared" si="5"/>
        <v>0</v>
      </c>
      <c r="C19" s="424">
        <v>13</v>
      </c>
      <c r="D19" s="59"/>
      <c r="E19" s="170" t="str">
        <f>IF(B19=0,"",FLOOR(VLOOKUP(A19,'All Meals'!$A$12:$V$61,4),0.25))</f>
        <v/>
      </c>
      <c r="F19" s="171" t="str">
        <f t="shared" si="1"/>
        <v/>
      </c>
      <c r="G19" s="170" t="str">
        <f>IF(B19=0,"",FLOOR(VLOOKUP(A19,'All Meals'!$A$12:$V$61,5),0.25))</f>
        <v/>
      </c>
      <c r="H19" s="172" t="str">
        <f t="shared" si="2"/>
        <v/>
      </c>
      <c r="I19" s="241" t="str">
        <f>IF(B19=0,"",FLOOR(VLOOKUP(A19,'All Meals'!$A$12:$V$61,6),0.25))</f>
        <v/>
      </c>
      <c r="J19" s="241" t="str">
        <f>IF(B19=0,"",FLOOR(VLOOKUP(A19,'All Meals'!$A$12:$V$61,7),0.25))</f>
        <v/>
      </c>
      <c r="K19" s="95" t="str">
        <f>IF(B19=0, "",VLOOKUP(A19,'All Meals'!$A$12:$V$61,10))</f>
        <v/>
      </c>
      <c r="L19" s="96" t="str">
        <f t="shared" si="3"/>
        <v/>
      </c>
      <c r="M19" s="324" t="str">
        <f>IF(B19=0, "",VLOOKUP(A19,'All Meals'!$A$12:$V$61,13))</f>
        <v/>
      </c>
      <c r="N19" s="95" t="str">
        <f>IF(B19=0, "",VLOOKUP(A19,'All Meals'!$A$12:$V$61,16))</f>
        <v/>
      </c>
      <c r="O19" s="407" t="str">
        <f t="shared" ref="O19:O26" si="16">IF(B19=0,"",IF(N19="","No",IF(N19&gt;=0.75,"Yes","No")))</f>
        <v/>
      </c>
      <c r="P19" s="408" t="str">
        <f>IF(B19=0, "",VLOOKUP(A19,'All Meals'!$A$12:$V$61,19))</f>
        <v/>
      </c>
      <c r="Q19" s="95" t="str">
        <f>IF(B19=0, "",VLOOKUP(A19,'All Meals'!$A$12:$V$61,20))</f>
        <v/>
      </c>
      <c r="R19" s="171" t="str">
        <f t="shared" si="0"/>
        <v/>
      </c>
      <c r="T19" s="910" t="s">
        <v>151</v>
      </c>
      <c r="U19" s="911"/>
      <c r="V19" s="911"/>
      <c r="W19" s="911"/>
      <c r="X19" s="911"/>
      <c r="Y19" s="911"/>
      <c r="Z19" s="912"/>
      <c r="AB19" s="231"/>
      <c r="AC19" s="232">
        <v>1</v>
      </c>
      <c r="AD19" s="232">
        <f t="shared" si="6"/>
        <v>0</v>
      </c>
      <c r="AE19" s="232"/>
      <c r="AF19" s="212">
        <v>1</v>
      </c>
      <c r="AG19" s="212" t="str">
        <f t="shared" si="7"/>
        <v/>
      </c>
      <c r="AH19" s="88"/>
      <c r="AI19" s="88">
        <v>1</v>
      </c>
      <c r="AJ19" s="88">
        <f t="shared" si="8"/>
        <v>0</v>
      </c>
      <c r="AK19" s="88"/>
      <c r="AL19" s="212">
        <v>1</v>
      </c>
      <c r="AM19" s="212" t="str">
        <f t="shared" si="9"/>
        <v/>
      </c>
      <c r="AN19" s="233"/>
      <c r="AO19" s="233">
        <v>1</v>
      </c>
      <c r="AP19" s="233">
        <f t="shared" si="10"/>
        <v>0</v>
      </c>
      <c r="AQ19" s="233"/>
      <c r="AR19" s="212">
        <v>1</v>
      </c>
      <c r="AS19" s="212" t="str">
        <f t="shared" si="11"/>
        <v/>
      </c>
      <c r="AT19" s="89"/>
      <c r="AU19" s="89">
        <v>1</v>
      </c>
      <c r="AV19" s="89">
        <f t="shared" si="12"/>
        <v>0</v>
      </c>
      <c r="AW19" s="89"/>
      <c r="AX19" s="212">
        <v>1</v>
      </c>
      <c r="AY19" s="212" t="str">
        <f t="shared" si="15"/>
        <v/>
      </c>
      <c r="AZ19" s="90"/>
      <c r="BA19" s="90">
        <v>1</v>
      </c>
      <c r="BB19" s="91">
        <f t="shared" si="13"/>
        <v>0</v>
      </c>
      <c r="BC19" s="92"/>
      <c r="BD19" s="66">
        <v>1</v>
      </c>
      <c r="BE19" s="66" t="str">
        <f t="shared" si="14"/>
        <v/>
      </c>
    </row>
    <row r="20" spans="1:57" ht="33.75" customHeight="1" x14ac:dyDescent="0.35">
      <c r="A20" s="417">
        <v>1</v>
      </c>
      <c r="B20" s="417">
        <f t="shared" si="5"/>
        <v>0</v>
      </c>
      <c r="C20" s="424">
        <v>14</v>
      </c>
      <c r="D20" s="59"/>
      <c r="E20" s="170" t="str">
        <f>IF(B20=0,"",FLOOR(VLOOKUP(A20,'All Meals'!$A$12:$V$61,4),0.25))</f>
        <v/>
      </c>
      <c r="F20" s="171" t="str">
        <f t="shared" si="1"/>
        <v/>
      </c>
      <c r="G20" s="170" t="str">
        <f>IF(B20=0,"",FLOOR(VLOOKUP(A20,'All Meals'!$A$12:$V$61,5),0.25))</f>
        <v/>
      </c>
      <c r="H20" s="172" t="str">
        <f t="shared" si="2"/>
        <v/>
      </c>
      <c r="I20" s="241" t="str">
        <f>IF(B20=0,"",FLOOR(VLOOKUP(A20,'All Meals'!$A$12:$V$61,6),0.25))</f>
        <v/>
      </c>
      <c r="J20" s="241" t="str">
        <f>IF(B20=0,"",FLOOR(VLOOKUP(A20,'All Meals'!$A$12:$V$61,7),0.25))</f>
        <v/>
      </c>
      <c r="K20" s="95" t="str">
        <f>IF(B20=0, "",VLOOKUP(A20,'All Meals'!$A$12:$V$61,10))</f>
        <v/>
      </c>
      <c r="L20" s="96" t="str">
        <f t="shared" si="3"/>
        <v/>
      </c>
      <c r="M20" s="324" t="str">
        <f>IF(B20=0, "",VLOOKUP(A20,'All Meals'!$A$12:$V$61,13))</f>
        <v/>
      </c>
      <c r="N20" s="95" t="str">
        <f>IF(B20=0, "",VLOOKUP(A20,'All Meals'!$A$12:$V$61,16))</f>
        <v/>
      </c>
      <c r="O20" s="407" t="str">
        <f t="shared" si="16"/>
        <v/>
      </c>
      <c r="P20" s="408" t="str">
        <f>IF(B20=0, "",VLOOKUP(A20,'All Meals'!$A$12:$V$61,19))</f>
        <v/>
      </c>
      <c r="Q20" s="95" t="str">
        <f>IF(B20=0, "",VLOOKUP(A20,'All Meals'!$A$12:$V$61,20))</f>
        <v/>
      </c>
      <c r="R20" s="171" t="str">
        <f t="shared" si="0"/>
        <v/>
      </c>
      <c r="T20" s="672" t="s">
        <v>152</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35">
      <c r="A21" s="417">
        <v>1</v>
      </c>
      <c r="B21" s="417">
        <f t="shared" si="5"/>
        <v>0</v>
      </c>
      <c r="C21" s="424">
        <v>15</v>
      </c>
      <c r="D21" s="59"/>
      <c r="E21" s="170" t="str">
        <f>IF(B21=0,"",FLOOR(VLOOKUP(A21,'All Meals'!$A$12:$V$61,4),0.25))</f>
        <v/>
      </c>
      <c r="F21" s="171" t="str">
        <f t="shared" si="1"/>
        <v/>
      </c>
      <c r="G21" s="170" t="str">
        <f>IF(B21=0,"",FLOOR(VLOOKUP(A21,'All Meals'!$A$12:$V$61,5),0.25))</f>
        <v/>
      </c>
      <c r="H21" s="172" t="str">
        <f t="shared" si="2"/>
        <v/>
      </c>
      <c r="I21" s="241" t="str">
        <f>IF(B21=0,"",FLOOR(VLOOKUP(A21,'All Meals'!$A$12:$V$61,6),0.25))</f>
        <v/>
      </c>
      <c r="J21" s="241" t="str">
        <f>IF(B21=0,"",FLOOR(VLOOKUP(A21,'All Meals'!$A$12:$V$61,7),0.25))</f>
        <v/>
      </c>
      <c r="K21" s="95" t="str">
        <f>IF(B21=0, "",VLOOKUP(A21,'All Meals'!$A$12:$V$61,10))</f>
        <v/>
      </c>
      <c r="L21" s="96" t="str">
        <f t="shared" si="3"/>
        <v/>
      </c>
      <c r="M21" s="324" t="str">
        <f>IF(B21=0, "",VLOOKUP(A21,'All Meals'!$A$12:$V$61,13))</f>
        <v/>
      </c>
      <c r="N21" s="95" t="str">
        <f>IF(B21=0, "",VLOOKUP(A21,'All Meals'!$A$12:$V$61,16))</f>
        <v/>
      </c>
      <c r="O21" s="407" t="str">
        <f t="shared" si="16"/>
        <v/>
      </c>
      <c r="P21" s="408" t="str">
        <f>IF(B21=0, "",VLOOKUP(A21,'All Meals'!$A$12:$V$61,19))</f>
        <v/>
      </c>
      <c r="Q21" s="95" t="str">
        <f>IF(B21=0, "",VLOOKUP(A21,'All Meals'!$A$12:$V$61,20))</f>
        <v/>
      </c>
      <c r="R21" s="171" t="str">
        <f t="shared" si="0"/>
        <v/>
      </c>
      <c r="T21" s="673"/>
      <c r="U21" s="915"/>
      <c r="V21" s="916"/>
      <c r="Y21" s="919"/>
      <c r="Z21" s="920"/>
      <c r="AB21" s="754" t="s">
        <v>275</v>
      </c>
      <c r="AC21" s="755"/>
      <c r="AD21" s="755"/>
      <c r="AE21" s="755"/>
      <c r="AF21" s="234"/>
      <c r="AG21" s="234"/>
      <c r="AH21" s="756" t="s">
        <v>276</v>
      </c>
      <c r="AI21" s="756"/>
      <c r="AJ21" s="756"/>
      <c r="AK21" s="756"/>
      <c r="AL21" s="234"/>
      <c r="AM21" s="234"/>
      <c r="AN21" s="757" t="s">
        <v>277</v>
      </c>
      <c r="AO21" s="757"/>
      <c r="AP21" s="757"/>
      <c r="AQ21" s="757"/>
      <c r="AR21" s="234"/>
      <c r="AS21" s="234"/>
      <c r="AT21" s="758" t="s">
        <v>278</v>
      </c>
      <c r="AU21" s="758"/>
      <c r="AV21" s="758"/>
      <c r="AW21" s="758"/>
      <c r="AX21" s="234"/>
      <c r="AY21" s="234"/>
      <c r="AZ21" s="945" t="s">
        <v>279</v>
      </c>
      <c r="BA21" s="946"/>
      <c r="BB21" s="946"/>
      <c r="BC21" s="947"/>
    </row>
    <row r="22" spans="1:57" ht="33.75" customHeight="1" x14ac:dyDescent="0.35">
      <c r="A22" s="417">
        <v>1</v>
      </c>
      <c r="B22" s="417">
        <f t="shared" si="5"/>
        <v>0</v>
      </c>
      <c r="C22" s="424">
        <v>16</v>
      </c>
      <c r="D22" s="59"/>
      <c r="E22" s="170" t="str">
        <f>IF(B22=0,"",FLOOR(VLOOKUP(A22,'All Meals'!$A$12:$V$61,4),0.25))</f>
        <v/>
      </c>
      <c r="F22" s="171" t="str">
        <f t="shared" si="1"/>
        <v/>
      </c>
      <c r="G22" s="170" t="str">
        <f>IF(B22=0,"",FLOOR(VLOOKUP(A22,'All Meals'!$A$12:$V$61,5),0.25))</f>
        <v/>
      </c>
      <c r="H22" s="172" t="str">
        <f t="shared" si="2"/>
        <v/>
      </c>
      <c r="I22" s="241" t="str">
        <f>IF(B22=0,"",FLOOR(VLOOKUP(A22,'All Meals'!$A$12:$V$61,6),0.25))</f>
        <v/>
      </c>
      <c r="J22" s="241" t="str">
        <f>IF(B22=0,"",FLOOR(VLOOKUP(A22,'All Meals'!$A$12:$V$61,7),0.25))</f>
        <v/>
      </c>
      <c r="K22" s="95" t="str">
        <f>IF(B22=0, "",VLOOKUP(A22,'All Meals'!$A$12:$V$61,10))</f>
        <v/>
      </c>
      <c r="L22" s="96" t="str">
        <f t="shared" si="3"/>
        <v/>
      </c>
      <c r="M22" s="324" t="str">
        <f>IF(B22=0, "",VLOOKUP(A22,'All Meals'!$A$12:$V$61,13))</f>
        <v/>
      </c>
      <c r="N22" s="95" t="str">
        <f>IF(B22=0, "",VLOOKUP(A22,'All Meals'!$A$12:$V$61,16))</f>
        <v/>
      </c>
      <c r="O22" s="407" t="str">
        <f t="shared" si="16"/>
        <v/>
      </c>
      <c r="P22" s="408" t="str">
        <f>IF(B22=0, "",VLOOKUP(A22,'All Meals'!$A$12:$V$61,19))</f>
        <v/>
      </c>
      <c r="Q22" s="95" t="str">
        <f>IF(B22=0, "",VLOOKUP(A22,'All Meals'!$A$12:$V$61,20))</f>
        <v/>
      </c>
      <c r="R22" s="171" t="str">
        <f t="shared" si="0"/>
        <v/>
      </c>
      <c r="T22" s="668" t="s">
        <v>153</v>
      </c>
      <c r="U22" s="899"/>
      <c r="V22" s="900"/>
      <c r="W22" s="213"/>
      <c r="X22" s="213"/>
      <c r="Y22" s="903">
        <f>FLOOR(Y20,0.125)</f>
        <v>0</v>
      </c>
      <c r="Z22" s="904"/>
      <c r="AB22" s="952"/>
      <c r="AC22" s="953"/>
      <c r="AD22" s="953"/>
      <c r="AE22" s="953"/>
      <c r="AF22" s="322"/>
      <c r="AG22" s="322"/>
      <c r="AH22" s="944"/>
      <c r="AI22" s="944"/>
      <c r="AJ22" s="944"/>
      <c r="AK22" s="944"/>
      <c r="AL22" s="322"/>
      <c r="AM22" s="322"/>
      <c r="AN22" s="752"/>
      <c r="AO22" s="752"/>
      <c r="AP22" s="752"/>
      <c r="AQ22" s="752"/>
      <c r="AR22" s="322"/>
      <c r="AS22" s="322"/>
      <c r="AT22" s="753"/>
      <c r="AU22" s="753"/>
      <c r="AV22" s="753"/>
      <c r="AW22" s="753"/>
      <c r="AX22" s="322"/>
      <c r="AY22" s="322"/>
      <c r="AZ22" s="948"/>
      <c r="BA22" s="949"/>
      <c r="BB22" s="949"/>
      <c r="BC22" s="950"/>
    </row>
    <row r="23" spans="1:57" ht="33.75" customHeight="1" thickBot="1" x14ac:dyDescent="0.4">
      <c r="A23" s="417">
        <v>1</v>
      </c>
      <c r="B23" s="417">
        <f t="shared" si="5"/>
        <v>0</v>
      </c>
      <c r="C23" s="424">
        <v>17</v>
      </c>
      <c r="D23" s="59"/>
      <c r="E23" s="170" t="str">
        <f>IF(B23=0,"",FLOOR(VLOOKUP(A23,'All Meals'!$A$12:$V$61,4),0.25))</f>
        <v/>
      </c>
      <c r="F23" s="171" t="str">
        <f t="shared" si="1"/>
        <v/>
      </c>
      <c r="G23" s="170" t="str">
        <f>IF(B23=0,"",FLOOR(VLOOKUP(A23,'All Meals'!$A$12:$V$61,5),0.25))</f>
        <v/>
      </c>
      <c r="H23" s="172" t="str">
        <f t="shared" si="2"/>
        <v/>
      </c>
      <c r="I23" s="241" t="str">
        <f>IF(B23=0,"",FLOOR(VLOOKUP(A23,'All Meals'!$A$12:$V$61,6),0.25))</f>
        <v/>
      </c>
      <c r="J23" s="241" t="str">
        <f>IF(B23=0,"",FLOOR(VLOOKUP(A23,'All Meals'!$A$12:$V$61,7),0.25))</f>
        <v/>
      </c>
      <c r="K23" s="95" t="str">
        <f>IF(B23=0, "",VLOOKUP(A23,'All Meals'!$A$12:$V$61,10))</f>
        <v/>
      </c>
      <c r="L23" s="96" t="str">
        <f t="shared" si="3"/>
        <v/>
      </c>
      <c r="M23" s="324" t="str">
        <f>IF(B23=0, "",VLOOKUP(A23,'All Meals'!$A$12:$V$61,13))</f>
        <v/>
      </c>
      <c r="N23" s="95" t="str">
        <f>IF(B23=0, "",VLOOKUP(A23,'All Meals'!$A$12:$V$61,16))</f>
        <v/>
      </c>
      <c r="O23" s="407" t="str">
        <f t="shared" si="16"/>
        <v/>
      </c>
      <c r="P23" s="408" t="str">
        <f>IF(B23=0, "",VLOOKUP(A23,'All Meals'!$A$12:$V$61,19))</f>
        <v/>
      </c>
      <c r="Q23" s="95" t="str">
        <f>IF(B23=0, "",VLOOKUP(A23,'All Meals'!$A$12:$V$61,20))</f>
        <v/>
      </c>
      <c r="R23" s="171" t="str">
        <f t="shared" si="0"/>
        <v/>
      </c>
      <c r="T23" s="669"/>
      <c r="U23" s="901"/>
      <c r="V23" s="902"/>
      <c r="W23" s="214"/>
      <c r="X23" s="214"/>
      <c r="Y23" s="905"/>
      <c r="Z23" s="906"/>
      <c r="AB23" s="952"/>
      <c r="AC23" s="953"/>
      <c r="AD23" s="953"/>
      <c r="AE23" s="953"/>
      <c r="AF23" s="322"/>
      <c r="AG23" s="322"/>
      <c r="AH23" s="944"/>
      <c r="AI23" s="944"/>
      <c r="AJ23" s="944"/>
      <c r="AK23" s="944"/>
      <c r="AL23" s="322"/>
      <c r="AM23" s="322"/>
      <c r="AN23" s="752"/>
      <c r="AO23" s="752"/>
      <c r="AP23" s="752"/>
      <c r="AQ23" s="752"/>
      <c r="AR23" s="322"/>
      <c r="AS23" s="322"/>
      <c r="AT23" s="753"/>
      <c r="AU23" s="753"/>
      <c r="AV23" s="753"/>
      <c r="AW23" s="753"/>
      <c r="AX23" s="322"/>
      <c r="AY23" s="322"/>
      <c r="AZ23" s="948"/>
      <c r="BA23" s="949"/>
      <c r="BB23" s="949"/>
      <c r="BC23" s="950"/>
    </row>
    <row r="24" spans="1:57" ht="33.75" customHeight="1" x14ac:dyDescent="0.35">
      <c r="A24" s="417">
        <v>1</v>
      </c>
      <c r="B24" s="417">
        <f t="shared" si="5"/>
        <v>0</v>
      </c>
      <c r="C24" s="424">
        <v>18</v>
      </c>
      <c r="D24" s="59"/>
      <c r="E24" s="170" t="str">
        <f>IF(B24=0,"",FLOOR(VLOOKUP(A24,'All Meals'!$A$12:$V$61,4),0.25))</f>
        <v/>
      </c>
      <c r="F24" s="171" t="str">
        <f t="shared" si="1"/>
        <v/>
      </c>
      <c r="G24" s="170" t="str">
        <f>IF(B24=0,"",FLOOR(VLOOKUP(A24,'All Meals'!$A$12:$V$61,5),0.25))</f>
        <v/>
      </c>
      <c r="H24" s="172" t="str">
        <f t="shared" si="2"/>
        <v/>
      </c>
      <c r="I24" s="241" t="str">
        <f>IF(B24=0,"",FLOOR(VLOOKUP(A24,'All Meals'!$A$12:$V$61,6),0.25))</f>
        <v/>
      </c>
      <c r="J24" s="241" t="str">
        <f>IF(B24=0,"",FLOOR(VLOOKUP(A24,'All Meals'!$A$12:$V$61,7),0.25))</f>
        <v/>
      </c>
      <c r="K24" s="95" t="str">
        <f>IF(B24=0, "",VLOOKUP(A24,'All Meals'!$A$12:$V$61,10))</f>
        <v/>
      </c>
      <c r="L24" s="96" t="str">
        <f t="shared" si="3"/>
        <v/>
      </c>
      <c r="M24" s="324" t="str">
        <f>IF(B24=0, "",VLOOKUP(A24,'All Meals'!$A$12:$V$61,13))</f>
        <v/>
      </c>
      <c r="N24" s="95" t="str">
        <f>IF(B24=0, "",VLOOKUP(A24,'All Meals'!$A$12:$V$61,16))</f>
        <v/>
      </c>
      <c r="O24" s="407" t="str">
        <f t="shared" si="16"/>
        <v/>
      </c>
      <c r="P24" s="408" t="str">
        <f>IF(B24=0, "",VLOOKUP(A24,'All Meals'!$A$12:$V$61,19))</f>
        <v/>
      </c>
      <c r="Q24" s="95" t="str">
        <f>IF(B24=0, "",VLOOKUP(A24,'All Meals'!$A$12:$V$61,20))</f>
        <v/>
      </c>
      <c r="R24" s="171" t="str">
        <f t="shared" si="0"/>
        <v/>
      </c>
      <c r="AB24" s="749"/>
      <c r="AC24" s="750"/>
      <c r="AD24" s="750"/>
      <c r="AE24" s="750"/>
      <c r="AF24" s="322"/>
      <c r="AG24" s="322"/>
      <c r="AH24" s="944"/>
      <c r="AI24" s="944"/>
      <c r="AJ24" s="944"/>
      <c r="AK24" s="944"/>
      <c r="AL24" s="322"/>
      <c r="AM24" s="322"/>
      <c r="AN24" s="752"/>
      <c r="AO24" s="752"/>
      <c r="AP24" s="752"/>
      <c r="AQ24" s="752"/>
      <c r="AR24" s="322"/>
      <c r="AS24" s="322"/>
      <c r="AT24" s="753"/>
      <c r="AU24" s="753"/>
      <c r="AV24" s="753"/>
      <c r="AW24" s="753"/>
      <c r="AX24" s="322"/>
      <c r="AY24" s="322"/>
      <c r="AZ24" s="948"/>
      <c r="BA24" s="949"/>
      <c r="BB24" s="949"/>
      <c r="BC24" s="950"/>
    </row>
    <row r="25" spans="1:57" ht="33.75" customHeight="1" x14ac:dyDescent="0.35">
      <c r="A25" s="417">
        <v>1</v>
      </c>
      <c r="B25" s="417">
        <f t="shared" si="5"/>
        <v>0</v>
      </c>
      <c r="C25" s="424">
        <v>19</v>
      </c>
      <c r="D25" s="59"/>
      <c r="E25" s="170" t="str">
        <f>IF(B25=0,"",FLOOR(VLOOKUP(A25,'All Meals'!$A$12:$V$61,4),0.25))</f>
        <v/>
      </c>
      <c r="F25" s="171" t="str">
        <f t="shared" si="1"/>
        <v/>
      </c>
      <c r="G25" s="170" t="str">
        <f>IF(B25=0,"",FLOOR(VLOOKUP(A25,'All Meals'!$A$12:$V$61,5),0.25))</f>
        <v/>
      </c>
      <c r="H25" s="172" t="str">
        <f t="shared" si="2"/>
        <v/>
      </c>
      <c r="I25" s="241" t="str">
        <f>IF(B25=0,"",FLOOR(VLOOKUP(A25,'All Meals'!$A$12:$V$61,6),0.25))</f>
        <v/>
      </c>
      <c r="J25" s="241" t="str">
        <f>IF(B25=0,"",FLOOR(VLOOKUP(A25,'All Meals'!$A$12:$V$61,7),0.25))</f>
        <v/>
      </c>
      <c r="K25" s="95" t="str">
        <f>IF(B25=0, "",VLOOKUP(A25,'All Meals'!$A$12:$V$61,10))</f>
        <v/>
      </c>
      <c r="L25" s="96" t="str">
        <f t="shared" si="3"/>
        <v/>
      </c>
      <c r="M25" s="324" t="str">
        <f>IF(B25=0, "",VLOOKUP(A25,'All Meals'!$A$12:$V$61,13))</f>
        <v/>
      </c>
      <c r="N25" s="95" t="str">
        <f>IF(B25=0, "",VLOOKUP(A25,'All Meals'!$A$12:$V$61,16))</f>
        <v/>
      </c>
      <c r="O25" s="407" t="str">
        <f t="shared" si="16"/>
        <v/>
      </c>
      <c r="P25" s="408" t="str">
        <f>IF(B25=0, "",VLOOKUP(A25,'All Meals'!$A$12:$V$61,19))</f>
        <v/>
      </c>
      <c r="Q25" s="95" t="str">
        <f>IF(B25=0, "",VLOOKUP(A25,'All Meals'!$A$12:$V$61,20))</f>
        <v/>
      </c>
      <c r="R25" s="171" t="str">
        <f t="shared" si="0"/>
        <v/>
      </c>
      <c r="AB25" s="749"/>
      <c r="AC25" s="750"/>
      <c r="AD25" s="750"/>
      <c r="AE25" s="750"/>
      <c r="AF25" s="322"/>
      <c r="AG25" s="322"/>
      <c r="AH25" s="944"/>
      <c r="AI25" s="944"/>
      <c r="AJ25" s="944"/>
      <c r="AK25" s="944"/>
      <c r="AL25" s="322"/>
      <c r="AM25" s="322"/>
      <c r="AN25" s="752"/>
      <c r="AO25" s="752"/>
      <c r="AP25" s="752"/>
      <c r="AQ25" s="752"/>
      <c r="AR25" s="322"/>
      <c r="AS25" s="322"/>
      <c r="AT25" s="753"/>
      <c r="AU25" s="753"/>
      <c r="AV25" s="753"/>
      <c r="AW25" s="753"/>
      <c r="AX25" s="322"/>
      <c r="AY25" s="322"/>
      <c r="AZ25" s="948"/>
      <c r="BA25" s="949"/>
      <c r="BB25" s="949"/>
      <c r="BC25" s="950"/>
    </row>
    <row r="26" spans="1:57" ht="33.75" customHeight="1" thickBot="1" x14ac:dyDescent="0.4">
      <c r="A26" s="417">
        <v>1</v>
      </c>
      <c r="B26" s="417">
        <f t="shared" si="5"/>
        <v>0</v>
      </c>
      <c r="C26" s="425">
        <v>20</v>
      </c>
      <c r="D26" s="60"/>
      <c r="E26" s="418" t="str">
        <f>IF(B26=0,"",FLOOR(VLOOKUP(A26,'All Meals'!$A$12:$V$61,4),0.25))</f>
        <v/>
      </c>
      <c r="F26" s="171" t="str">
        <f t="shared" si="1"/>
        <v/>
      </c>
      <c r="G26" s="418" t="str">
        <f>IF(B26=0,"",FLOOR(VLOOKUP(A26,'All Meals'!$A$12:$V$61,5),0.25))</f>
        <v/>
      </c>
      <c r="H26" s="172" t="str">
        <f t="shared" si="2"/>
        <v/>
      </c>
      <c r="I26" s="419" t="str">
        <f>IF(B26=0,"",FLOOR(VLOOKUP(A26,'All Meals'!$A$12:$V$61,6),0.25))</f>
        <v/>
      </c>
      <c r="J26" s="419" t="str">
        <f>IF(B26=0,"",FLOOR(VLOOKUP(A26,'All Meals'!$A$12:$V$61,7),0.25))</f>
        <v/>
      </c>
      <c r="K26" s="420" t="str">
        <f>IF(B26=0, "",VLOOKUP(A26,'All Meals'!$A$12:$V$61,10))</f>
        <v/>
      </c>
      <c r="L26" s="96" t="str">
        <f t="shared" si="3"/>
        <v/>
      </c>
      <c r="M26" s="421" t="str">
        <f>IF(B26=0, "",VLOOKUP(A26,'All Meals'!$A$12:$V$61,13))</f>
        <v/>
      </c>
      <c r="N26" s="420" t="str">
        <f>IF(B26=0, "",VLOOKUP(A26,'All Meals'!$A$12:$V$61,16))</f>
        <v/>
      </c>
      <c r="O26" s="407" t="str">
        <f t="shared" si="16"/>
        <v/>
      </c>
      <c r="P26" s="422" t="str">
        <f>IF(B26=0, "",VLOOKUP(A26,'All Meals'!$A$12:$V$61,19))</f>
        <v/>
      </c>
      <c r="Q26" s="420" t="str">
        <f>IF(B26=0, "",VLOOKUP(A26,'All Meals'!$A$12:$V$61,20))</f>
        <v/>
      </c>
      <c r="R26" s="173" t="str">
        <f t="shared" si="0"/>
        <v/>
      </c>
      <c r="AB26" s="742"/>
      <c r="AC26" s="743"/>
      <c r="AD26" s="743"/>
      <c r="AE26" s="743"/>
      <c r="AF26" s="323"/>
      <c r="AG26" s="323"/>
      <c r="AH26" s="951"/>
      <c r="AI26" s="951"/>
      <c r="AJ26" s="951"/>
      <c r="AK26" s="951"/>
      <c r="AL26" s="323"/>
      <c r="AM26" s="323"/>
      <c r="AN26" s="745"/>
      <c r="AO26" s="745"/>
      <c r="AP26" s="745"/>
      <c r="AQ26" s="745"/>
      <c r="AR26" s="323"/>
      <c r="AS26" s="323"/>
      <c r="AT26" s="746"/>
      <c r="AU26" s="746"/>
      <c r="AV26" s="746"/>
      <c r="AW26" s="746"/>
      <c r="AX26" s="323"/>
      <c r="AY26" s="323"/>
      <c r="AZ26" s="938"/>
      <c r="BA26" s="939"/>
      <c r="BB26" s="939"/>
      <c r="BC26" s="940"/>
    </row>
    <row r="27" spans="1:57" ht="33.75" customHeight="1" x14ac:dyDescent="0.35">
      <c r="AB27" s="153"/>
    </row>
    <row r="28" spans="1:57" ht="33.75" customHeight="1" x14ac:dyDescent="0.35">
      <c r="AB28" s="153"/>
      <c r="AE28" s="154"/>
    </row>
    <row r="29" spans="1:57" ht="33.75" customHeight="1" x14ac:dyDescent="0.35"/>
    <row r="30" spans="1:57" ht="33.75" customHeight="1" x14ac:dyDescent="0.35"/>
  </sheetData>
  <sheetProtection algorithmName="SHA-512" hashValue="PE1PZz9ypxPd6XoT1AtbU09iEDHJpeVVzcJJuUaPhHi/A1HxRQv+rZMRlE0t4kW+6Owr7YCLwecVzIuEqr1AvQ==" saltValue="HnCyY/T3yCobhlg0KWrzPg==" spinCount="100000" sheet="1"/>
  <mergeCells count="127">
    <mergeCell ref="AU7:AU8"/>
    <mergeCell ref="AT21:AW21"/>
    <mergeCell ref="AN9:AQ9"/>
    <mergeCell ref="AN7:AN8"/>
    <mergeCell ref="AN25:AQ25"/>
    <mergeCell ref="AN26:AQ26"/>
    <mergeCell ref="AT25:AW25"/>
    <mergeCell ref="AT23:AW23"/>
    <mergeCell ref="AT24:AW24"/>
    <mergeCell ref="AT9:AW9"/>
    <mergeCell ref="AN24:AQ24"/>
    <mergeCell ref="BE5:BE6"/>
    <mergeCell ref="AV7:AV8"/>
    <mergeCell ref="AW7:AW8"/>
    <mergeCell ref="AX7:AX8"/>
    <mergeCell ref="AY7:AY8"/>
    <mergeCell ref="AW5:AW6"/>
    <mergeCell ref="AZ5:AZ6"/>
    <mergeCell ref="AZ9:BC9"/>
    <mergeCell ref="BA7:BA8"/>
    <mergeCell ref="BB7:BB8"/>
    <mergeCell ref="BC7:BC8"/>
    <mergeCell ref="AZ7:AZ8"/>
    <mergeCell ref="AZ26:BC26"/>
    <mergeCell ref="AB20:BC20"/>
    <mergeCell ref="AH25:AK25"/>
    <mergeCell ref="AZ21:BC21"/>
    <mergeCell ref="AZ22:BC22"/>
    <mergeCell ref="AZ23:BC23"/>
    <mergeCell ref="AZ24:BC24"/>
    <mergeCell ref="AT22:AW22"/>
    <mergeCell ref="AT26:AW26"/>
    <mergeCell ref="AN21:AQ21"/>
    <mergeCell ref="AN22:AQ22"/>
    <mergeCell ref="AN23:AQ23"/>
    <mergeCell ref="AH24:AK24"/>
    <mergeCell ref="AH23:AK23"/>
    <mergeCell ref="AH21:AK21"/>
    <mergeCell ref="AB26:AE26"/>
    <mergeCell ref="AH26:AK26"/>
    <mergeCell ref="AB21:AE21"/>
    <mergeCell ref="AB22:AE22"/>
    <mergeCell ref="AB23:AE23"/>
    <mergeCell ref="AB24:AE24"/>
    <mergeCell ref="AB25:AE25"/>
    <mergeCell ref="AH22:AK22"/>
    <mergeCell ref="AZ25:BC25"/>
    <mergeCell ref="T22:V23"/>
    <mergeCell ref="Y22:Z23"/>
    <mergeCell ref="T11:Z12"/>
    <mergeCell ref="T19:Z19"/>
    <mergeCell ref="T20:V21"/>
    <mergeCell ref="Y20:Z21"/>
    <mergeCell ref="AB9:AE9"/>
    <mergeCell ref="S7:V7"/>
    <mergeCell ref="Y14:Z14"/>
    <mergeCell ref="Y15:Z15"/>
    <mergeCell ref="T13:V18"/>
    <mergeCell ref="Y16:Z16"/>
    <mergeCell ref="Y17:Z17"/>
    <mergeCell ref="Y18:Z18"/>
    <mergeCell ref="Y13:Z13"/>
    <mergeCell ref="S9:V9"/>
    <mergeCell ref="S8:V8"/>
    <mergeCell ref="AC7:AC8"/>
    <mergeCell ref="J5:J6"/>
    <mergeCell ref="N4:P4"/>
    <mergeCell ref="AH9:AK9"/>
    <mergeCell ref="AK7:AK8"/>
    <mergeCell ref="AI7:AI8"/>
    <mergeCell ref="AH7:AH8"/>
    <mergeCell ref="AJ7:AJ8"/>
    <mergeCell ref="AG7:AG8"/>
    <mergeCell ref="AD7:AD8"/>
    <mergeCell ref="AE7:AE8"/>
    <mergeCell ref="AB7:AB8"/>
    <mergeCell ref="AF7:AF8"/>
    <mergeCell ref="P5:P6"/>
    <mergeCell ref="G4:J4"/>
    <mergeCell ref="AB2:AW2"/>
    <mergeCell ref="AZ2:BD2"/>
    <mergeCell ref="G5:G6"/>
    <mergeCell ref="AT5:AT6"/>
    <mergeCell ref="AL7:AL8"/>
    <mergeCell ref="AM7:AM8"/>
    <mergeCell ref="Z5:Z8"/>
    <mergeCell ref="E4:F4"/>
    <mergeCell ref="E5:E6"/>
    <mergeCell ref="F5:F6"/>
    <mergeCell ref="R5:R6"/>
    <mergeCell ref="L5:L6"/>
    <mergeCell ref="H5:H6"/>
    <mergeCell ref="I5:I6"/>
    <mergeCell ref="K5:K6"/>
    <mergeCell ref="AQ7:AQ8"/>
    <mergeCell ref="AR7:AR8"/>
    <mergeCell ref="AS7:AS8"/>
    <mergeCell ref="AT7:AT8"/>
    <mergeCell ref="AO7:AO8"/>
    <mergeCell ref="AP7:AP8"/>
    <mergeCell ref="AH5:AH6"/>
    <mergeCell ref="AN5:AN6"/>
    <mergeCell ref="M5:M6"/>
    <mergeCell ref="AQ5:AQ6"/>
    <mergeCell ref="O5:O6"/>
    <mergeCell ref="BD5:BD6"/>
    <mergeCell ref="T1:Z1"/>
    <mergeCell ref="AB1:BC1"/>
    <mergeCell ref="AB5:AB6"/>
    <mergeCell ref="T2:V2"/>
    <mergeCell ref="C1:R1"/>
    <mergeCell ref="C4:D6"/>
    <mergeCell ref="S4:Z4"/>
    <mergeCell ref="AB3:AN3"/>
    <mergeCell ref="AB4:BC4"/>
    <mergeCell ref="D2:R2"/>
    <mergeCell ref="Q4:R4"/>
    <mergeCell ref="N5:N6"/>
    <mergeCell ref="Y2:Z2"/>
    <mergeCell ref="AE5:AE6"/>
    <mergeCell ref="Q5:Q6"/>
    <mergeCell ref="S5:V5"/>
    <mergeCell ref="S6:V6"/>
    <mergeCell ref="BC5:BC6"/>
    <mergeCell ref="AK5:AK6"/>
    <mergeCell ref="C3:Z3"/>
    <mergeCell ref="K4:M4"/>
  </mergeCells>
  <conditionalFormatting sqref="Z5 F7:J26 L7:L26 O7:O26 R7:R26 Z9">
    <cfRule type="containsText" dxfId="69" priority="16" stopIfTrue="1" operator="containsText" text="Yes">
      <formula>NOT(ISERROR(SEARCH("Yes",F5)))</formula>
    </cfRule>
    <cfRule type="containsText" dxfId="68" priority="17" stopIfTrue="1" operator="containsText" text="No">
      <formula>NOT(ISERROR(SEARCH("No",F5)))</formula>
    </cfRule>
  </conditionalFormatting>
  <conditionalFormatting sqref="AB20">
    <cfRule type="containsText" dxfId="67" priority="1" stopIfTrue="1" operator="containsText" text="You">
      <formula>NOT(ISERROR(SEARCH("You",AB20)))</formula>
    </cfRule>
  </conditionalFormatting>
  <conditionalFormatting sqref="AB9:AE9 AH9:AK9">
    <cfRule type="containsText" dxfId="66" priority="9" stopIfTrue="1" operator="containsText" text="Remember">
      <formula>NOT(ISERROR(SEARCH("Remember",AB9)))</formula>
    </cfRule>
  </conditionalFormatting>
  <conditionalFormatting sqref="AN9:AQ9">
    <cfRule type="containsText" dxfId="65" priority="2" stopIfTrue="1" operator="containsText" text="if">
      <formula>NOT(ISERROR(SEARCH("if",AN9)))</formula>
    </cfRule>
  </conditionalFormatting>
  <hyperlinks>
    <hyperlink ref="Y2:Z2" location="'Weekly Report'!A1" display="Go to Weekly Report" xr:uid="{00000000-0004-0000-0600-000000000000}"/>
    <hyperlink ref="T2:V2" location="'Menu Worksheet Instructions'!A1" display="Go to Instructions" xr:uid="{00000000-0004-0000-0600-000001000000}"/>
    <hyperlink ref="AZ2:BD2" r:id="rId1" display="https://foodbuyingguide.fns.usda.gov/files/Reports/USDA_FBG_Section2_Vegetables_YieldTable.pdf" xr:uid="{00000000-0004-0000-06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 r:id="rId6" name="Drop Down 2">
              <controlPr defaultSize="0" autoLine="0" autoPict="0">
                <anchor moveWithCells="1">
                  <from>
                    <xdr:col>3</xdr:col>
                    <xdr:colOff>165100</xdr:colOff>
                    <xdr:row>6</xdr:row>
                    <xdr:rowOff>107950</xdr:rowOff>
                  </from>
                  <to>
                    <xdr:col>3</xdr:col>
                    <xdr:colOff>3060700</xdr:colOff>
                    <xdr:row>6</xdr:row>
                    <xdr:rowOff>381000</xdr:rowOff>
                  </to>
                </anchor>
              </controlPr>
            </control>
          </mc:Choice>
        </mc:AlternateContent>
        <mc:AlternateContent xmlns:mc="http://schemas.openxmlformats.org/markup-compatibility/2006">
          <mc:Choice Requires="x14">
            <control shapeId="2051" r:id="rId7" name="Drop Down 3">
              <controlPr defaultSize="0" autoLine="0" autoPict="0">
                <anchor moveWithCells="1">
                  <from>
                    <xdr:col>3</xdr:col>
                    <xdr:colOff>165100</xdr:colOff>
                    <xdr:row>7</xdr:row>
                    <xdr:rowOff>107950</xdr:rowOff>
                  </from>
                  <to>
                    <xdr:col>3</xdr:col>
                    <xdr:colOff>3060700</xdr:colOff>
                    <xdr:row>7</xdr:row>
                    <xdr:rowOff>381000</xdr:rowOff>
                  </to>
                </anchor>
              </controlPr>
            </control>
          </mc:Choice>
        </mc:AlternateContent>
        <mc:AlternateContent xmlns:mc="http://schemas.openxmlformats.org/markup-compatibility/2006">
          <mc:Choice Requires="x14">
            <control shapeId="2052" r:id="rId8" name="Drop Down 4">
              <controlPr defaultSize="0" autoLine="0" autoPict="0">
                <anchor moveWithCells="1">
                  <from>
                    <xdr:col>3</xdr:col>
                    <xdr:colOff>165100</xdr:colOff>
                    <xdr:row>8</xdr:row>
                    <xdr:rowOff>107950</xdr:rowOff>
                  </from>
                  <to>
                    <xdr:col>3</xdr:col>
                    <xdr:colOff>3060700</xdr:colOff>
                    <xdr:row>8</xdr:row>
                    <xdr:rowOff>381000</xdr:rowOff>
                  </to>
                </anchor>
              </controlPr>
            </control>
          </mc:Choice>
        </mc:AlternateContent>
        <mc:AlternateContent xmlns:mc="http://schemas.openxmlformats.org/markup-compatibility/2006">
          <mc:Choice Requires="x14">
            <control shapeId="2053" r:id="rId9" name="Drop Down 5">
              <controlPr defaultSize="0" autoLine="0" autoPict="0">
                <anchor moveWithCells="1">
                  <from>
                    <xdr:col>3</xdr:col>
                    <xdr:colOff>165100</xdr:colOff>
                    <xdr:row>9</xdr:row>
                    <xdr:rowOff>107950</xdr:rowOff>
                  </from>
                  <to>
                    <xdr:col>3</xdr:col>
                    <xdr:colOff>3060700</xdr:colOff>
                    <xdr:row>9</xdr:row>
                    <xdr:rowOff>381000</xdr:rowOff>
                  </to>
                </anchor>
              </controlPr>
            </control>
          </mc:Choice>
        </mc:AlternateContent>
        <mc:AlternateContent xmlns:mc="http://schemas.openxmlformats.org/markup-compatibility/2006">
          <mc:Choice Requires="x14">
            <control shapeId="2054" r:id="rId10" name="Drop Down 6">
              <controlPr defaultSize="0" autoLine="0" autoPict="0">
                <anchor moveWithCells="1">
                  <from>
                    <xdr:col>3</xdr:col>
                    <xdr:colOff>165100</xdr:colOff>
                    <xdr:row>10</xdr:row>
                    <xdr:rowOff>107950</xdr:rowOff>
                  </from>
                  <to>
                    <xdr:col>3</xdr:col>
                    <xdr:colOff>3060700</xdr:colOff>
                    <xdr:row>10</xdr:row>
                    <xdr:rowOff>381000</xdr:rowOff>
                  </to>
                </anchor>
              </controlPr>
            </control>
          </mc:Choice>
        </mc:AlternateContent>
        <mc:AlternateContent xmlns:mc="http://schemas.openxmlformats.org/markup-compatibility/2006">
          <mc:Choice Requires="x14">
            <control shapeId="2055" r:id="rId11" name="Drop Down 7">
              <controlPr defaultSize="0" autoLine="0" autoPict="0">
                <anchor moveWithCells="1">
                  <from>
                    <xdr:col>3</xdr:col>
                    <xdr:colOff>165100</xdr:colOff>
                    <xdr:row>11</xdr:row>
                    <xdr:rowOff>107950</xdr:rowOff>
                  </from>
                  <to>
                    <xdr:col>3</xdr:col>
                    <xdr:colOff>3060700</xdr:colOff>
                    <xdr:row>11</xdr:row>
                    <xdr:rowOff>381000</xdr:rowOff>
                  </to>
                </anchor>
              </controlPr>
            </control>
          </mc:Choice>
        </mc:AlternateContent>
        <mc:AlternateContent xmlns:mc="http://schemas.openxmlformats.org/markup-compatibility/2006">
          <mc:Choice Requires="x14">
            <control shapeId="2056" r:id="rId12" name="Drop Down 8">
              <controlPr defaultSize="0" autoLine="0" autoPict="0">
                <anchor moveWithCells="1">
                  <from>
                    <xdr:col>3</xdr:col>
                    <xdr:colOff>165100</xdr:colOff>
                    <xdr:row>12</xdr:row>
                    <xdr:rowOff>107950</xdr:rowOff>
                  </from>
                  <to>
                    <xdr:col>3</xdr:col>
                    <xdr:colOff>3060700</xdr:colOff>
                    <xdr:row>12</xdr:row>
                    <xdr:rowOff>381000</xdr:rowOff>
                  </to>
                </anchor>
              </controlPr>
            </control>
          </mc:Choice>
        </mc:AlternateContent>
        <mc:AlternateContent xmlns:mc="http://schemas.openxmlformats.org/markup-compatibility/2006">
          <mc:Choice Requires="x14">
            <control shapeId="2057" r:id="rId13" name="Drop Down 9">
              <controlPr defaultSize="0" autoLine="0" autoPict="0">
                <anchor moveWithCells="1">
                  <from>
                    <xdr:col>3</xdr:col>
                    <xdr:colOff>165100</xdr:colOff>
                    <xdr:row>13</xdr:row>
                    <xdr:rowOff>107950</xdr:rowOff>
                  </from>
                  <to>
                    <xdr:col>3</xdr:col>
                    <xdr:colOff>3060700</xdr:colOff>
                    <xdr:row>13</xdr:row>
                    <xdr:rowOff>381000</xdr:rowOff>
                  </to>
                </anchor>
              </controlPr>
            </control>
          </mc:Choice>
        </mc:AlternateContent>
        <mc:AlternateContent xmlns:mc="http://schemas.openxmlformats.org/markup-compatibility/2006">
          <mc:Choice Requires="x14">
            <control shapeId="2058" r:id="rId14" name="Drop Down 10">
              <controlPr defaultSize="0" autoLine="0" autoPict="0">
                <anchor moveWithCells="1">
                  <from>
                    <xdr:col>3</xdr:col>
                    <xdr:colOff>165100</xdr:colOff>
                    <xdr:row>14</xdr:row>
                    <xdr:rowOff>107950</xdr:rowOff>
                  </from>
                  <to>
                    <xdr:col>3</xdr:col>
                    <xdr:colOff>3060700</xdr:colOff>
                    <xdr:row>14</xdr:row>
                    <xdr:rowOff>381000</xdr:rowOff>
                  </to>
                </anchor>
              </controlPr>
            </control>
          </mc:Choice>
        </mc:AlternateContent>
        <mc:AlternateContent xmlns:mc="http://schemas.openxmlformats.org/markup-compatibility/2006">
          <mc:Choice Requires="x14">
            <control shapeId="2059" r:id="rId15" name="Drop Down 11">
              <controlPr defaultSize="0" autoLine="0" autoPict="0">
                <anchor moveWithCells="1">
                  <from>
                    <xdr:col>3</xdr:col>
                    <xdr:colOff>165100</xdr:colOff>
                    <xdr:row>15</xdr:row>
                    <xdr:rowOff>88900</xdr:rowOff>
                  </from>
                  <to>
                    <xdr:col>3</xdr:col>
                    <xdr:colOff>3060700</xdr:colOff>
                    <xdr:row>15</xdr:row>
                    <xdr:rowOff>361950</xdr:rowOff>
                  </to>
                </anchor>
              </controlPr>
            </control>
          </mc:Choice>
        </mc:AlternateContent>
        <mc:AlternateContent xmlns:mc="http://schemas.openxmlformats.org/markup-compatibility/2006">
          <mc:Choice Requires="x14">
            <control shapeId="2060" r:id="rId16" name="Drop Down 12">
              <controlPr defaultSize="0" autoLine="0" autoPict="0">
                <anchor moveWithCells="1">
                  <from>
                    <xdr:col>3</xdr:col>
                    <xdr:colOff>165100</xdr:colOff>
                    <xdr:row>16</xdr:row>
                    <xdr:rowOff>107950</xdr:rowOff>
                  </from>
                  <to>
                    <xdr:col>3</xdr:col>
                    <xdr:colOff>3060700</xdr:colOff>
                    <xdr:row>16</xdr:row>
                    <xdr:rowOff>381000</xdr:rowOff>
                  </to>
                </anchor>
              </controlPr>
            </control>
          </mc:Choice>
        </mc:AlternateContent>
        <mc:AlternateContent xmlns:mc="http://schemas.openxmlformats.org/markup-compatibility/2006">
          <mc:Choice Requires="x14">
            <control shapeId="2061" r:id="rId17" name="Drop Down 13">
              <controlPr defaultSize="0" autoLine="0" autoPict="0">
                <anchor moveWithCells="1">
                  <from>
                    <xdr:col>3</xdr:col>
                    <xdr:colOff>165100</xdr:colOff>
                    <xdr:row>17</xdr:row>
                    <xdr:rowOff>107950</xdr:rowOff>
                  </from>
                  <to>
                    <xdr:col>3</xdr:col>
                    <xdr:colOff>3060700</xdr:colOff>
                    <xdr:row>17</xdr:row>
                    <xdr:rowOff>381000</xdr:rowOff>
                  </to>
                </anchor>
              </controlPr>
            </control>
          </mc:Choice>
        </mc:AlternateContent>
        <mc:AlternateContent xmlns:mc="http://schemas.openxmlformats.org/markup-compatibility/2006">
          <mc:Choice Requires="x14">
            <control shapeId="2062" r:id="rId18" name="Drop Down 14">
              <controlPr defaultSize="0" autoLine="0" autoPict="0">
                <anchor moveWithCells="1">
                  <from>
                    <xdr:col>3</xdr:col>
                    <xdr:colOff>165100</xdr:colOff>
                    <xdr:row>18</xdr:row>
                    <xdr:rowOff>107950</xdr:rowOff>
                  </from>
                  <to>
                    <xdr:col>3</xdr:col>
                    <xdr:colOff>3060700</xdr:colOff>
                    <xdr:row>18</xdr:row>
                    <xdr:rowOff>381000</xdr:rowOff>
                  </to>
                </anchor>
              </controlPr>
            </control>
          </mc:Choice>
        </mc:AlternateContent>
        <mc:AlternateContent xmlns:mc="http://schemas.openxmlformats.org/markup-compatibility/2006">
          <mc:Choice Requires="x14">
            <control shapeId="2063" r:id="rId19" name="Drop Down 15">
              <controlPr defaultSize="0" autoLine="0" autoPict="0">
                <anchor moveWithCells="1">
                  <from>
                    <xdr:col>3</xdr:col>
                    <xdr:colOff>165100</xdr:colOff>
                    <xdr:row>19</xdr:row>
                    <xdr:rowOff>107950</xdr:rowOff>
                  </from>
                  <to>
                    <xdr:col>3</xdr:col>
                    <xdr:colOff>3060700</xdr:colOff>
                    <xdr:row>19</xdr:row>
                    <xdr:rowOff>381000</xdr:rowOff>
                  </to>
                </anchor>
              </controlPr>
            </control>
          </mc:Choice>
        </mc:AlternateContent>
        <mc:AlternateContent xmlns:mc="http://schemas.openxmlformats.org/markup-compatibility/2006">
          <mc:Choice Requires="x14">
            <control shapeId="2064" r:id="rId20" name="Drop Down 16">
              <controlPr defaultSize="0" autoLine="0" autoPict="0">
                <anchor moveWithCells="1">
                  <from>
                    <xdr:col>3</xdr:col>
                    <xdr:colOff>165100</xdr:colOff>
                    <xdr:row>20</xdr:row>
                    <xdr:rowOff>107950</xdr:rowOff>
                  </from>
                  <to>
                    <xdr:col>3</xdr:col>
                    <xdr:colOff>3060700</xdr:colOff>
                    <xdr:row>20</xdr:row>
                    <xdr:rowOff>381000</xdr:rowOff>
                  </to>
                </anchor>
              </controlPr>
            </control>
          </mc:Choice>
        </mc:AlternateContent>
        <mc:AlternateContent xmlns:mc="http://schemas.openxmlformats.org/markup-compatibility/2006">
          <mc:Choice Requires="x14">
            <control shapeId="2065" r:id="rId21" name="Drop Down 17">
              <controlPr defaultSize="0" autoLine="0" autoPict="0">
                <anchor moveWithCells="1">
                  <from>
                    <xdr:col>3</xdr:col>
                    <xdr:colOff>165100</xdr:colOff>
                    <xdr:row>21</xdr:row>
                    <xdr:rowOff>107950</xdr:rowOff>
                  </from>
                  <to>
                    <xdr:col>3</xdr:col>
                    <xdr:colOff>3060700</xdr:colOff>
                    <xdr:row>21</xdr:row>
                    <xdr:rowOff>381000</xdr:rowOff>
                  </to>
                </anchor>
              </controlPr>
            </control>
          </mc:Choice>
        </mc:AlternateContent>
        <mc:AlternateContent xmlns:mc="http://schemas.openxmlformats.org/markup-compatibility/2006">
          <mc:Choice Requires="x14">
            <control shapeId="2066" r:id="rId22" name="Drop Down 18">
              <controlPr defaultSize="0" autoLine="0" autoPict="0">
                <anchor moveWithCells="1">
                  <from>
                    <xdr:col>3</xdr:col>
                    <xdr:colOff>165100</xdr:colOff>
                    <xdr:row>22</xdr:row>
                    <xdr:rowOff>107950</xdr:rowOff>
                  </from>
                  <to>
                    <xdr:col>3</xdr:col>
                    <xdr:colOff>3060700</xdr:colOff>
                    <xdr:row>22</xdr:row>
                    <xdr:rowOff>381000</xdr:rowOff>
                  </to>
                </anchor>
              </controlPr>
            </control>
          </mc:Choice>
        </mc:AlternateContent>
        <mc:AlternateContent xmlns:mc="http://schemas.openxmlformats.org/markup-compatibility/2006">
          <mc:Choice Requires="x14">
            <control shapeId="2067" r:id="rId23" name="Drop Down 19">
              <controlPr defaultSize="0" autoLine="0" autoPict="0">
                <anchor moveWithCells="1">
                  <from>
                    <xdr:col>3</xdr:col>
                    <xdr:colOff>165100</xdr:colOff>
                    <xdr:row>23</xdr:row>
                    <xdr:rowOff>107950</xdr:rowOff>
                  </from>
                  <to>
                    <xdr:col>3</xdr:col>
                    <xdr:colOff>3060700</xdr:colOff>
                    <xdr:row>23</xdr:row>
                    <xdr:rowOff>381000</xdr:rowOff>
                  </to>
                </anchor>
              </controlPr>
            </control>
          </mc:Choice>
        </mc:AlternateContent>
        <mc:AlternateContent xmlns:mc="http://schemas.openxmlformats.org/markup-compatibility/2006">
          <mc:Choice Requires="x14">
            <control shapeId="2068" r:id="rId24" name="Drop Down 20">
              <controlPr defaultSize="0" autoLine="0" autoPict="0">
                <anchor moveWithCells="1">
                  <from>
                    <xdr:col>3</xdr:col>
                    <xdr:colOff>165100</xdr:colOff>
                    <xdr:row>24</xdr:row>
                    <xdr:rowOff>107950</xdr:rowOff>
                  </from>
                  <to>
                    <xdr:col>3</xdr:col>
                    <xdr:colOff>3060700</xdr:colOff>
                    <xdr:row>24</xdr:row>
                    <xdr:rowOff>381000</xdr:rowOff>
                  </to>
                </anchor>
              </controlPr>
            </control>
          </mc:Choice>
        </mc:AlternateContent>
        <mc:AlternateContent xmlns:mc="http://schemas.openxmlformats.org/markup-compatibility/2006">
          <mc:Choice Requires="x14">
            <control shapeId="2069" r:id="rId25" name="Drop Down 21">
              <controlPr defaultSize="0" autoLine="0" autoPict="0">
                <anchor moveWithCells="1">
                  <from>
                    <xdr:col>3</xdr:col>
                    <xdr:colOff>165100</xdr:colOff>
                    <xdr:row>25</xdr:row>
                    <xdr:rowOff>107950</xdr:rowOff>
                  </from>
                  <to>
                    <xdr:col>3</xdr:col>
                    <xdr:colOff>3060700</xdr:colOff>
                    <xdr:row>25</xdr:row>
                    <xdr:rowOff>381000</xdr:rowOff>
                  </to>
                </anchor>
              </controlPr>
            </control>
          </mc:Choice>
        </mc:AlternateContent>
        <mc:AlternateContent xmlns:mc="http://schemas.openxmlformats.org/markup-compatibility/2006">
          <mc:Choice Requires="x14">
            <control shapeId="2101" r:id="rId26" name="Check Box 53">
              <controlPr defaultSize="0" autoFill="0" autoLine="0" autoPict="0">
                <anchor moveWithCells="1">
                  <from>
                    <xdr:col>24</xdr:col>
                    <xdr:colOff>203200</xdr:colOff>
                    <xdr:row>4</xdr:row>
                    <xdr:rowOff>146050</xdr:rowOff>
                  </from>
                  <to>
                    <xdr:col>24</xdr:col>
                    <xdr:colOff>508000</xdr:colOff>
                    <xdr:row>4</xdr:row>
                    <xdr:rowOff>374650</xdr:rowOff>
                  </to>
                </anchor>
              </controlPr>
            </control>
          </mc:Choice>
        </mc:AlternateContent>
        <mc:AlternateContent xmlns:mc="http://schemas.openxmlformats.org/markup-compatibility/2006">
          <mc:Choice Requires="x14">
            <control shapeId="2102" r:id="rId27" name="Check Box 54">
              <controlPr defaultSize="0" autoFill="0" autoLine="0" autoPict="0">
                <anchor moveWithCells="1">
                  <from>
                    <xdr:col>24</xdr:col>
                    <xdr:colOff>190500</xdr:colOff>
                    <xdr:row>5</xdr:row>
                    <xdr:rowOff>152400</xdr:rowOff>
                  </from>
                  <to>
                    <xdr:col>24</xdr:col>
                    <xdr:colOff>508000</xdr:colOff>
                    <xdr:row>5</xdr:row>
                    <xdr:rowOff>374650</xdr:rowOff>
                  </to>
                </anchor>
              </controlPr>
            </control>
          </mc:Choice>
        </mc:AlternateContent>
        <mc:AlternateContent xmlns:mc="http://schemas.openxmlformats.org/markup-compatibility/2006">
          <mc:Choice Requires="x14">
            <control shapeId="2103" r:id="rId28" name="Check Box 55">
              <controlPr defaultSize="0" autoFill="0" autoLine="0" autoPict="0">
                <anchor moveWithCells="1">
                  <from>
                    <xdr:col>24</xdr:col>
                    <xdr:colOff>190500</xdr:colOff>
                    <xdr:row>6</xdr:row>
                    <xdr:rowOff>127000</xdr:rowOff>
                  </from>
                  <to>
                    <xdr:col>24</xdr:col>
                    <xdr:colOff>508000</xdr:colOff>
                    <xdr:row>6</xdr:row>
                    <xdr:rowOff>342900</xdr:rowOff>
                  </to>
                </anchor>
              </controlPr>
            </control>
          </mc:Choice>
        </mc:AlternateContent>
        <mc:AlternateContent xmlns:mc="http://schemas.openxmlformats.org/markup-compatibility/2006">
          <mc:Choice Requires="x14">
            <control shapeId="2104" r:id="rId29" name="Check Box 56">
              <controlPr defaultSize="0" autoFill="0" autoLine="0" autoPict="0">
                <anchor moveWithCells="1">
                  <from>
                    <xdr:col>24</xdr:col>
                    <xdr:colOff>184150</xdr:colOff>
                    <xdr:row>7</xdr:row>
                    <xdr:rowOff>127000</xdr:rowOff>
                  </from>
                  <to>
                    <xdr:col>24</xdr:col>
                    <xdr:colOff>488950</xdr:colOff>
                    <xdr:row>7</xdr:row>
                    <xdr:rowOff>342900</xdr:rowOff>
                  </to>
                </anchor>
              </controlPr>
            </control>
          </mc:Choice>
        </mc:AlternateContent>
        <mc:AlternateContent xmlns:mc="http://schemas.openxmlformats.org/markup-compatibility/2006">
          <mc:Choice Requires="x14">
            <control shapeId="2105" r:id="rId30" name="Check Box 57">
              <controlPr defaultSize="0" autoFill="0" autoLine="0" autoPict="0">
                <anchor moveWithCells="1">
                  <from>
                    <xdr:col>24</xdr:col>
                    <xdr:colOff>184150</xdr:colOff>
                    <xdr:row>8</xdr:row>
                    <xdr:rowOff>88900</xdr:rowOff>
                  </from>
                  <to>
                    <xdr:col>24</xdr:col>
                    <xdr:colOff>488950</xdr:colOff>
                    <xdr:row>8</xdr:row>
                    <xdr:rowOff>317500</xdr:rowOff>
                  </to>
                </anchor>
              </controlPr>
            </control>
          </mc:Choice>
        </mc:AlternateContent>
        <mc:AlternateContent xmlns:mc="http://schemas.openxmlformats.org/markup-compatibility/2006">
          <mc:Choice Requires="x14">
            <control shapeId="2106" r:id="rId31" name="Drop Down 58">
              <controlPr defaultSize="0" autoLine="0" autoPict="0">
                <anchor moveWithCells="1">
                  <from>
                    <xdr:col>27</xdr:col>
                    <xdr:colOff>127000</xdr:colOff>
                    <xdr:row>9</xdr:row>
                    <xdr:rowOff>76200</xdr:rowOff>
                  </from>
                  <to>
                    <xdr:col>27</xdr:col>
                    <xdr:colOff>2489200</xdr:colOff>
                    <xdr:row>9</xdr:row>
                    <xdr:rowOff>342900</xdr:rowOff>
                  </to>
                </anchor>
              </controlPr>
            </control>
          </mc:Choice>
        </mc:AlternateContent>
        <mc:AlternateContent xmlns:mc="http://schemas.openxmlformats.org/markup-compatibility/2006">
          <mc:Choice Requires="x14">
            <control shapeId="2107" r:id="rId32" name="Drop Down 59">
              <controlPr defaultSize="0" autoLine="0" autoPict="0">
                <anchor moveWithCells="1">
                  <from>
                    <xdr:col>27</xdr:col>
                    <xdr:colOff>127000</xdr:colOff>
                    <xdr:row>10</xdr:row>
                    <xdr:rowOff>88900</xdr:rowOff>
                  </from>
                  <to>
                    <xdr:col>27</xdr:col>
                    <xdr:colOff>2489200</xdr:colOff>
                    <xdr:row>10</xdr:row>
                    <xdr:rowOff>381000</xdr:rowOff>
                  </to>
                </anchor>
              </controlPr>
            </control>
          </mc:Choice>
        </mc:AlternateContent>
        <mc:AlternateContent xmlns:mc="http://schemas.openxmlformats.org/markup-compatibility/2006">
          <mc:Choice Requires="x14">
            <control shapeId="2108" r:id="rId33" name="Drop Down 60">
              <controlPr defaultSize="0" autoLine="0" autoPict="0">
                <anchor moveWithCells="1">
                  <from>
                    <xdr:col>27</xdr:col>
                    <xdr:colOff>127000</xdr:colOff>
                    <xdr:row>11</xdr:row>
                    <xdr:rowOff>88900</xdr:rowOff>
                  </from>
                  <to>
                    <xdr:col>27</xdr:col>
                    <xdr:colOff>2489200</xdr:colOff>
                    <xdr:row>11</xdr:row>
                    <xdr:rowOff>381000</xdr:rowOff>
                  </to>
                </anchor>
              </controlPr>
            </control>
          </mc:Choice>
        </mc:AlternateContent>
        <mc:AlternateContent xmlns:mc="http://schemas.openxmlformats.org/markup-compatibility/2006">
          <mc:Choice Requires="x14">
            <control shapeId="2109" r:id="rId34" name="Drop Down 61">
              <controlPr defaultSize="0" autoLine="0" autoPict="0">
                <anchor moveWithCells="1">
                  <from>
                    <xdr:col>27</xdr:col>
                    <xdr:colOff>127000</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110" r:id="rId35" name="Drop Down 62">
              <controlPr defaultSize="0" autoLine="0" autoPict="0">
                <anchor moveWithCells="1">
                  <from>
                    <xdr:col>27</xdr:col>
                    <xdr:colOff>127000</xdr:colOff>
                    <xdr:row>13</xdr:row>
                    <xdr:rowOff>76200</xdr:rowOff>
                  </from>
                  <to>
                    <xdr:col>27</xdr:col>
                    <xdr:colOff>2489200</xdr:colOff>
                    <xdr:row>13</xdr:row>
                    <xdr:rowOff>342900</xdr:rowOff>
                  </to>
                </anchor>
              </controlPr>
            </control>
          </mc:Choice>
        </mc:AlternateContent>
        <mc:AlternateContent xmlns:mc="http://schemas.openxmlformats.org/markup-compatibility/2006">
          <mc:Choice Requires="x14">
            <control shapeId="2111" r:id="rId36" name="Drop Down 63">
              <controlPr defaultSize="0" autoLine="0" autoPict="0">
                <anchor moveWithCells="1">
                  <from>
                    <xdr:col>27</xdr:col>
                    <xdr:colOff>127000</xdr:colOff>
                    <xdr:row>14</xdr:row>
                    <xdr:rowOff>76200</xdr:rowOff>
                  </from>
                  <to>
                    <xdr:col>27</xdr:col>
                    <xdr:colOff>2489200</xdr:colOff>
                    <xdr:row>14</xdr:row>
                    <xdr:rowOff>342900</xdr:rowOff>
                  </to>
                </anchor>
              </controlPr>
            </control>
          </mc:Choice>
        </mc:AlternateContent>
        <mc:AlternateContent xmlns:mc="http://schemas.openxmlformats.org/markup-compatibility/2006">
          <mc:Choice Requires="x14">
            <control shapeId="2112" r:id="rId37" name="Drop Down 64">
              <controlPr defaultSize="0" autoLine="0" autoPict="0">
                <anchor moveWithCells="1">
                  <from>
                    <xdr:col>27</xdr:col>
                    <xdr:colOff>127000</xdr:colOff>
                    <xdr:row>15</xdr:row>
                    <xdr:rowOff>76200</xdr:rowOff>
                  </from>
                  <to>
                    <xdr:col>27</xdr:col>
                    <xdr:colOff>2489200</xdr:colOff>
                    <xdr:row>15</xdr:row>
                    <xdr:rowOff>342900</xdr:rowOff>
                  </to>
                </anchor>
              </controlPr>
            </control>
          </mc:Choice>
        </mc:AlternateContent>
        <mc:AlternateContent xmlns:mc="http://schemas.openxmlformats.org/markup-compatibility/2006">
          <mc:Choice Requires="x14">
            <control shapeId="2113" r:id="rId38" name="Drop Down 65">
              <controlPr defaultSize="0" autoLine="0" autoPict="0">
                <anchor moveWithCells="1">
                  <from>
                    <xdr:col>27</xdr:col>
                    <xdr:colOff>127000</xdr:colOff>
                    <xdr:row>16</xdr:row>
                    <xdr:rowOff>76200</xdr:rowOff>
                  </from>
                  <to>
                    <xdr:col>27</xdr:col>
                    <xdr:colOff>2489200</xdr:colOff>
                    <xdr:row>16</xdr:row>
                    <xdr:rowOff>342900</xdr:rowOff>
                  </to>
                </anchor>
              </controlPr>
            </control>
          </mc:Choice>
        </mc:AlternateContent>
        <mc:AlternateContent xmlns:mc="http://schemas.openxmlformats.org/markup-compatibility/2006">
          <mc:Choice Requires="x14">
            <control shapeId="2115" r:id="rId39" name="Drop Down 67">
              <controlPr defaultSize="0" autoLine="0" autoPict="0">
                <anchor moveWithCells="1">
                  <from>
                    <xdr:col>27</xdr:col>
                    <xdr:colOff>127000</xdr:colOff>
                    <xdr:row>18</xdr:row>
                    <xdr:rowOff>76200</xdr:rowOff>
                  </from>
                  <to>
                    <xdr:col>27</xdr:col>
                    <xdr:colOff>2489200</xdr:colOff>
                    <xdr:row>18</xdr:row>
                    <xdr:rowOff>342900</xdr:rowOff>
                  </to>
                </anchor>
              </controlPr>
            </control>
          </mc:Choice>
        </mc:AlternateContent>
        <mc:AlternateContent xmlns:mc="http://schemas.openxmlformats.org/markup-compatibility/2006">
          <mc:Choice Requires="x14">
            <control shapeId="2121" r:id="rId40" name="Drop Down 73">
              <controlPr defaultSize="0" autoLine="0" autoPict="0">
                <anchor moveWithCells="1">
                  <from>
                    <xdr:col>30</xdr:col>
                    <xdr:colOff>127000</xdr:colOff>
                    <xdr:row>9</xdr:row>
                    <xdr:rowOff>76200</xdr:rowOff>
                  </from>
                  <to>
                    <xdr:col>30</xdr:col>
                    <xdr:colOff>946150</xdr:colOff>
                    <xdr:row>9</xdr:row>
                    <xdr:rowOff>342900</xdr:rowOff>
                  </to>
                </anchor>
              </controlPr>
            </control>
          </mc:Choice>
        </mc:AlternateContent>
        <mc:AlternateContent xmlns:mc="http://schemas.openxmlformats.org/markup-compatibility/2006">
          <mc:Choice Requires="x14">
            <control shapeId="2122" r:id="rId41" name="Drop Down 74">
              <controlPr defaultSize="0" autoLine="0" autoPict="0">
                <anchor moveWithCells="1">
                  <from>
                    <xdr:col>30</xdr:col>
                    <xdr:colOff>127000</xdr:colOff>
                    <xdr:row>10</xdr:row>
                    <xdr:rowOff>76200</xdr:rowOff>
                  </from>
                  <to>
                    <xdr:col>30</xdr:col>
                    <xdr:colOff>946150</xdr:colOff>
                    <xdr:row>10</xdr:row>
                    <xdr:rowOff>342900</xdr:rowOff>
                  </to>
                </anchor>
              </controlPr>
            </control>
          </mc:Choice>
        </mc:AlternateContent>
        <mc:AlternateContent xmlns:mc="http://schemas.openxmlformats.org/markup-compatibility/2006">
          <mc:Choice Requires="x14">
            <control shapeId="2123" r:id="rId42" name="Drop Down 75">
              <controlPr defaultSize="0" autoLine="0" autoPict="0">
                <anchor moveWithCells="1">
                  <from>
                    <xdr:col>30</xdr:col>
                    <xdr:colOff>127000</xdr:colOff>
                    <xdr:row>11</xdr:row>
                    <xdr:rowOff>76200</xdr:rowOff>
                  </from>
                  <to>
                    <xdr:col>30</xdr:col>
                    <xdr:colOff>946150</xdr:colOff>
                    <xdr:row>11</xdr:row>
                    <xdr:rowOff>342900</xdr:rowOff>
                  </to>
                </anchor>
              </controlPr>
            </control>
          </mc:Choice>
        </mc:AlternateContent>
        <mc:AlternateContent xmlns:mc="http://schemas.openxmlformats.org/markup-compatibility/2006">
          <mc:Choice Requires="x14">
            <control shapeId="2124" r:id="rId43" name="Drop Down 76">
              <controlPr defaultSize="0" autoLine="0" autoPict="0">
                <anchor moveWithCells="1">
                  <from>
                    <xdr:col>30</xdr:col>
                    <xdr:colOff>127000</xdr:colOff>
                    <xdr:row>12</xdr:row>
                    <xdr:rowOff>76200</xdr:rowOff>
                  </from>
                  <to>
                    <xdr:col>30</xdr:col>
                    <xdr:colOff>946150</xdr:colOff>
                    <xdr:row>12</xdr:row>
                    <xdr:rowOff>342900</xdr:rowOff>
                  </to>
                </anchor>
              </controlPr>
            </control>
          </mc:Choice>
        </mc:AlternateContent>
        <mc:AlternateContent xmlns:mc="http://schemas.openxmlformats.org/markup-compatibility/2006">
          <mc:Choice Requires="x14">
            <control shapeId="2125" r:id="rId44" name="Drop Down 77">
              <controlPr defaultSize="0" autoLine="0" autoPict="0">
                <anchor moveWithCells="1">
                  <from>
                    <xdr:col>30</xdr:col>
                    <xdr:colOff>127000</xdr:colOff>
                    <xdr:row>13</xdr:row>
                    <xdr:rowOff>76200</xdr:rowOff>
                  </from>
                  <to>
                    <xdr:col>30</xdr:col>
                    <xdr:colOff>946150</xdr:colOff>
                    <xdr:row>13</xdr:row>
                    <xdr:rowOff>342900</xdr:rowOff>
                  </to>
                </anchor>
              </controlPr>
            </control>
          </mc:Choice>
        </mc:AlternateContent>
        <mc:AlternateContent xmlns:mc="http://schemas.openxmlformats.org/markup-compatibility/2006">
          <mc:Choice Requires="x14">
            <control shapeId="2126" r:id="rId45" name="Drop Down 78">
              <controlPr defaultSize="0" autoLine="0" autoPict="0">
                <anchor moveWithCells="1">
                  <from>
                    <xdr:col>30</xdr:col>
                    <xdr:colOff>127000</xdr:colOff>
                    <xdr:row>14</xdr:row>
                    <xdr:rowOff>76200</xdr:rowOff>
                  </from>
                  <to>
                    <xdr:col>30</xdr:col>
                    <xdr:colOff>946150</xdr:colOff>
                    <xdr:row>14</xdr:row>
                    <xdr:rowOff>342900</xdr:rowOff>
                  </to>
                </anchor>
              </controlPr>
            </control>
          </mc:Choice>
        </mc:AlternateContent>
        <mc:AlternateContent xmlns:mc="http://schemas.openxmlformats.org/markup-compatibility/2006">
          <mc:Choice Requires="x14">
            <control shapeId="2127" r:id="rId46" name="Drop Down 79">
              <controlPr defaultSize="0" autoLine="0" autoPict="0">
                <anchor moveWithCells="1">
                  <from>
                    <xdr:col>30</xdr:col>
                    <xdr:colOff>127000</xdr:colOff>
                    <xdr:row>15</xdr:row>
                    <xdr:rowOff>76200</xdr:rowOff>
                  </from>
                  <to>
                    <xdr:col>30</xdr:col>
                    <xdr:colOff>946150</xdr:colOff>
                    <xdr:row>15</xdr:row>
                    <xdr:rowOff>342900</xdr:rowOff>
                  </to>
                </anchor>
              </controlPr>
            </control>
          </mc:Choice>
        </mc:AlternateContent>
        <mc:AlternateContent xmlns:mc="http://schemas.openxmlformats.org/markup-compatibility/2006">
          <mc:Choice Requires="x14">
            <control shapeId="2128" r:id="rId47" name="Drop Down 80">
              <controlPr defaultSize="0" autoLine="0" autoPict="0">
                <anchor moveWithCells="1">
                  <from>
                    <xdr:col>30</xdr:col>
                    <xdr:colOff>127000</xdr:colOff>
                    <xdr:row>16</xdr:row>
                    <xdr:rowOff>76200</xdr:rowOff>
                  </from>
                  <to>
                    <xdr:col>30</xdr:col>
                    <xdr:colOff>946150</xdr:colOff>
                    <xdr:row>16</xdr:row>
                    <xdr:rowOff>342900</xdr:rowOff>
                  </to>
                </anchor>
              </controlPr>
            </control>
          </mc:Choice>
        </mc:AlternateContent>
        <mc:AlternateContent xmlns:mc="http://schemas.openxmlformats.org/markup-compatibility/2006">
          <mc:Choice Requires="x14">
            <control shapeId="2129" r:id="rId48" name="Drop Down 81">
              <controlPr defaultSize="0" autoLine="0" autoPict="0">
                <anchor moveWithCells="1">
                  <from>
                    <xdr:col>30</xdr:col>
                    <xdr:colOff>127000</xdr:colOff>
                    <xdr:row>17</xdr:row>
                    <xdr:rowOff>76200</xdr:rowOff>
                  </from>
                  <to>
                    <xdr:col>30</xdr:col>
                    <xdr:colOff>946150</xdr:colOff>
                    <xdr:row>17</xdr:row>
                    <xdr:rowOff>342900</xdr:rowOff>
                  </to>
                </anchor>
              </controlPr>
            </control>
          </mc:Choice>
        </mc:AlternateContent>
        <mc:AlternateContent xmlns:mc="http://schemas.openxmlformats.org/markup-compatibility/2006">
          <mc:Choice Requires="x14">
            <control shapeId="2130" r:id="rId49" name="Drop Down 82">
              <controlPr defaultSize="0" autoLine="0" autoPict="0">
                <anchor moveWithCells="1">
                  <from>
                    <xdr:col>30</xdr:col>
                    <xdr:colOff>127000</xdr:colOff>
                    <xdr:row>18</xdr:row>
                    <xdr:rowOff>76200</xdr:rowOff>
                  </from>
                  <to>
                    <xdr:col>30</xdr:col>
                    <xdr:colOff>946150</xdr:colOff>
                    <xdr:row>18</xdr:row>
                    <xdr:rowOff>342900</xdr:rowOff>
                  </to>
                </anchor>
              </controlPr>
            </control>
          </mc:Choice>
        </mc:AlternateContent>
        <mc:AlternateContent xmlns:mc="http://schemas.openxmlformats.org/markup-compatibility/2006">
          <mc:Choice Requires="x14">
            <control shapeId="2131" r:id="rId50" name="Drop Down 83">
              <controlPr defaultSize="0" autoLine="0" autoPict="0">
                <anchor moveWithCells="1">
                  <from>
                    <xdr:col>33</xdr:col>
                    <xdr:colOff>127000</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141" r:id="rId51" name="Drop Down 93">
              <controlPr defaultSize="0" autoLine="0" autoPict="0">
                <anchor moveWithCells="1">
                  <from>
                    <xdr:col>33</xdr:col>
                    <xdr:colOff>127000</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142" r:id="rId52" name="Drop Down 94">
              <controlPr defaultSize="0" autoLine="0" autoPict="0">
                <anchor moveWithCells="1">
                  <from>
                    <xdr:col>33</xdr:col>
                    <xdr:colOff>127000</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143" r:id="rId53" name="Drop Down 95">
              <controlPr defaultSize="0" autoLine="0" autoPict="0">
                <anchor moveWithCells="1">
                  <from>
                    <xdr:col>33</xdr:col>
                    <xdr:colOff>127000</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144" r:id="rId54" name="Drop Down 96">
              <controlPr defaultSize="0" autoLine="0" autoPict="0">
                <anchor moveWithCells="1">
                  <from>
                    <xdr:col>33</xdr:col>
                    <xdr:colOff>127000</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145" r:id="rId55" name="Drop Down 97">
              <controlPr defaultSize="0" autoLine="0" autoPict="0">
                <anchor moveWithCells="1">
                  <from>
                    <xdr:col>33</xdr:col>
                    <xdr:colOff>127000</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146" r:id="rId56" name="Drop Down 98">
              <controlPr defaultSize="0" autoLine="0" autoPict="0">
                <anchor moveWithCells="1">
                  <from>
                    <xdr:col>33</xdr:col>
                    <xdr:colOff>127000</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147" r:id="rId57" name="Drop Down 99">
              <controlPr defaultSize="0" autoLine="0" autoPict="0">
                <anchor moveWithCells="1">
                  <from>
                    <xdr:col>33</xdr:col>
                    <xdr:colOff>127000</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148" r:id="rId58" name="Drop Down 100">
              <controlPr defaultSize="0" autoLine="0" autoPict="0">
                <anchor moveWithCells="1">
                  <from>
                    <xdr:col>33</xdr:col>
                    <xdr:colOff>127000</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149" r:id="rId59" name="Drop Down 101">
              <controlPr defaultSize="0" autoLine="0" autoPict="0">
                <anchor moveWithCells="1">
                  <from>
                    <xdr:col>33</xdr:col>
                    <xdr:colOff>127000</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150" r:id="rId60" name="Drop Down 102">
              <controlPr defaultSize="0" autoLine="0" autoPict="0">
                <anchor moveWithCells="1">
                  <from>
                    <xdr:col>36</xdr:col>
                    <xdr:colOff>127000</xdr:colOff>
                    <xdr:row>9</xdr:row>
                    <xdr:rowOff>76200</xdr:rowOff>
                  </from>
                  <to>
                    <xdr:col>36</xdr:col>
                    <xdr:colOff>946150</xdr:colOff>
                    <xdr:row>9</xdr:row>
                    <xdr:rowOff>342900</xdr:rowOff>
                  </to>
                </anchor>
              </controlPr>
            </control>
          </mc:Choice>
        </mc:AlternateContent>
        <mc:AlternateContent xmlns:mc="http://schemas.openxmlformats.org/markup-compatibility/2006">
          <mc:Choice Requires="x14">
            <control shapeId="2151" r:id="rId61" name="Drop Down 103">
              <controlPr defaultSize="0" autoLine="0" autoPict="0">
                <anchor moveWithCells="1">
                  <from>
                    <xdr:col>36</xdr:col>
                    <xdr:colOff>127000</xdr:colOff>
                    <xdr:row>10</xdr:row>
                    <xdr:rowOff>76200</xdr:rowOff>
                  </from>
                  <to>
                    <xdr:col>36</xdr:col>
                    <xdr:colOff>946150</xdr:colOff>
                    <xdr:row>10</xdr:row>
                    <xdr:rowOff>342900</xdr:rowOff>
                  </to>
                </anchor>
              </controlPr>
            </control>
          </mc:Choice>
        </mc:AlternateContent>
        <mc:AlternateContent xmlns:mc="http://schemas.openxmlformats.org/markup-compatibility/2006">
          <mc:Choice Requires="x14">
            <control shapeId="2152" r:id="rId62" name="Drop Down 104">
              <controlPr defaultSize="0" autoLine="0" autoPict="0">
                <anchor moveWithCells="1">
                  <from>
                    <xdr:col>36</xdr:col>
                    <xdr:colOff>127000</xdr:colOff>
                    <xdr:row>11</xdr:row>
                    <xdr:rowOff>76200</xdr:rowOff>
                  </from>
                  <to>
                    <xdr:col>36</xdr:col>
                    <xdr:colOff>946150</xdr:colOff>
                    <xdr:row>11</xdr:row>
                    <xdr:rowOff>342900</xdr:rowOff>
                  </to>
                </anchor>
              </controlPr>
            </control>
          </mc:Choice>
        </mc:AlternateContent>
        <mc:AlternateContent xmlns:mc="http://schemas.openxmlformats.org/markup-compatibility/2006">
          <mc:Choice Requires="x14">
            <control shapeId="2153" r:id="rId63" name="Drop Down 105">
              <controlPr defaultSize="0" autoLine="0" autoPict="0">
                <anchor moveWithCells="1">
                  <from>
                    <xdr:col>36</xdr:col>
                    <xdr:colOff>127000</xdr:colOff>
                    <xdr:row>12</xdr:row>
                    <xdr:rowOff>76200</xdr:rowOff>
                  </from>
                  <to>
                    <xdr:col>36</xdr:col>
                    <xdr:colOff>946150</xdr:colOff>
                    <xdr:row>12</xdr:row>
                    <xdr:rowOff>342900</xdr:rowOff>
                  </to>
                </anchor>
              </controlPr>
            </control>
          </mc:Choice>
        </mc:AlternateContent>
        <mc:AlternateContent xmlns:mc="http://schemas.openxmlformats.org/markup-compatibility/2006">
          <mc:Choice Requires="x14">
            <control shapeId="2154" r:id="rId64" name="Drop Down 106">
              <controlPr defaultSize="0" autoLine="0" autoPict="0">
                <anchor moveWithCells="1">
                  <from>
                    <xdr:col>36</xdr:col>
                    <xdr:colOff>127000</xdr:colOff>
                    <xdr:row>13</xdr:row>
                    <xdr:rowOff>76200</xdr:rowOff>
                  </from>
                  <to>
                    <xdr:col>36</xdr:col>
                    <xdr:colOff>946150</xdr:colOff>
                    <xdr:row>13</xdr:row>
                    <xdr:rowOff>342900</xdr:rowOff>
                  </to>
                </anchor>
              </controlPr>
            </control>
          </mc:Choice>
        </mc:AlternateContent>
        <mc:AlternateContent xmlns:mc="http://schemas.openxmlformats.org/markup-compatibility/2006">
          <mc:Choice Requires="x14">
            <control shapeId="2155" r:id="rId65" name="Drop Down 107">
              <controlPr defaultSize="0" autoLine="0" autoPict="0">
                <anchor moveWithCells="1">
                  <from>
                    <xdr:col>36</xdr:col>
                    <xdr:colOff>127000</xdr:colOff>
                    <xdr:row>14</xdr:row>
                    <xdr:rowOff>76200</xdr:rowOff>
                  </from>
                  <to>
                    <xdr:col>36</xdr:col>
                    <xdr:colOff>946150</xdr:colOff>
                    <xdr:row>14</xdr:row>
                    <xdr:rowOff>342900</xdr:rowOff>
                  </to>
                </anchor>
              </controlPr>
            </control>
          </mc:Choice>
        </mc:AlternateContent>
        <mc:AlternateContent xmlns:mc="http://schemas.openxmlformats.org/markup-compatibility/2006">
          <mc:Choice Requires="x14">
            <control shapeId="2156" r:id="rId66" name="Drop Down 108">
              <controlPr defaultSize="0" autoLine="0" autoPict="0">
                <anchor moveWithCells="1">
                  <from>
                    <xdr:col>36</xdr:col>
                    <xdr:colOff>127000</xdr:colOff>
                    <xdr:row>15</xdr:row>
                    <xdr:rowOff>76200</xdr:rowOff>
                  </from>
                  <to>
                    <xdr:col>36</xdr:col>
                    <xdr:colOff>946150</xdr:colOff>
                    <xdr:row>15</xdr:row>
                    <xdr:rowOff>342900</xdr:rowOff>
                  </to>
                </anchor>
              </controlPr>
            </control>
          </mc:Choice>
        </mc:AlternateContent>
        <mc:AlternateContent xmlns:mc="http://schemas.openxmlformats.org/markup-compatibility/2006">
          <mc:Choice Requires="x14">
            <control shapeId="2157" r:id="rId67" name="Drop Down 109">
              <controlPr defaultSize="0" autoLine="0" autoPict="0">
                <anchor moveWithCells="1">
                  <from>
                    <xdr:col>36</xdr:col>
                    <xdr:colOff>127000</xdr:colOff>
                    <xdr:row>16</xdr:row>
                    <xdr:rowOff>76200</xdr:rowOff>
                  </from>
                  <to>
                    <xdr:col>36</xdr:col>
                    <xdr:colOff>946150</xdr:colOff>
                    <xdr:row>16</xdr:row>
                    <xdr:rowOff>342900</xdr:rowOff>
                  </to>
                </anchor>
              </controlPr>
            </control>
          </mc:Choice>
        </mc:AlternateContent>
        <mc:AlternateContent xmlns:mc="http://schemas.openxmlformats.org/markup-compatibility/2006">
          <mc:Choice Requires="x14">
            <control shapeId="2158" r:id="rId68" name="Drop Down 110">
              <controlPr defaultSize="0" autoLine="0" autoPict="0">
                <anchor moveWithCells="1">
                  <from>
                    <xdr:col>36</xdr:col>
                    <xdr:colOff>127000</xdr:colOff>
                    <xdr:row>17</xdr:row>
                    <xdr:rowOff>76200</xdr:rowOff>
                  </from>
                  <to>
                    <xdr:col>36</xdr:col>
                    <xdr:colOff>946150</xdr:colOff>
                    <xdr:row>17</xdr:row>
                    <xdr:rowOff>342900</xdr:rowOff>
                  </to>
                </anchor>
              </controlPr>
            </control>
          </mc:Choice>
        </mc:AlternateContent>
        <mc:AlternateContent xmlns:mc="http://schemas.openxmlformats.org/markup-compatibility/2006">
          <mc:Choice Requires="x14">
            <control shapeId="2159" r:id="rId69" name="Drop Down 111">
              <controlPr defaultSize="0" autoLine="0" autoPict="0">
                <anchor moveWithCells="1">
                  <from>
                    <xdr:col>36</xdr:col>
                    <xdr:colOff>127000</xdr:colOff>
                    <xdr:row>18</xdr:row>
                    <xdr:rowOff>76200</xdr:rowOff>
                  </from>
                  <to>
                    <xdr:col>36</xdr:col>
                    <xdr:colOff>946150</xdr:colOff>
                    <xdr:row>18</xdr:row>
                    <xdr:rowOff>342900</xdr:rowOff>
                  </to>
                </anchor>
              </controlPr>
            </control>
          </mc:Choice>
        </mc:AlternateContent>
        <mc:AlternateContent xmlns:mc="http://schemas.openxmlformats.org/markup-compatibility/2006">
          <mc:Choice Requires="x14">
            <control shapeId="2160" r:id="rId70" name="Drop Down 112">
              <controlPr defaultSize="0" autoLine="0" autoPict="0">
                <anchor moveWithCells="1">
                  <from>
                    <xdr:col>39</xdr:col>
                    <xdr:colOff>76200</xdr:colOff>
                    <xdr:row>9</xdr:row>
                    <xdr:rowOff>88900</xdr:rowOff>
                  </from>
                  <to>
                    <xdr:col>39</xdr:col>
                    <xdr:colOff>2432050</xdr:colOff>
                    <xdr:row>9</xdr:row>
                    <xdr:rowOff>342900</xdr:rowOff>
                  </to>
                </anchor>
              </controlPr>
            </control>
          </mc:Choice>
        </mc:AlternateContent>
        <mc:AlternateContent xmlns:mc="http://schemas.openxmlformats.org/markup-compatibility/2006">
          <mc:Choice Requires="x14">
            <control shapeId="2161" r:id="rId71" name="Drop Down 113">
              <controlPr defaultSize="0" autoLine="0" autoPict="0">
                <anchor moveWithCells="1">
                  <from>
                    <xdr:col>39</xdr:col>
                    <xdr:colOff>76200</xdr:colOff>
                    <xdr:row>10</xdr:row>
                    <xdr:rowOff>88900</xdr:rowOff>
                  </from>
                  <to>
                    <xdr:col>39</xdr:col>
                    <xdr:colOff>2432050</xdr:colOff>
                    <xdr:row>10</xdr:row>
                    <xdr:rowOff>342900</xdr:rowOff>
                  </to>
                </anchor>
              </controlPr>
            </control>
          </mc:Choice>
        </mc:AlternateContent>
        <mc:AlternateContent xmlns:mc="http://schemas.openxmlformats.org/markup-compatibility/2006">
          <mc:Choice Requires="x14">
            <control shapeId="2162" r:id="rId72" name="Drop Down 114">
              <controlPr defaultSize="0" autoLine="0" autoPict="0">
                <anchor moveWithCells="1">
                  <from>
                    <xdr:col>39</xdr:col>
                    <xdr:colOff>76200</xdr:colOff>
                    <xdr:row>11</xdr:row>
                    <xdr:rowOff>88900</xdr:rowOff>
                  </from>
                  <to>
                    <xdr:col>39</xdr:col>
                    <xdr:colOff>2432050</xdr:colOff>
                    <xdr:row>11</xdr:row>
                    <xdr:rowOff>342900</xdr:rowOff>
                  </to>
                </anchor>
              </controlPr>
            </control>
          </mc:Choice>
        </mc:AlternateContent>
        <mc:AlternateContent xmlns:mc="http://schemas.openxmlformats.org/markup-compatibility/2006">
          <mc:Choice Requires="x14">
            <control shapeId="2163" r:id="rId73" name="Drop Down 115">
              <controlPr defaultSize="0" autoLine="0" autoPict="0">
                <anchor moveWithCells="1">
                  <from>
                    <xdr:col>39</xdr:col>
                    <xdr:colOff>76200</xdr:colOff>
                    <xdr:row>12</xdr:row>
                    <xdr:rowOff>88900</xdr:rowOff>
                  </from>
                  <to>
                    <xdr:col>39</xdr:col>
                    <xdr:colOff>2432050</xdr:colOff>
                    <xdr:row>12</xdr:row>
                    <xdr:rowOff>342900</xdr:rowOff>
                  </to>
                </anchor>
              </controlPr>
            </control>
          </mc:Choice>
        </mc:AlternateContent>
        <mc:AlternateContent xmlns:mc="http://schemas.openxmlformats.org/markup-compatibility/2006">
          <mc:Choice Requires="x14">
            <control shapeId="2164" r:id="rId74" name="Drop Down 116">
              <controlPr defaultSize="0" autoLine="0" autoPict="0">
                <anchor moveWithCells="1">
                  <from>
                    <xdr:col>39</xdr:col>
                    <xdr:colOff>76200</xdr:colOff>
                    <xdr:row>13</xdr:row>
                    <xdr:rowOff>88900</xdr:rowOff>
                  </from>
                  <to>
                    <xdr:col>39</xdr:col>
                    <xdr:colOff>2432050</xdr:colOff>
                    <xdr:row>13</xdr:row>
                    <xdr:rowOff>342900</xdr:rowOff>
                  </to>
                </anchor>
              </controlPr>
            </control>
          </mc:Choice>
        </mc:AlternateContent>
        <mc:AlternateContent xmlns:mc="http://schemas.openxmlformats.org/markup-compatibility/2006">
          <mc:Choice Requires="x14">
            <control shapeId="2165" r:id="rId75" name="Drop Down 117">
              <controlPr defaultSize="0" autoLine="0" autoPict="0">
                <anchor moveWithCells="1">
                  <from>
                    <xdr:col>39</xdr:col>
                    <xdr:colOff>76200</xdr:colOff>
                    <xdr:row>14</xdr:row>
                    <xdr:rowOff>88900</xdr:rowOff>
                  </from>
                  <to>
                    <xdr:col>39</xdr:col>
                    <xdr:colOff>2432050</xdr:colOff>
                    <xdr:row>14</xdr:row>
                    <xdr:rowOff>342900</xdr:rowOff>
                  </to>
                </anchor>
              </controlPr>
            </control>
          </mc:Choice>
        </mc:AlternateContent>
        <mc:AlternateContent xmlns:mc="http://schemas.openxmlformats.org/markup-compatibility/2006">
          <mc:Choice Requires="x14">
            <control shapeId="2166" r:id="rId76" name="Drop Down 118">
              <controlPr defaultSize="0" autoLine="0" autoPict="0">
                <anchor moveWithCells="1">
                  <from>
                    <xdr:col>39</xdr:col>
                    <xdr:colOff>76200</xdr:colOff>
                    <xdr:row>15</xdr:row>
                    <xdr:rowOff>88900</xdr:rowOff>
                  </from>
                  <to>
                    <xdr:col>39</xdr:col>
                    <xdr:colOff>2432050</xdr:colOff>
                    <xdr:row>15</xdr:row>
                    <xdr:rowOff>342900</xdr:rowOff>
                  </to>
                </anchor>
              </controlPr>
            </control>
          </mc:Choice>
        </mc:AlternateContent>
        <mc:AlternateContent xmlns:mc="http://schemas.openxmlformats.org/markup-compatibility/2006">
          <mc:Choice Requires="x14">
            <control shapeId="2167" r:id="rId77" name="Drop Down 119">
              <controlPr defaultSize="0" autoLine="0" autoPict="0">
                <anchor moveWithCells="1">
                  <from>
                    <xdr:col>39</xdr:col>
                    <xdr:colOff>76200</xdr:colOff>
                    <xdr:row>16</xdr:row>
                    <xdr:rowOff>88900</xdr:rowOff>
                  </from>
                  <to>
                    <xdr:col>39</xdr:col>
                    <xdr:colOff>2432050</xdr:colOff>
                    <xdr:row>16</xdr:row>
                    <xdr:rowOff>342900</xdr:rowOff>
                  </to>
                </anchor>
              </controlPr>
            </control>
          </mc:Choice>
        </mc:AlternateContent>
        <mc:AlternateContent xmlns:mc="http://schemas.openxmlformats.org/markup-compatibility/2006">
          <mc:Choice Requires="x14">
            <control shapeId="2168" r:id="rId78" name="Drop Down 120">
              <controlPr defaultSize="0" autoLine="0" autoPict="0">
                <anchor moveWithCells="1">
                  <from>
                    <xdr:col>39</xdr:col>
                    <xdr:colOff>76200</xdr:colOff>
                    <xdr:row>17</xdr:row>
                    <xdr:rowOff>88900</xdr:rowOff>
                  </from>
                  <to>
                    <xdr:col>39</xdr:col>
                    <xdr:colOff>2432050</xdr:colOff>
                    <xdr:row>17</xdr:row>
                    <xdr:rowOff>342900</xdr:rowOff>
                  </to>
                </anchor>
              </controlPr>
            </control>
          </mc:Choice>
        </mc:AlternateContent>
        <mc:AlternateContent xmlns:mc="http://schemas.openxmlformats.org/markup-compatibility/2006">
          <mc:Choice Requires="x14">
            <control shapeId="2169" r:id="rId79" name="Drop Down 121">
              <controlPr defaultSize="0" autoLine="0" autoPict="0">
                <anchor moveWithCells="1">
                  <from>
                    <xdr:col>39</xdr:col>
                    <xdr:colOff>76200</xdr:colOff>
                    <xdr:row>18</xdr:row>
                    <xdr:rowOff>88900</xdr:rowOff>
                  </from>
                  <to>
                    <xdr:col>39</xdr:col>
                    <xdr:colOff>2432050</xdr:colOff>
                    <xdr:row>18</xdr:row>
                    <xdr:rowOff>342900</xdr:rowOff>
                  </to>
                </anchor>
              </controlPr>
            </control>
          </mc:Choice>
        </mc:AlternateContent>
        <mc:AlternateContent xmlns:mc="http://schemas.openxmlformats.org/markup-compatibility/2006">
          <mc:Choice Requires="x14">
            <control shapeId="2170" r:id="rId80" name="Drop Down 122">
              <controlPr defaultSize="0" autoLine="0" autoPict="0">
                <anchor moveWithCells="1">
                  <from>
                    <xdr:col>42</xdr:col>
                    <xdr:colOff>127000</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171" r:id="rId81" name="Drop Down 123">
              <controlPr defaultSize="0" autoLine="0" autoPict="0">
                <anchor moveWithCells="1">
                  <from>
                    <xdr:col>42</xdr:col>
                    <xdr:colOff>127000</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172" r:id="rId82" name="Drop Down 124">
              <controlPr defaultSize="0" autoLine="0" autoPict="0">
                <anchor moveWithCells="1">
                  <from>
                    <xdr:col>42</xdr:col>
                    <xdr:colOff>127000</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173" r:id="rId83" name="Drop Down 125">
              <controlPr defaultSize="0" autoLine="0" autoPict="0">
                <anchor moveWithCells="1">
                  <from>
                    <xdr:col>42</xdr:col>
                    <xdr:colOff>127000</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174" r:id="rId84" name="Drop Down 126">
              <controlPr defaultSize="0" autoLine="0" autoPict="0">
                <anchor moveWithCells="1">
                  <from>
                    <xdr:col>42</xdr:col>
                    <xdr:colOff>127000</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175" r:id="rId85" name="Drop Down 127">
              <controlPr defaultSize="0" autoLine="0" autoPict="0">
                <anchor moveWithCells="1">
                  <from>
                    <xdr:col>42</xdr:col>
                    <xdr:colOff>127000</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176" r:id="rId86" name="Drop Down 128">
              <controlPr defaultSize="0" autoLine="0" autoPict="0">
                <anchor moveWithCells="1">
                  <from>
                    <xdr:col>42</xdr:col>
                    <xdr:colOff>127000</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177" r:id="rId87" name="Drop Down 129">
              <controlPr defaultSize="0" autoLine="0" autoPict="0">
                <anchor moveWithCells="1">
                  <from>
                    <xdr:col>42</xdr:col>
                    <xdr:colOff>127000</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178" r:id="rId88" name="Drop Down 130">
              <controlPr defaultSize="0" autoLine="0" autoPict="0">
                <anchor moveWithCells="1">
                  <from>
                    <xdr:col>42</xdr:col>
                    <xdr:colOff>127000</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179" r:id="rId89" name="Drop Down 131">
              <controlPr defaultSize="0" autoLine="0" autoPict="0">
                <anchor moveWithCells="1">
                  <from>
                    <xdr:col>42</xdr:col>
                    <xdr:colOff>127000</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180" r:id="rId90" name="Drop Down 132">
              <controlPr defaultSize="0" autoLine="0" autoPict="0">
                <anchor moveWithCells="1">
                  <from>
                    <xdr:col>45</xdr:col>
                    <xdr:colOff>76200</xdr:colOff>
                    <xdr:row>9</xdr:row>
                    <xdr:rowOff>88900</xdr:rowOff>
                  </from>
                  <to>
                    <xdr:col>45</xdr:col>
                    <xdr:colOff>2432050</xdr:colOff>
                    <xdr:row>9</xdr:row>
                    <xdr:rowOff>342900</xdr:rowOff>
                  </to>
                </anchor>
              </controlPr>
            </control>
          </mc:Choice>
        </mc:AlternateContent>
        <mc:AlternateContent xmlns:mc="http://schemas.openxmlformats.org/markup-compatibility/2006">
          <mc:Choice Requires="x14">
            <control shapeId="2181" r:id="rId91" name="Drop Down 133">
              <controlPr defaultSize="0" autoLine="0" autoPict="0">
                <anchor moveWithCells="1">
                  <from>
                    <xdr:col>45</xdr:col>
                    <xdr:colOff>76200</xdr:colOff>
                    <xdr:row>10</xdr:row>
                    <xdr:rowOff>88900</xdr:rowOff>
                  </from>
                  <to>
                    <xdr:col>45</xdr:col>
                    <xdr:colOff>2432050</xdr:colOff>
                    <xdr:row>10</xdr:row>
                    <xdr:rowOff>342900</xdr:rowOff>
                  </to>
                </anchor>
              </controlPr>
            </control>
          </mc:Choice>
        </mc:AlternateContent>
        <mc:AlternateContent xmlns:mc="http://schemas.openxmlformats.org/markup-compatibility/2006">
          <mc:Choice Requires="x14">
            <control shapeId="2182" r:id="rId92" name="Drop Down 134">
              <controlPr defaultSize="0" autoLine="0" autoPict="0">
                <anchor moveWithCells="1">
                  <from>
                    <xdr:col>45</xdr:col>
                    <xdr:colOff>76200</xdr:colOff>
                    <xdr:row>11</xdr:row>
                    <xdr:rowOff>88900</xdr:rowOff>
                  </from>
                  <to>
                    <xdr:col>45</xdr:col>
                    <xdr:colOff>2432050</xdr:colOff>
                    <xdr:row>11</xdr:row>
                    <xdr:rowOff>342900</xdr:rowOff>
                  </to>
                </anchor>
              </controlPr>
            </control>
          </mc:Choice>
        </mc:AlternateContent>
        <mc:AlternateContent xmlns:mc="http://schemas.openxmlformats.org/markup-compatibility/2006">
          <mc:Choice Requires="x14">
            <control shapeId="2183" r:id="rId93" name="Drop Down 135">
              <controlPr defaultSize="0" autoLine="0" autoPict="0">
                <anchor moveWithCells="1">
                  <from>
                    <xdr:col>45</xdr:col>
                    <xdr:colOff>76200</xdr:colOff>
                    <xdr:row>12</xdr:row>
                    <xdr:rowOff>88900</xdr:rowOff>
                  </from>
                  <to>
                    <xdr:col>45</xdr:col>
                    <xdr:colOff>2432050</xdr:colOff>
                    <xdr:row>12</xdr:row>
                    <xdr:rowOff>342900</xdr:rowOff>
                  </to>
                </anchor>
              </controlPr>
            </control>
          </mc:Choice>
        </mc:AlternateContent>
        <mc:AlternateContent xmlns:mc="http://schemas.openxmlformats.org/markup-compatibility/2006">
          <mc:Choice Requires="x14">
            <control shapeId="2184" r:id="rId94" name="Drop Down 136">
              <controlPr defaultSize="0" autoLine="0" autoPict="0">
                <anchor moveWithCells="1">
                  <from>
                    <xdr:col>45</xdr:col>
                    <xdr:colOff>76200</xdr:colOff>
                    <xdr:row>13</xdr:row>
                    <xdr:rowOff>88900</xdr:rowOff>
                  </from>
                  <to>
                    <xdr:col>45</xdr:col>
                    <xdr:colOff>2432050</xdr:colOff>
                    <xdr:row>13</xdr:row>
                    <xdr:rowOff>342900</xdr:rowOff>
                  </to>
                </anchor>
              </controlPr>
            </control>
          </mc:Choice>
        </mc:AlternateContent>
        <mc:AlternateContent xmlns:mc="http://schemas.openxmlformats.org/markup-compatibility/2006">
          <mc:Choice Requires="x14">
            <control shapeId="2185" r:id="rId95" name="Drop Down 137">
              <controlPr defaultSize="0" autoLine="0" autoPict="0">
                <anchor moveWithCells="1">
                  <from>
                    <xdr:col>45</xdr:col>
                    <xdr:colOff>76200</xdr:colOff>
                    <xdr:row>14</xdr:row>
                    <xdr:rowOff>88900</xdr:rowOff>
                  </from>
                  <to>
                    <xdr:col>45</xdr:col>
                    <xdr:colOff>2432050</xdr:colOff>
                    <xdr:row>14</xdr:row>
                    <xdr:rowOff>342900</xdr:rowOff>
                  </to>
                </anchor>
              </controlPr>
            </control>
          </mc:Choice>
        </mc:AlternateContent>
        <mc:AlternateContent xmlns:mc="http://schemas.openxmlformats.org/markup-compatibility/2006">
          <mc:Choice Requires="x14">
            <control shapeId="2186" r:id="rId96" name="Drop Down 138">
              <controlPr defaultSize="0" autoLine="0" autoPict="0">
                <anchor moveWithCells="1">
                  <from>
                    <xdr:col>45</xdr:col>
                    <xdr:colOff>76200</xdr:colOff>
                    <xdr:row>15</xdr:row>
                    <xdr:rowOff>88900</xdr:rowOff>
                  </from>
                  <to>
                    <xdr:col>45</xdr:col>
                    <xdr:colOff>2432050</xdr:colOff>
                    <xdr:row>15</xdr:row>
                    <xdr:rowOff>342900</xdr:rowOff>
                  </to>
                </anchor>
              </controlPr>
            </control>
          </mc:Choice>
        </mc:AlternateContent>
        <mc:AlternateContent xmlns:mc="http://schemas.openxmlformats.org/markup-compatibility/2006">
          <mc:Choice Requires="x14">
            <control shapeId="2187" r:id="rId97" name="Drop Down 139">
              <controlPr defaultSize="0" autoLine="0" autoPict="0">
                <anchor moveWithCells="1">
                  <from>
                    <xdr:col>45</xdr:col>
                    <xdr:colOff>76200</xdr:colOff>
                    <xdr:row>16</xdr:row>
                    <xdr:rowOff>88900</xdr:rowOff>
                  </from>
                  <to>
                    <xdr:col>45</xdr:col>
                    <xdr:colOff>2432050</xdr:colOff>
                    <xdr:row>16</xdr:row>
                    <xdr:rowOff>342900</xdr:rowOff>
                  </to>
                </anchor>
              </controlPr>
            </control>
          </mc:Choice>
        </mc:AlternateContent>
        <mc:AlternateContent xmlns:mc="http://schemas.openxmlformats.org/markup-compatibility/2006">
          <mc:Choice Requires="x14">
            <control shapeId="2188" r:id="rId98" name="Drop Down 140">
              <controlPr defaultSize="0" autoLine="0" autoPict="0">
                <anchor moveWithCells="1">
                  <from>
                    <xdr:col>45</xdr:col>
                    <xdr:colOff>76200</xdr:colOff>
                    <xdr:row>17</xdr:row>
                    <xdr:rowOff>88900</xdr:rowOff>
                  </from>
                  <to>
                    <xdr:col>45</xdr:col>
                    <xdr:colOff>2432050</xdr:colOff>
                    <xdr:row>17</xdr:row>
                    <xdr:rowOff>342900</xdr:rowOff>
                  </to>
                </anchor>
              </controlPr>
            </control>
          </mc:Choice>
        </mc:AlternateContent>
        <mc:AlternateContent xmlns:mc="http://schemas.openxmlformats.org/markup-compatibility/2006">
          <mc:Choice Requires="x14">
            <control shapeId="2189" r:id="rId99" name="Drop Down 141">
              <controlPr defaultSize="0" autoLine="0" autoPict="0">
                <anchor moveWithCells="1">
                  <from>
                    <xdr:col>45</xdr:col>
                    <xdr:colOff>76200</xdr:colOff>
                    <xdr:row>18</xdr:row>
                    <xdr:rowOff>88900</xdr:rowOff>
                  </from>
                  <to>
                    <xdr:col>45</xdr:col>
                    <xdr:colOff>2432050</xdr:colOff>
                    <xdr:row>18</xdr:row>
                    <xdr:rowOff>342900</xdr:rowOff>
                  </to>
                </anchor>
              </controlPr>
            </control>
          </mc:Choice>
        </mc:AlternateContent>
        <mc:AlternateContent xmlns:mc="http://schemas.openxmlformats.org/markup-compatibility/2006">
          <mc:Choice Requires="x14">
            <control shapeId="2190" r:id="rId100" name="Drop Down 142">
              <controlPr defaultSize="0" autoLine="0" autoPict="0">
                <anchor moveWithCells="1">
                  <from>
                    <xdr:col>48</xdr:col>
                    <xdr:colOff>57150</xdr:colOff>
                    <xdr:row>9</xdr:row>
                    <xdr:rowOff>76200</xdr:rowOff>
                  </from>
                  <to>
                    <xdr:col>48</xdr:col>
                    <xdr:colOff>876300</xdr:colOff>
                    <xdr:row>9</xdr:row>
                    <xdr:rowOff>342900</xdr:rowOff>
                  </to>
                </anchor>
              </controlPr>
            </control>
          </mc:Choice>
        </mc:AlternateContent>
        <mc:AlternateContent xmlns:mc="http://schemas.openxmlformats.org/markup-compatibility/2006">
          <mc:Choice Requires="x14">
            <control shapeId="2191" r:id="rId101" name="Drop Down 143">
              <controlPr defaultSize="0" autoLine="0" autoPict="0">
                <anchor moveWithCells="1">
                  <from>
                    <xdr:col>48</xdr:col>
                    <xdr:colOff>57150</xdr:colOff>
                    <xdr:row>10</xdr:row>
                    <xdr:rowOff>76200</xdr:rowOff>
                  </from>
                  <to>
                    <xdr:col>48</xdr:col>
                    <xdr:colOff>876300</xdr:colOff>
                    <xdr:row>10</xdr:row>
                    <xdr:rowOff>342900</xdr:rowOff>
                  </to>
                </anchor>
              </controlPr>
            </control>
          </mc:Choice>
        </mc:AlternateContent>
        <mc:AlternateContent xmlns:mc="http://schemas.openxmlformats.org/markup-compatibility/2006">
          <mc:Choice Requires="x14">
            <control shapeId="2192" r:id="rId102" name="Drop Down 144">
              <controlPr defaultSize="0" autoLine="0" autoPict="0">
                <anchor moveWithCells="1">
                  <from>
                    <xdr:col>48</xdr:col>
                    <xdr:colOff>38100</xdr:colOff>
                    <xdr:row>11</xdr:row>
                    <xdr:rowOff>76200</xdr:rowOff>
                  </from>
                  <to>
                    <xdr:col>48</xdr:col>
                    <xdr:colOff>857250</xdr:colOff>
                    <xdr:row>11</xdr:row>
                    <xdr:rowOff>342900</xdr:rowOff>
                  </to>
                </anchor>
              </controlPr>
            </control>
          </mc:Choice>
        </mc:AlternateContent>
        <mc:AlternateContent xmlns:mc="http://schemas.openxmlformats.org/markup-compatibility/2006">
          <mc:Choice Requires="x14">
            <control shapeId="2193" r:id="rId103" name="Drop Down 145">
              <controlPr defaultSize="0" autoLine="0" autoPict="0">
                <anchor moveWithCells="1">
                  <from>
                    <xdr:col>48</xdr:col>
                    <xdr:colOff>76200</xdr:colOff>
                    <xdr:row>12</xdr:row>
                    <xdr:rowOff>76200</xdr:rowOff>
                  </from>
                  <to>
                    <xdr:col>48</xdr:col>
                    <xdr:colOff>895350</xdr:colOff>
                    <xdr:row>12</xdr:row>
                    <xdr:rowOff>342900</xdr:rowOff>
                  </to>
                </anchor>
              </controlPr>
            </control>
          </mc:Choice>
        </mc:AlternateContent>
        <mc:AlternateContent xmlns:mc="http://schemas.openxmlformats.org/markup-compatibility/2006">
          <mc:Choice Requires="x14">
            <control shapeId="2194" r:id="rId104" name="Drop Down 146">
              <controlPr defaultSize="0" autoLine="0" autoPict="0">
                <anchor moveWithCells="1">
                  <from>
                    <xdr:col>48</xdr:col>
                    <xdr:colOff>76200</xdr:colOff>
                    <xdr:row>13</xdr:row>
                    <xdr:rowOff>76200</xdr:rowOff>
                  </from>
                  <to>
                    <xdr:col>48</xdr:col>
                    <xdr:colOff>895350</xdr:colOff>
                    <xdr:row>13</xdr:row>
                    <xdr:rowOff>342900</xdr:rowOff>
                  </to>
                </anchor>
              </controlPr>
            </control>
          </mc:Choice>
        </mc:AlternateContent>
        <mc:AlternateContent xmlns:mc="http://schemas.openxmlformats.org/markup-compatibility/2006">
          <mc:Choice Requires="x14">
            <control shapeId="2195" r:id="rId105" name="Drop Down 147">
              <controlPr defaultSize="0" autoLine="0" autoPict="0">
                <anchor moveWithCells="1">
                  <from>
                    <xdr:col>48</xdr:col>
                    <xdr:colOff>76200</xdr:colOff>
                    <xdr:row>14</xdr:row>
                    <xdr:rowOff>76200</xdr:rowOff>
                  </from>
                  <to>
                    <xdr:col>48</xdr:col>
                    <xdr:colOff>895350</xdr:colOff>
                    <xdr:row>14</xdr:row>
                    <xdr:rowOff>342900</xdr:rowOff>
                  </to>
                </anchor>
              </controlPr>
            </control>
          </mc:Choice>
        </mc:AlternateContent>
        <mc:AlternateContent xmlns:mc="http://schemas.openxmlformats.org/markup-compatibility/2006">
          <mc:Choice Requires="x14">
            <control shapeId="2196" r:id="rId106" name="Drop Down 148">
              <controlPr defaultSize="0" autoLine="0" autoPict="0">
                <anchor moveWithCells="1">
                  <from>
                    <xdr:col>48</xdr:col>
                    <xdr:colOff>76200</xdr:colOff>
                    <xdr:row>15</xdr:row>
                    <xdr:rowOff>88900</xdr:rowOff>
                  </from>
                  <to>
                    <xdr:col>48</xdr:col>
                    <xdr:colOff>895350</xdr:colOff>
                    <xdr:row>15</xdr:row>
                    <xdr:rowOff>342900</xdr:rowOff>
                  </to>
                </anchor>
              </controlPr>
            </control>
          </mc:Choice>
        </mc:AlternateContent>
        <mc:AlternateContent xmlns:mc="http://schemas.openxmlformats.org/markup-compatibility/2006">
          <mc:Choice Requires="x14">
            <control shapeId="2197" r:id="rId107" name="Drop Down 149">
              <controlPr defaultSize="0" autoLine="0" autoPict="0">
                <anchor moveWithCells="1">
                  <from>
                    <xdr:col>48</xdr:col>
                    <xdr:colOff>76200</xdr:colOff>
                    <xdr:row>16</xdr:row>
                    <xdr:rowOff>76200</xdr:rowOff>
                  </from>
                  <to>
                    <xdr:col>48</xdr:col>
                    <xdr:colOff>895350</xdr:colOff>
                    <xdr:row>16</xdr:row>
                    <xdr:rowOff>342900</xdr:rowOff>
                  </to>
                </anchor>
              </controlPr>
            </control>
          </mc:Choice>
        </mc:AlternateContent>
        <mc:AlternateContent xmlns:mc="http://schemas.openxmlformats.org/markup-compatibility/2006">
          <mc:Choice Requires="x14">
            <control shapeId="2198" r:id="rId108" name="Drop Down 150">
              <controlPr defaultSize="0" autoLine="0" autoPict="0">
                <anchor moveWithCells="1">
                  <from>
                    <xdr:col>48</xdr:col>
                    <xdr:colOff>76200</xdr:colOff>
                    <xdr:row>17</xdr:row>
                    <xdr:rowOff>76200</xdr:rowOff>
                  </from>
                  <to>
                    <xdr:col>48</xdr:col>
                    <xdr:colOff>895350</xdr:colOff>
                    <xdr:row>17</xdr:row>
                    <xdr:rowOff>342900</xdr:rowOff>
                  </to>
                </anchor>
              </controlPr>
            </control>
          </mc:Choice>
        </mc:AlternateContent>
        <mc:AlternateContent xmlns:mc="http://schemas.openxmlformats.org/markup-compatibility/2006">
          <mc:Choice Requires="x14">
            <control shapeId="2199" r:id="rId109" name="Drop Down 151">
              <controlPr defaultSize="0" autoLine="0" autoPict="0">
                <anchor moveWithCells="1">
                  <from>
                    <xdr:col>48</xdr:col>
                    <xdr:colOff>76200</xdr:colOff>
                    <xdr:row>18</xdr:row>
                    <xdr:rowOff>76200</xdr:rowOff>
                  </from>
                  <to>
                    <xdr:col>48</xdr:col>
                    <xdr:colOff>895350</xdr:colOff>
                    <xdr:row>18</xdr:row>
                    <xdr:rowOff>342900</xdr:rowOff>
                  </to>
                </anchor>
              </controlPr>
            </control>
          </mc:Choice>
        </mc:AlternateContent>
        <mc:AlternateContent xmlns:mc="http://schemas.openxmlformats.org/markup-compatibility/2006">
          <mc:Choice Requires="x14">
            <control shapeId="2200" r:id="rId110" name="Drop Down 152">
              <controlPr defaultSize="0" autoLine="0" autoPict="0">
                <anchor moveWithCells="1">
                  <from>
                    <xdr:col>51</xdr:col>
                    <xdr:colOff>38100</xdr:colOff>
                    <xdr:row>9</xdr:row>
                    <xdr:rowOff>76200</xdr:rowOff>
                  </from>
                  <to>
                    <xdr:col>51</xdr:col>
                    <xdr:colOff>2374900</xdr:colOff>
                    <xdr:row>9</xdr:row>
                    <xdr:rowOff>342900</xdr:rowOff>
                  </to>
                </anchor>
              </controlPr>
            </control>
          </mc:Choice>
        </mc:AlternateContent>
        <mc:AlternateContent xmlns:mc="http://schemas.openxmlformats.org/markup-compatibility/2006">
          <mc:Choice Requires="x14">
            <control shapeId="2201" r:id="rId111" name="Drop Down 153">
              <controlPr defaultSize="0" autoLine="0" autoPict="0">
                <anchor moveWithCells="1">
                  <from>
                    <xdr:col>51</xdr:col>
                    <xdr:colOff>38100</xdr:colOff>
                    <xdr:row>10</xdr:row>
                    <xdr:rowOff>76200</xdr:rowOff>
                  </from>
                  <to>
                    <xdr:col>51</xdr:col>
                    <xdr:colOff>2374900</xdr:colOff>
                    <xdr:row>10</xdr:row>
                    <xdr:rowOff>342900</xdr:rowOff>
                  </to>
                </anchor>
              </controlPr>
            </control>
          </mc:Choice>
        </mc:AlternateContent>
        <mc:AlternateContent xmlns:mc="http://schemas.openxmlformats.org/markup-compatibility/2006">
          <mc:Choice Requires="x14">
            <control shapeId="2202" r:id="rId112" name="Drop Down 154">
              <controlPr defaultSize="0" autoLine="0" autoPict="0">
                <anchor moveWithCells="1">
                  <from>
                    <xdr:col>51</xdr:col>
                    <xdr:colOff>38100</xdr:colOff>
                    <xdr:row>11</xdr:row>
                    <xdr:rowOff>76200</xdr:rowOff>
                  </from>
                  <to>
                    <xdr:col>51</xdr:col>
                    <xdr:colOff>2374900</xdr:colOff>
                    <xdr:row>11</xdr:row>
                    <xdr:rowOff>342900</xdr:rowOff>
                  </to>
                </anchor>
              </controlPr>
            </control>
          </mc:Choice>
        </mc:AlternateContent>
        <mc:AlternateContent xmlns:mc="http://schemas.openxmlformats.org/markup-compatibility/2006">
          <mc:Choice Requires="x14">
            <control shapeId="2203" r:id="rId113" name="Drop Down 155">
              <controlPr defaultSize="0" autoLine="0" autoPict="0">
                <anchor moveWithCells="1">
                  <from>
                    <xdr:col>51</xdr:col>
                    <xdr:colOff>38100</xdr:colOff>
                    <xdr:row>12</xdr:row>
                    <xdr:rowOff>76200</xdr:rowOff>
                  </from>
                  <to>
                    <xdr:col>51</xdr:col>
                    <xdr:colOff>2374900</xdr:colOff>
                    <xdr:row>12</xdr:row>
                    <xdr:rowOff>342900</xdr:rowOff>
                  </to>
                </anchor>
              </controlPr>
            </control>
          </mc:Choice>
        </mc:AlternateContent>
        <mc:AlternateContent xmlns:mc="http://schemas.openxmlformats.org/markup-compatibility/2006">
          <mc:Choice Requires="x14">
            <control shapeId="2204" r:id="rId114" name="Drop Down 156">
              <controlPr defaultSize="0" autoLine="0" autoPict="0">
                <anchor moveWithCells="1">
                  <from>
                    <xdr:col>51</xdr:col>
                    <xdr:colOff>38100</xdr:colOff>
                    <xdr:row>13</xdr:row>
                    <xdr:rowOff>76200</xdr:rowOff>
                  </from>
                  <to>
                    <xdr:col>51</xdr:col>
                    <xdr:colOff>2374900</xdr:colOff>
                    <xdr:row>13</xdr:row>
                    <xdr:rowOff>342900</xdr:rowOff>
                  </to>
                </anchor>
              </controlPr>
            </control>
          </mc:Choice>
        </mc:AlternateContent>
        <mc:AlternateContent xmlns:mc="http://schemas.openxmlformats.org/markup-compatibility/2006">
          <mc:Choice Requires="x14">
            <control shapeId="2205" r:id="rId115" name="Drop Down 157">
              <controlPr defaultSize="0" autoLine="0" autoPict="0">
                <anchor moveWithCells="1">
                  <from>
                    <xdr:col>51</xdr:col>
                    <xdr:colOff>38100</xdr:colOff>
                    <xdr:row>14</xdr:row>
                    <xdr:rowOff>76200</xdr:rowOff>
                  </from>
                  <to>
                    <xdr:col>51</xdr:col>
                    <xdr:colOff>2374900</xdr:colOff>
                    <xdr:row>14</xdr:row>
                    <xdr:rowOff>342900</xdr:rowOff>
                  </to>
                </anchor>
              </controlPr>
            </control>
          </mc:Choice>
        </mc:AlternateContent>
        <mc:AlternateContent xmlns:mc="http://schemas.openxmlformats.org/markup-compatibility/2006">
          <mc:Choice Requires="x14">
            <control shapeId="2206" r:id="rId116" name="Drop Down 158">
              <controlPr defaultSize="0" autoLine="0" autoPict="0">
                <anchor moveWithCells="1">
                  <from>
                    <xdr:col>51</xdr:col>
                    <xdr:colOff>38100</xdr:colOff>
                    <xdr:row>15</xdr:row>
                    <xdr:rowOff>76200</xdr:rowOff>
                  </from>
                  <to>
                    <xdr:col>51</xdr:col>
                    <xdr:colOff>2374900</xdr:colOff>
                    <xdr:row>15</xdr:row>
                    <xdr:rowOff>342900</xdr:rowOff>
                  </to>
                </anchor>
              </controlPr>
            </control>
          </mc:Choice>
        </mc:AlternateContent>
        <mc:AlternateContent xmlns:mc="http://schemas.openxmlformats.org/markup-compatibility/2006">
          <mc:Choice Requires="x14">
            <control shapeId="2207" r:id="rId117" name="Drop Down 159">
              <controlPr defaultSize="0" autoLine="0" autoPict="0">
                <anchor moveWithCells="1">
                  <from>
                    <xdr:col>51</xdr:col>
                    <xdr:colOff>38100</xdr:colOff>
                    <xdr:row>16</xdr:row>
                    <xdr:rowOff>76200</xdr:rowOff>
                  </from>
                  <to>
                    <xdr:col>51</xdr:col>
                    <xdr:colOff>2374900</xdr:colOff>
                    <xdr:row>16</xdr:row>
                    <xdr:rowOff>342900</xdr:rowOff>
                  </to>
                </anchor>
              </controlPr>
            </control>
          </mc:Choice>
        </mc:AlternateContent>
        <mc:AlternateContent xmlns:mc="http://schemas.openxmlformats.org/markup-compatibility/2006">
          <mc:Choice Requires="x14">
            <control shapeId="2208" r:id="rId118" name="Drop Down 160">
              <controlPr defaultSize="0" autoLine="0" autoPict="0">
                <anchor moveWithCells="1">
                  <from>
                    <xdr:col>51</xdr:col>
                    <xdr:colOff>38100</xdr:colOff>
                    <xdr:row>17</xdr:row>
                    <xdr:rowOff>76200</xdr:rowOff>
                  </from>
                  <to>
                    <xdr:col>51</xdr:col>
                    <xdr:colOff>2374900</xdr:colOff>
                    <xdr:row>17</xdr:row>
                    <xdr:rowOff>342900</xdr:rowOff>
                  </to>
                </anchor>
              </controlPr>
            </control>
          </mc:Choice>
        </mc:AlternateContent>
        <mc:AlternateContent xmlns:mc="http://schemas.openxmlformats.org/markup-compatibility/2006">
          <mc:Choice Requires="x14">
            <control shapeId="2209" r:id="rId119" name="Drop Down 161">
              <controlPr defaultSize="0" autoLine="0" autoPict="0">
                <anchor moveWithCells="1">
                  <from>
                    <xdr:col>51</xdr:col>
                    <xdr:colOff>38100</xdr:colOff>
                    <xdr:row>18</xdr:row>
                    <xdr:rowOff>76200</xdr:rowOff>
                  </from>
                  <to>
                    <xdr:col>51</xdr:col>
                    <xdr:colOff>2374900</xdr:colOff>
                    <xdr:row>18</xdr:row>
                    <xdr:rowOff>342900</xdr:rowOff>
                  </to>
                </anchor>
              </controlPr>
            </control>
          </mc:Choice>
        </mc:AlternateContent>
        <mc:AlternateContent xmlns:mc="http://schemas.openxmlformats.org/markup-compatibility/2006">
          <mc:Choice Requires="x14">
            <control shapeId="2210" r:id="rId120" name="Drop Down 162">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211" r:id="rId121" name="Drop Down 163">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212" r:id="rId122" name="Drop Down 164">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213" r:id="rId123" name="Drop Down 165">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214" r:id="rId124" name="Drop Down 166">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215" r:id="rId125" name="Drop Down 167">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216" r:id="rId126" name="Drop Down 168">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217" r:id="rId127" name="Drop Down 169">
              <controlPr defaultSize="0" autoLine="0" autoPict="0">
                <anchor moveWithCells="1">
                  <from>
                    <xdr:col>54</xdr:col>
                    <xdr:colOff>57150</xdr:colOff>
                    <xdr:row>16</xdr:row>
                    <xdr:rowOff>88900</xdr:rowOff>
                  </from>
                  <to>
                    <xdr:col>54</xdr:col>
                    <xdr:colOff>876300</xdr:colOff>
                    <xdr:row>16</xdr:row>
                    <xdr:rowOff>342900</xdr:rowOff>
                  </to>
                </anchor>
              </controlPr>
            </control>
          </mc:Choice>
        </mc:AlternateContent>
        <mc:AlternateContent xmlns:mc="http://schemas.openxmlformats.org/markup-compatibility/2006">
          <mc:Choice Requires="x14">
            <control shapeId="2218" r:id="rId128" name="Drop Down 170">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219" r:id="rId129" name="Drop Down 171">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220" r:id="rId130" name="Drop Down 172">
              <controlPr defaultSize="0" autoLine="0" autoPict="0">
                <anchor moveWithCells="1">
                  <from>
                    <xdr:col>27</xdr:col>
                    <xdr:colOff>127000</xdr:colOff>
                    <xdr:row>17</xdr:row>
                    <xdr:rowOff>76200</xdr:rowOff>
                  </from>
                  <to>
                    <xdr:col>27</xdr:col>
                    <xdr:colOff>2489200</xdr:colOff>
                    <xdr:row>17</xdr:row>
                    <xdr:rowOff>342900</xdr:rowOff>
                  </to>
                </anchor>
              </controlPr>
            </control>
          </mc:Choice>
        </mc:AlternateContent>
        <mc:AlternateContent xmlns:mc="http://schemas.openxmlformats.org/markup-compatibility/2006">
          <mc:Choice Requires="x14">
            <control shapeId="2226" r:id="rId131" name="Drop Down 178">
              <controlPr defaultSize="0" autoLine="0" autoPict="0">
                <anchor moveWithCells="1">
                  <from>
                    <xdr:col>24</xdr:col>
                    <xdr:colOff>184150</xdr:colOff>
                    <xdr:row>15</xdr:row>
                    <xdr:rowOff>88900</xdr:rowOff>
                  </from>
                  <to>
                    <xdr:col>25</xdr:col>
                    <xdr:colOff>381000</xdr:colOff>
                    <xdr:row>15</xdr:row>
                    <xdr:rowOff>374650</xdr:rowOff>
                  </to>
                </anchor>
              </controlPr>
            </control>
          </mc:Choice>
        </mc:AlternateContent>
        <mc:AlternateContent xmlns:mc="http://schemas.openxmlformats.org/markup-compatibility/2006">
          <mc:Choice Requires="x14">
            <control shapeId="2231" r:id="rId132" name="Drop Down 183">
              <controlPr defaultSize="0" autoLine="0" autoPict="0">
                <anchor moveWithCells="1">
                  <from>
                    <xdr:col>24</xdr:col>
                    <xdr:colOff>152400</xdr:colOff>
                    <xdr:row>14</xdr:row>
                    <xdr:rowOff>76200</xdr:rowOff>
                  </from>
                  <to>
                    <xdr:col>25</xdr:col>
                    <xdr:colOff>374650</xdr:colOff>
                    <xdr:row>14</xdr:row>
                    <xdr:rowOff>342900</xdr:rowOff>
                  </to>
                </anchor>
              </controlPr>
            </control>
          </mc:Choice>
        </mc:AlternateContent>
        <mc:AlternateContent xmlns:mc="http://schemas.openxmlformats.org/markup-compatibility/2006">
          <mc:Choice Requires="x14">
            <control shapeId="2232" r:id="rId133" name="Drop Down 184">
              <controlPr defaultSize="0" autoLine="0" autoPict="0">
                <anchor moveWithCells="1">
                  <from>
                    <xdr:col>24</xdr:col>
                    <xdr:colOff>184150</xdr:colOff>
                    <xdr:row>12</xdr:row>
                    <xdr:rowOff>88900</xdr:rowOff>
                  </from>
                  <to>
                    <xdr:col>25</xdr:col>
                    <xdr:colOff>381000</xdr:colOff>
                    <xdr:row>12</xdr:row>
                    <xdr:rowOff>342900</xdr:rowOff>
                  </to>
                </anchor>
              </controlPr>
            </control>
          </mc:Choice>
        </mc:AlternateContent>
        <mc:AlternateContent xmlns:mc="http://schemas.openxmlformats.org/markup-compatibility/2006">
          <mc:Choice Requires="x14">
            <control shapeId="2233" r:id="rId134" name="Drop Down 185">
              <controlPr defaultSize="0" autoLine="0" autoPict="0">
                <anchor moveWithCells="1">
                  <from>
                    <xdr:col>24</xdr:col>
                    <xdr:colOff>184150</xdr:colOff>
                    <xdr:row>13</xdr:row>
                    <xdr:rowOff>76200</xdr:rowOff>
                  </from>
                  <to>
                    <xdr:col>25</xdr:col>
                    <xdr:colOff>381000</xdr:colOff>
                    <xdr:row>13</xdr:row>
                    <xdr:rowOff>342900</xdr:rowOff>
                  </to>
                </anchor>
              </controlPr>
            </control>
          </mc:Choice>
        </mc:AlternateContent>
        <mc:AlternateContent xmlns:mc="http://schemas.openxmlformats.org/markup-compatibility/2006">
          <mc:Choice Requires="x14">
            <control shapeId="2234" r:id="rId135" name="Drop Down 186">
              <controlPr defaultSize="0" autoLine="0" autoPict="0">
                <anchor moveWithCells="1">
                  <from>
                    <xdr:col>24</xdr:col>
                    <xdr:colOff>184150</xdr:colOff>
                    <xdr:row>16</xdr:row>
                    <xdr:rowOff>107950</xdr:rowOff>
                  </from>
                  <to>
                    <xdr:col>25</xdr:col>
                    <xdr:colOff>381000</xdr:colOff>
                    <xdr:row>16</xdr:row>
                    <xdr:rowOff>374650</xdr:rowOff>
                  </to>
                </anchor>
              </controlPr>
            </control>
          </mc:Choice>
        </mc:AlternateContent>
        <mc:AlternateContent xmlns:mc="http://schemas.openxmlformats.org/markup-compatibility/2006">
          <mc:Choice Requires="x14">
            <control shapeId="2235" r:id="rId136" name="Drop Down 187">
              <controlPr defaultSize="0" autoLine="0" autoPict="0">
                <anchor moveWithCells="1">
                  <from>
                    <xdr:col>30</xdr:col>
                    <xdr:colOff>38100</xdr:colOff>
                    <xdr:row>6</xdr:row>
                    <xdr:rowOff>355600</xdr:rowOff>
                  </from>
                  <to>
                    <xdr:col>30</xdr:col>
                    <xdr:colOff>869950</xdr:colOff>
                    <xdr:row>7</xdr:row>
                    <xdr:rowOff>190500</xdr:rowOff>
                  </to>
                </anchor>
              </controlPr>
            </control>
          </mc:Choice>
        </mc:AlternateContent>
        <mc:AlternateContent xmlns:mc="http://schemas.openxmlformats.org/markup-compatibility/2006">
          <mc:Choice Requires="x14">
            <control shapeId="2236" r:id="rId137" name="Drop Down 188">
              <controlPr defaultSize="0" autoLine="0" autoPict="0">
                <anchor moveWithCells="1">
                  <from>
                    <xdr:col>36</xdr:col>
                    <xdr:colOff>76200</xdr:colOff>
                    <xdr:row>6</xdr:row>
                    <xdr:rowOff>381000</xdr:rowOff>
                  </from>
                  <to>
                    <xdr:col>36</xdr:col>
                    <xdr:colOff>908050</xdr:colOff>
                    <xdr:row>7</xdr:row>
                    <xdr:rowOff>222250</xdr:rowOff>
                  </to>
                </anchor>
              </controlPr>
            </control>
          </mc:Choice>
        </mc:AlternateContent>
        <mc:AlternateContent xmlns:mc="http://schemas.openxmlformats.org/markup-compatibility/2006">
          <mc:Choice Requires="x14">
            <control shapeId="2237" r:id="rId138" name="Drop Down 189">
              <controlPr defaultSize="0" autoLine="0" autoPict="0">
                <anchor moveWithCells="1">
                  <from>
                    <xdr:col>42</xdr:col>
                    <xdr:colOff>76200</xdr:colOff>
                    <xdr:row>6</xdr:row>
                    <xdr:rowOff>381000</xdr:rowOff>
                  </from>
                  <to>
                    <xdr:col>42</xdr:col>
                    <xdr:colOff>895350</xdr:colOff>
                    <xdr:row>7</xdr:row>
                    <xdr:rowOff>222250</xdr:rowOff>
                  </to>
                </anchor>
              </controlPr>
            </control>
          </mc:Choice>
        </mc:AlternateContent>
        <mc:AlternateContent xmlns:mc="http://schemas.openxmlformats.org/markup-compatibility/2006">
          <mc:Choice Requires="x14">
            <control shapeId="2238" r:id="rId139" name="Drop Down 190">
              <controlPr defaultSize="0" autoLine="0" autoPict="0">
                <anchor moveWithCells="1">
                  <from>
                    <xdr:col>48</xdr:col>
                    <xdr:colOff>107950</xdr:colOff>
                    <xdr:row>6</xdr:row>
                    <xdr:rowOff>381000</xdr:rowOff>
                  </from>
                  <to>
                    <xdr:col>48</xdr:col>
                    <xdr:colOff>914400</xdr:colOff>
                    <xdr:row>7</xdr:row>
                    <xdr:rowOff>222250</xdr:rowOff>
                  </to>
                </anchor>
              </controlPr>
            </control>
          </mc:Choice>
        </mc:AlternateContent>
        <mc:AlternateContent xmlns:mc="http://schemas.openxmlformats.org/markup-compatibility/2006">
          <mc:Choice Requires="x14">
            <control shapeId="2239" r:id="rId140" name="Drop Down 191">
              <controlPr defaultSize="0" autoLine="0" autoPict="0">
                <anchor moveWithCells="1">
                  <from>
                    <xdr:col>54</xdr:col>
                    <xdr:colOff>95250</xdr:colOff>
                    <xdr:row>6</xdr:row>
                    <xdr:rowOff>412750</xdr:rowOff>
                  </from>
                  <to>
                    <xdr:col>54</xdr:col>
                    <xdr:colOff>908050</xdr:colOff>
                    <xdr:row>7</xdr:row>
                    <xdr:rowOff>260350</xdr:rowOff>
                  </to>
                </anchor>
              </controlPr>
            </control>
          </mc:Choice>
        </mc:AlternateContent>
        <mc:AlternateContent xmlns:mc="http://schemas.openxmlformats.org/markup-compatibility/2006">
          <mc:Choice Requires="x14">
            <control shapeId="2242" r:id="rId141" name="Check Box 194">
              <controlPr defaultSize="0" autoFill="0" autoLine="0" autoPict="0">
                <anchor moveWithCells="1">
                  <from>
                    <xdr:col>42</xdr:col>
                    <xdr:colOff>107950</xdr:colOff>
                    <xdr:row>2</xdr:row>
                    <xdr:rowOff>31750</xdr:rowOff>
                  </from>
                  <to>
                    <xdr:col>42</xdr:col>
                    <xdr:colOff>412750</xdr:colOff>
                    <xdr:row>2</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BE30"/>
  <sheetViews>
    <sheetView showGridLines="0" showRowColHeaders="0" topLeftCell="C1" zoomScaleNormal="100" workbookViewId="0">
      <pane ySplit="6" topLeftCell="A7" activePane="bottomLeft" state="frozen"/>
      <selection activeCell="C2" sqref="C2"/>
      <selection pane="bottomLeft" activeCell="C1" sqref="C1:R1"/>
    </sheetView>
  </sheetViews>
  <sheetFormatPr defaultRowHeight="14.5" x14ac:dyDescent="0.35"/>
  <cols>
    <col min="1" max="2" width="5.453125" style="66" hidden="1" customWidth="1"/>
    <col min="3" max="3" width="3.453125" style="66" customWidth="1"/>
    <col min="4" max="4" width="50.1796875" customWidth="1"/>
    <col min="5" max="10" width="16.54296875" customWidth="1"/>
    <col min="11" max="11" width="17.1796875" customWidth="1"/>
    <col min="12" max="14" width="15.54296875" customWidth="1"/>
    <col min="15" max="16" width="15.453125" customWidth="1"/>
    <col min="17" max="17" width="15.81640625" customWidth="1"/>
    <col min="18" max="18" width="16.453125" customWidth="1"/>
    <col min="19" max="19" width="1.1796875" customWidth="1"/>
    <col min="22" max="22" width="12.81640625" customWidth="1"/>
    <col min="23" max="23" width="9.1796875" hidden="1" customWidth="1"/>
    <col min="24" max="24" width="4.1796875" hidden="1" customWidth="1"/>
    <col min="27" max="27" width="1.453125" customWidth="1"/>
    <col min="28" max="28" width="38.453125" customWidth="1"/>
    <col min="29" max="30" width="12.453125" hidden="1" customWidth="1"/>
    <col min="31" max="31" width="14.81640625" customWidth="1"/>
    <col min="32" max="33" width="14.81640625" hidden="1" customWidth="1"/>
    <col min="34" max="34" width="38.453125" customWidth="1"/>
    <col min="35" max="36" width="7.81640625" hidden="1" customWidth="1"/>
    <col min="37" max="37" width="15.1796875" customWidth="1"/>
    <col min="38" max="39" width="11.453125" hidden="1" customWidth="1"/>
    <col min="40" max="40" width="38.453125" customWidth="1"/>
    <col min="41" max="42" width="12.453125" hidden="1" customWidth="1"/>
    <col min="43" max="43" width="14.54296875" customWidth="1"/>
    <col min="44" max="44" width="14.54296875" hidden="1" customWidth="1"/>
    <col min="45" max="45" width="15.1796875" hidden="1" customWidth="1"/>
    <col min="46" max="46" width="38.453125" customWidth="1"/>
    <col min="47" max="48" width="11.1796875" hidden="1" customWidth="1"/>
    <col min="49" max="49" width="15.1796875" customWidth="1"/>
    <col min="50" max="51" width="13.54296875" hidden="1" customWidth="1"/>
    <col min="52" max="52" width="38.453125" customWidth="1"/>
    <col min="53" max="54" width="10.453125" hidden="1" customWidth="1"/>
    <col min="55" max="55" width="15.453125" customWidth="1"/>
    <col min="56" max="57" width="9.1796875" style="66" hidden="1" customWidth="1"/>
  </cols>
  <sheetData>
    <row r="1" spans="1:57" ht="40.5" customHeight="1" thickBot="1" x14ac:dyDescent="0.4">
      <c r="C1" s="784" t="s">
        <v>327</v>
      </c>
      <c r="D1" s="785"/>
      <c r="E1" s="785"/>
      <c r="F1" s="785"/>
      <c r="G1" s="785"/>
      <c r="H1" s="785"/>
      <c r="I1" s="785"/>
      <c r="J1" s="785"/>
      <c r="K1" s="785"/>
      <c r="L1" s="785"/>
      <c r="M1" s="785"/>
      <c r="N1" s="785"/>
      <c r="O1" s="785"/>
      <c r="P1" s="785"/>
      <c r="Q1" s="785"/>
      <c r="R1" s="785"/>
      <c r="S1" s="277"/>
      <c r="T1" s="813" t="s">
        <v>281</v>
      </c>
      <c r="U1" s="813"/>
      <c r="V1" s="813"/>
      <c r="W1" s="813"/>
      <c r="X1" s="813"/>
      <c r="Y1" s="813"/>
      <c r="Z1" s="813"/>
      <c r="AA1" s="277"/>
      <c r="AB1" s="785" t="s">
        <v>282</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4">
      <c r="D2" s="830" t="s">
        <v>283</v>
      </c>
      <c r="E2" s="830"/>
      <c r="F2" s="830"/>
      <c r="G2" s="830"/>
      <c r="H2" s="830"/>
      <c r="I2" s="830"/>
      <c r="J2" s="830"/>
      <c r="K2" s="830"/>
      <c r="L2" s="830"/>
      <c r="M2" s="830"/>
      <c r="N2" s="830"/>
      <c r="O2" s="830"/>
      <c r="P2" s="830"/>
      <c r="Q2" s="830"/>
      <c r="R2" s="830"/>
      <c r="S2" s="416"/>
      <c r="T2" s="815" t="s">
        <v>248</v>
      </c>
      <c r="U2" s="815"/>
      <c r="V2" s="815"/>
      <c r="Y2" s="834" t="s">
        <v>284</v>
      </c>
      <c r="Z2" s="834"/>
      <c r="AB2" s="969" t="s">
        <v>328</v>
      </c>
      <c r="AC2" s="970"/>
      <c r="AD2" s="970"/>
      <c r="AE2" s="970"/>
      <c r="AF2" s="970"/>
      <c r="AG2" s="970"/>
      <c r="AH2" s="970"/>
      <c r="AI2" s="970"/>
      <c r="AJ2" s="970"/>
      <c r="AK2" s="970"/>
      <c r="AL2" s="970"/>
      <c r="AM2" s="970"/>
      <c r="AN2" s="970"/>
      <c r="AO2" s="970"/>
      <c r="AP2" s="970"/>
      <c r="AQ2" s="970"/>
      <c r="AR2" s="970"/>
      <c r="AS2" s="970"/>
      <c r="AT2" s="970"/>
      <c r="AU2" s="970"/>
      <c r="AV2" s="970"/>
      <c r="AW2" s="970"/>
      <c r="AX2" s="412"/>
      <c r="AY2" s="412"/>
      <c r="AZ2" s="971" t="s">
        <v>286</v>
      </c>
      <c r="BA2" s="972"/>
      <c r="BB2" s="972"/>
      <c r="BC2" s="972"/>
      <c r="BD2" s="972"/>
    </row>
    <row r="3" spans="1:57" ht="24" customHeight="1" thickBot="1" x14ac:dyDescent="0.5">
      <c r="C3" s="842" t="s">
        <v>329</v>
      </c>
      <c r="D3" s="843"/>
      <c r="E3" s="843"/>
      <c r="F3" s="843"/>
      <c r="G3" s="843"/>
      <c r="H3" s="843"/>
      <c r="I3" s="843"/>
      <c r="J3" s="843"/>
      <c r="K3" s="843"/>
      <c r="L3" s="843"/>
      <c r="M3" s="843"/>
      <c r="N3" s="843"/>
      <c r="O3" s="843"/>
      <c r="P3" s="843"/>
      <c r="Q3" s="843"/>
      <c r="R3" s="843"/>
      <c r="S3" s="843"/>
      <c r="T3" s="843"/>
      <c r="U3" s="843"/>
      <c r="V3" s="843"/>
      <c r="W3" s="843"/>
      <c r="X3" s="843"/>
      <c r="Y3" s="843"/>
      <c r="Z3" s="844"/>
      <c r="AB3" s="825" t="s">
        <v>330</v>
      </c>
      <c r="AC3" s="826"/>
      <c r="AD3" s="826"/>
      <c r="AE3" s="826"/>
      <c r="AF3" s="826"/>
      <c r="AG3" s="826"/>
      <c r="AH3" s="826"/>
      <c r="AI3" s="826"/>
      <c r="AJ3" s="826"/>
      <c r="AK3" s="826"/>
      <c r="AL3" s="826"/>
      <c r="AM3" s="826"/>
      <c r="AN3" s="826"/>
      <c r="AO3" s="392"/>
      <c r="AP3" s="392"/>
      <c r="AQ3" s="392"/>
      <c r="AR3" s="392" t="b">
        <v>0</v>
      </c>
      <c r="AS3" s="392"/>
      <c r="AT3" s="392"/>
      <c r="AU3" s="392"/>
      <c r="AV3" s="392"/>
      <c r="AW3" s="392"/>
      <c r="AX3" s="392"/>
      <c r="AY3" s="392"/>
      <c r="AZ3" s="392"/>
      <c r="BA3" s="392"/>
      <c r="BB3" s="392"/>
      <c r="BC3" s="393"/>
    </row>
    <row r="4" spans="1:57" ht="60.75" customHeight="1" thickBot="1" x14ac:dyDescent="0.4">
      <c r="C4" s="816" t="s">
        <v>289</v>
      </c>
      <c r="D4" s="817"/>
      <c r="E4" s="861" t="s">
        <v>290</v>
      </c>
      <c r="F4" s="862"/>
      <c r="G4" s="677" t="s">
        <v>291</v>
      </c>
      <c r="H4" s="897"/>
      <c r="I4" s="897"/>
      <c r="J4" s="898"/>
      <c r="K4" s="845" t="s">
        <v>292</v>
      </c>
      <c r="L4" s="846"/>
      <c r="M4" s="847"/>
      <c r="N4" s="879" t="s">
        <v>293</v>
      </c>
      <c r="O4" s="880"/>
      <c r="P4" s="881"/>
      <c r="Q4" s="831" t="s">
        <v>294</v>
      </c>
      <c r="R4" s="832"/>
      <c r="S4" s="822" t="s">
        <v>331</v>
      </c>
      <c r="T4" s="823"/>
      <c r="U4" s="823"/>
      <c r="V4" s="823"/>
      <c r="W4" s="823"/>
      <c r="X4" s="823"/>
      <c r="Y4" s="823"/>
      <c r="Z4" s="824"/>
      <c r="AB4" s="827" t="s">
        <v>332</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66" t="s">
        <v>268</v>
      </c>
      <c r="BE4" s="66" t="s">
        <v>269</v>
      </c>
    </row>
    <row r="5" spans="1:57" ht="34.5" customHeight="1" x14ac:dyDescent="0.35">
      <c r="C5" s="818"/>
      <c r="D5" s="819"/>
      <c r="E5" s="863" t="s">
        <v>297</v>
      </c>
      <c r="F5" s="865" t="s">
        <v>298</v>
      </c>
      <c r="G5" s="852" t="s">
        <v>333</v>
      </c>
      <c r="H5" s="867" t="s">
        <v>300</v>
      </c>
      <c r="I5" s="869" t="s">
        <v>301</v>
      </c>
      <c r="J5" s="877" t="s">
        <v>302</v>
      </c>
      <c r="K5" s="719" t="s">
        <v>303</v>
      </c>
      <c r="L5" s="810" t="s">
        <v>304</v>
      </c>
      <c r="M5" s="694" t="s">
        <v>305</v>
      </c>
      <c r="N5" s="731" t="s">
        <v>306</v>
      </c>
      <c r="O5" s="810" t="s">
        <v>307</v>
      </c>
      <c r="P5" s="895" t="s">
        <v>308</v>
      </c>
      <c r="Q5" s="836" t="s">
        <v>309</v>
      </c>
      <c r="R5" s="865" t="s">
        <v>310</v>
      </c>
      <c r="S5" s="838" t="s">
        <v>311</v>
      </c>
      <c r="T5" s="839"/>
      <c r="U5" s="839"/>
      <c r="V5" s="839"/>
      <c r="W5" s="66"/>
      <c r="X5" s="66" t="b">
        <v>0</v>
      </c>
      <c r="Y5" s="78"/>
      <c r="Z5" s="858" t="str">
        <f>IF(AND(X5=FALSE,X6=FALSE,X7=FALSE,X8=FALSE),"",IF(AND(X5=TRUE,X6=TRUE),"Yes",IF(AND(X5=TRUE,X7=TRUE),"Yes",IF(AND(X6=TRUE,X7=TRUE),"Yes",IF(AND(X5=TRUE,X8=TRUE),"Yes",IF(AND(X7=TRUE,X8=TRUE),"Yes","No"))))))</f>
        <v/>
      </c>
      <c r="AB5" s="814" t="s">
        <v>334</v>
      </c>
      <c r="AC5" s="389"/>
      <c r="AD5" s="389"/>
      <c r="AE5" s="835" t="s">
        <v>250</v>
      </c>
      <c r="AF5" s="390"/>
      <c r="AG5" s="390"/>
      <c r="AH5" s="841" t="s">
        <v>335</v>
      </c>
      <c r="AI5" s="620"/>
      <c r="AJ5" s="620"/>
      <c r="AK5" s="841" t="s">
        <v>250</v>
      </c>
      <c r="AL5" s="390"/>
      <c r="AM5" s="390"/>
      <c r="AN5" s="809" t="s">
        <v>336</v>
      </c>
      <c r="AO5" s="621"/>
      <c r="AP5" s="621"/>
      <c r="AQ5" s="809" t="s">
        <v>250</v>
      </c>
      <c r="AR5" s="390"/>
      <c r="AS5" s="390"/>
      <c r="AT5" s="854" t="s">
        <v>337</v>
      </c>
      <c r="AU5" s="618"/>
      <c r="AV5" s="618"/>
      <c r="AW5" s="854" t="s">
        <v>250</v>
      </c>
      <c r="AX5" s="390"/>
      <c r="AY5" s="390"/>
      <c r="AZ5" s="956" t="s">
        <v>338</v>
      </c>
      <c r="BA5" s="619"/>
      <c r="BB5" s="391"/>
      <c r="BC5" s="840" t="s">
        <v>250</v>
      </c>
      <c r="BD5" s="812">
        <v>1</v>
      </c>
      <c r="BE5" s="812">
        <f>INDEX(Cups,BD5)</f>
        <v>0</v>
      </c>
    </row>
    <row r="6" spans="1:57" ht="44.25" customHeight="1" thickBot="1" x14ac:dyDescent="0.4">
      <c r="C6" s="820"/>
      <c r="D6" s="821"/>
      <c r="E6" s="864"/>
      <c r="F6" s="866"/>
      <c r="G6" s="853"/>
      <c r="H6" s="868"/>
      <c r="I6" s="870"/>
      <c r="J6" s="878"/>
      <c r="K6" s="720"/>
      <c r="L6" s="811"/>
      <c r="M6" s="695"/>
      <c r="N6" s="833"/>
      <c r="O6" s="811"/>
      <c r="P6" s="896"/>
      <c r="Q6" s="837"/>
      <c r="R6" s="866"/>
      <c r="S6" s="838" t="s">
        <v>317</v>
      </c>
      <c r="T6" s="839"/>
      <c r="U6" s="839"/>
      <c r="V6" s="839"/>
      <c r="W6" s="66"/>
      <c r="X6" s="66" t="b">
        <v>0</v>
      </c>
      <c r="Y6" s="78"/>
      <c r="Z6" s="859"/>
      <c r="AB6" s="792"/>
      <c r="AC6" s="301" t="s">
        <v>255</v>
      </c>
      <c r="AD6" s="301"/>
      <c r="AE6" s="775"/>
      <c r="AF6" s="246" t="s">
        <v>256</v>
      </c>
      <c r="AG6" s="246" t="s">
        <v>257</v>
      </c>
      <c r="AH6" s="777"/>
      <c r="AI6" s="616" t="s">
        <v>258</v>
      </c>
      <c r="AJ6" s="616"/>
      <c r="AK6" s="777"/>
      <c r="AL6" s="246" t="s">
        <v>259</v>
      </c>
      <c r="AM6" s="246" t="s">
        <v>260</v>
      </c>
      <c r="AN6" s="764"/>
      <c r="AO6" s="610" t="s">
        <v>261</v>
      </c>
      <c r="AP6" s="610"/>
      <c r="AQ6" s="764"/>
      <c r="AR6" s="246" t="s">
        <v>262</v>
      </c>
      <c r="AS6" s="246" t="s">
        <v>263</v>
      </c>
      <c r="AT6" s="766"/>
      <c r="AU6" s="612" t="s">
        <v>264</v>
      </c>
      <c r="AV6" s="612"/>
      <c r="AW6" s="766"/>
      <c r="AX6" s="246" t="s">
        <v>265</v>
      </c>
      <c r="AY6" s="246" t="s">
        <v>266</v>
      </c>
      <c r="AZ6" s="768"/>
      <c r="BA6" s="614" t="s">
        <v>267</v>
      </c>
      <c r="BB6" s="247"/>
      <c r="BC6" s="770"/>
      <c r="BD6" s="812"/>
      <c r="BE6" s="812"/>
    </row>
    <row r="7" spans="1:57" ht="34.5" customHeight="1" x14ac:dyDescent="0.35">
      <c r="A7" s="417">
        <v>1</v>
      </c>
      <c r="B7" s="417">
        <f>INDEX(meals,A7)</f>
        <v>0</v>
      </c>
      <c r="C7" s="423">
        <v>1</v>
      </c>
      <c r="D7" s="77"/>
      <c r="E7" s="170" t="str">
        <f>IF(B7=0,"",FLOOR(VLOOKUP(A7,'All Meals'!$A$12:$V$61,4),0.25))</f>
        <v/>
      </c>
      <c r="F7" s="171" t="str">
        <f>IF(B7=0,"",IF(E7="","No",IF(E7&gt;=1,"Yes","No")))</f>
        <v/>
      </c>
      <c r="G7" s="170" t="str">
        <f>IF(B7=0,"",FLOOR(VLOOKUP(A7,'All Meals'!$A$12:$V$61,5),0.25))</f>
        <v/>
      </c>
      <c r="H7" s="172" t="str">
        <f>IF(B7=0,"",IF(G7="","No",IF(G7&gt;=1,"Yes","No")))</f>
        <v/>
      </c>
      <c r="I7" s="241" t="str">
        <f>IF(B7=0,"",FLOOR(VLOOKUP(A7,'All Meals'!$A$12:$V$61,6),0.25))</f>
        <v/>
      </c>
      <c r="J7" s="241" t="str">
        <f>IF(B7=0,"",FLOOR(VLOOKUP(A7,'All Meals'!$A$12:$V$61,7),0.25))</f>
        <v/>
      </c>
      <c r="K7" s="95" t="str">
        <f>IF(B7=0, "",VLOOKUP(A7,'All Meals'!$A$12:$V$61,10))</f>
        <v/>
      </c>
      <c r="L7" s="96" t="str">
        <f>IF(B7=0,"",IF(K7="","No",IF(K7&gt;=0.5,"Yes","No")))</f>
        <v/>
      </c>
      <c r="M7" s="324" t="str">
        <f>IF(B7=0, "",VLOOKUP(A7,'All Meals'!$A$12:$V$61,13))</f>
        <v/>
      </c>
      <c r="N7" s="95" t="str">
        <f>IF(B7=0, "",VLOOKUP(A7,'All Meals'!$A$12:$V$61,16))</f>
        <v/>
      </c>
      <c r="O7" s="407" t="str">
        <f>IF(B7=0,"",IF(N7="","No",IF(N7&gt;=0.75,"Yes","No")))</f>
        <v/>
      </c>
      <c r="P7" s="408" t="str">
        <f>IF(B7=0, "",VLOOKUP(A7,'All Meals'!$A$12:$V$61,19))</f>
        <v/>
      </c>
      <c r="Q7" s="95" t="str">
        <f>IF(B7=0, "",VLOOKUP(A7,'All Meals'!$A$12:$V$61,20))</f>
        <v/>
      </c>
      <c r="R7" s="171" t="str">
        <f t="shared" ref="R7:R26" si="0">IF(B7=0,"",IF(Q7="","No",IF(Q7&gt;=1,"Yes","No")))</f>
        <v/>
      </c>
      <c r="S7" s="838" t="s">
        <v>318</v>
      </c>
      <c r="T7" s="839"/>
      <c r="U7" s="839"/>
      <c r="V7" s="839"/>
      <c r="W7" s="66"/>
      <c r="X7" s="66" t="b">
        <v>0</v>
      </c>
      <c r="Y7" s="78"/>
      <c r="Z7" s="859"/>
      <c r="AB7" s="893" t="s">
        <v>339</v>
      </c>
      <c r="AC7" s="889"/>
      <c r="AD7" s="889"/>
      <c r="AE7" s="891"/>
      <c r="AF7" s="855">
        <v>1</v>
      </c>
      <c r="AG7" s="857">
        <f>INDEX(Cups,AF7)</f>
        <v>0</v>
      </c>
      <c r="AH7" s="885" t="s">
        <v>340</v>
      </c>
      <c r="AI7" s="887"/>
      <c r="AJ7" s="887"/>
      <c r="AK7" s="885"/>
      <c r="AL7" s="855">
        <v>1</v>
      </c>
      <c r="AM7" s="857">
        <f>INDEX(Cups,AL7)</f>
        <v>0</v>
      </c>
      <c r="AN7" s="871" t="s">
        <v>341</v>
      </c>
      <c r="AO7" s="875"/>
      <c r="AP7" s="875"/>
      <c r="AQ7" s="871"/>
      <c r="AR7" s="855">
        <v>1</v>
      </c>
      <c r="AS7" s="857">
        <f>INDEX(Cups,AR7)</f>
        <v>0</v>
      </c>
      <c r="AT7" s="873" t="s">
        <v>342</v>
      </c>
      <c r="AU7" s="954"/>
      <c r="AV7" s="954"/>
      <c r="AW7" s="954"/>
      <c r="AX7" s="855">
        <v>1</v>
      </c>
      <c r="AY7" s="857">
        <f>INDEX(Cups,AX7)</f>
        <v>0</v>
      </c>
      <c r="AZ7" s="964" t="s">
        <v>343</v>
      </c>
      <c r="BA7" s="960"/>
      <c r="BB7" s="960"/>
      <c r="BC7" s="962"/>
    </row>
    <row r="8" spans="1:57" ht="33.75" customHeight="1" thickBot="1" x14ac:dyDescent="0.4">
      <c r="A8" s="417">
        <v>1</v>
      </c>
      <c r="B8" s="417">
        <f>INDEX(meals,A8)</f>
        <v>0</v>
      </c>
      <c r="C8" s="424">
        <v>2</v>
      </c>
      <c r="D8" s="59"/>
      <c r="E8" s="170" t="str">
        <f>IF(B8=0,"",FLOOR(VLOOKUP(A8,'All Meals'!$A$12:$V$61,4),0.25))</f>
        <v/>
      </c>
      <c r="F8" s="171" t="str">
        <f t="shared" ref="F8:F26" si="1">IF(B8=0,"",IF(E8="","No",IF(E8&gt;=1,"Yes","No")))</f>
        <v/>
      </c>
      <c r="G8" s="170" t="str">
        <f>IF(B8=0,"",FLOOR(VLOOKUP(A8,'All Meals'!$A$12:$V$61,5),0.25))</f>
        <v/>
      </c>
      <c r="H8" s="172" t="str">
        <f t="shared" ref="H8:H26" si="2">IF(B8=0,"",IF(G8="","No",IF(G8&gt;=1,"Yes","No")))</f>
        <v/>
      </c>
      <c r="I8" s="241" t="str">
        <f>IF(B8=0,"",FLOOR(VLOOKUP(A8,'All Meals'!$A$12:$V$61,6),0.25))</f>
        <v/>
      </c>
      <c r="J8" s="241" t="str">
        <f>IF(B8=0,"",FLOOR(VLOOKUP(A8,'All Meals'!$A$12:$V$61,7),0.25))</f>
        <v/>
      </c>
      <c r="K8" s="95" t="str">
        <f>IF(B8=0, "",VLOOKUP(A8,'All Meals'!$A$12:$V$61,10))</f>
        <v/>
      </c>
      <c r="L8" s="96" t="str">
        <f t="shared" ref="L8:L26" si="3">IF(B8=0,"",IF(K8="","No",IF(K8&gt;=0.5,"Yes","No")))</f>
        <v/>
      </c>
      <c r="M8" s="324" t="str">
        <f>IF(B8=0, "",VLOOKUP(A8,'All Meals'!$A$12:$V$61,13))</f>
        <v/>
      </c>
      <c r="N8" s="95" t="str">
        <f>IF(B8=0, "",VLOOKUP(A8,'All Meals'!$A$12:$V$61,16))</f>
        <v/>
      </c>
      <c r="O8" s="407" t="str">
        <f t="shared" ref="O8:O17" si="4">IF(B8=0,"",IF(N8="","No",IF(N8&gt;=1,"Yes","No")))</f>
        <v/>
      </c>
      <c r="P8" s="408" t="str">
        <f>IF(B8=0, "",VLOOKUP(A8,'All Meals'!$A$12:$V$61,19))</f>
        <v/>
      </c>
      <c r="Q8" s="95" t="str">
        <f>IF(B8=0, "",VLOOKUP(A8,'All Meals'!$A$12:$V$61,20))</f>
        <v/>
      </c>
      <c r="R8" s="171" t="str">
        <f t="shared" si="0"/>
        <v/>
      </c>
      <c r="S8" s="838" t="s">
        <v>324</v>
      </c>
      <c r="T8" s="839"/>
      <c r="U8" s="839"/>
      <c r="V8" s="839"/>
      <c r="W8" s="66"/>
      <c r="X8" s="66" t="b">
        <v>0</v>
      </c>
      <c r="Y8" s="78"/>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4">
      <c r="A9" s="417">
        <v>1</v>
      </c>
      <c r="B9" s="417">
        <f>INDEX(meals,A9)</f>
        <v>0</v>
      </c>
      <c r="C9" s="424">
        <v>3</v>
      </c>
      <c r="D9" s="59"/>
      <c r="E9" s="170" t="str">
        <f>IF(B9=0,"",FLOOR(VLOOKUP(A9,'All Meals'!$A$12:$V$61,4),0.25))</f>
        <v/>
      </c>
      <c r="F9" s="171" t="str">
        <f t="shared" si="1"/>
        <v/>
      </c>
      <c r="G9" s="170" t="str">
        <f>IF(B9=0,"",FLOOR(VLOOKUP(A9,'All Meals'!$A$12:$V$61,5),0.25))</f>
        <v/>
      </c>
      <c r="H9" s="172" t="str">
        <f t="shared" si="2"/>
        <v/>
      </c>
      <c r="I9" s="241" t="str">
        <f>IF(B9=0,"",FLOOR(VLOOKUP(A9,'All Meals'!$A$12:$V$61,6),0.25))</f>
        <v/>
      </c>
      <c r="J9" s="241" t="str">
        <f>IF(B9=0,"",FLOOR(VLOOKUP(A9,'All Meals'!$A$12:$V$61,7),0.25))</f>
        <v/>
      </c>
      <c r="K9" s="95" t="str">
        <f>IF(B9=0, "",VLOOKUP(A9,'All Meals'!$A$12:$V$61,10))</f>
        <v/>
      </c>
      <c r="L9" s="96" t="str">
        <f t="shared" si="3"/>
        <v/>
      </c>
      <c r="M9" s="324" t="str">
        <f>IF(B9=0, "",VLOOKUP(A9,'All Meals'!$A$12:$V$61,13))</f>
        <v/>
      </c>
      <c r="N9" s="95" t="str">
        <f>IF(B9=0, "",VLOOKUP(A9,'All Meals'!$A$12:$V$61,16))</f>
        <v/>
      </c>
      <c r="O9" s="407" t="str">
        <f t="shared" si="4"/>
        <v/>
      </c>
      <c r="P9" s="408" t="str">
        <f>IF(B9=0, "",VLOOKUP(A9,'All Meals'!$A$12:$V$61,19))</f>
        <v/>
      </c>
      <c r="Q9" s="95" t="str">
        <f>IF(B9=0, "",VLOOKUP(A9,'All Meals'!$A$12:$V$61,20))</f>
        <v/>
      </c>
      <c r="R9" s="171" t="str">
        <f t="shared" si="0"/>
        <v/>
      </c>
      <c r="S9" s="936" t="s">
        <v>325</v>
      </c>
      <c r="T9" s="937"/>
      <c r="U9" s="937"/>
      <c r="V9" s="937"/>
      <c r="W9" s="93"/>
      <c r="X9" s="93" t="b">
        <v>0</v>
      </c>
      <c r="Y9" s="79"/>
      <c r="Z9" s="94" t="str">
        <f>IF(X9=TRUE,"No","")</f>
        <v/>
      </c>
      <c r="AB9" s="921" t="str">
        <f>IF(OR(COUNTIF(AC10:AC19, 12)&gt;0, COUNTIF(AC10:AC19,2)&gt;0, COUNTIF(AC10:AC19,4)&gt;0, COUNTIF(AC10:AC19,10)&gt;0, COUNTIF(AC10:AC19,15)&gt;0, COUNTIF(AC10:AC19,17)&gt;0,), "Remember to enter CREDITABLE amounts of leafy greens!", "")</f>
        <v/>
      </c>
      <c r="AC9" s="922"/>
      <c r="AD9" s="922"/>
      <c r="AE9" s="923"/>
      <c r="AF9" s="617"/>
      <c r="AG9" s="617"/>
      <c r="AH9" s="882" t="str">
        <f>IF(COUNTIF(AI10:AI19,10)&gt;0,"Remember to enter the CREDITABLE amount of tomato paste!","")</f>
        <v/>
      </c>
      <c r="AI9" s="883"/>
      <c r="AJ9" s="883"/>
      <c r="AK9" s="884"/>
      <c r="AL9" s="617"/>
      <c r="AM9" s="617"/>
      <c r="AN9" s="800" t="str">
        <f>IF(SUM(AO10:AO19)&gt;10, "If crediting as a vegetable do not also credit as a meat/meat alternate", "")</f>
        <v/>
      </c>
      <c r="AO9" s="801"/>
      <c r="AP9" s="801"/>
      <c r="AQ9" s="802"/>
      <c r="AR9" s="276"/>
      <c r="AS9" s="276"/>
      <c r="AT9" s="966"/>
      <c r="AU9" s="967"/>
      <c r="AV9" s="967"/>
      <c r="AW9" s="968"/>
      <c r="AX9" s="276"/>
      <c r="AY9" s="276"/>
      <c r="AZ9" s="957"/>
      <c r="BA9" s="958"/>
      <c r="BB9" s="958"/>
      <c r="BC9" s="959"/>
    </row>
    <row r="10" spans="1:57" ht="33.75" customHeight="1" thickBot="1" x14ac:dyDescent="0.4">
      <c r="A10" s="417">
        <v>1</v>
      </c>
      <c r="B10" s="417">
        <f t="shared" ref="B10:B26" si="5">INDEX(meals,A10)</f>
        <v>0</v>
      </c>
      <c r="C10" s="424">
        <v>4</v>
      </c>
      <c r="D10" s="59"/>
      <c r="E10" s="170" t="str">
        <f>IF(B10=0,"",FLOOR(VLOOKUP(A10,'All Meals'!$A$12:$V$61,4),0.25))</f>
        <v/>
      </c>
      <c r="F10" s="171" t="str">
        <f t="shared" si="1"/>
        <v/>
      </c>
      <c r="G10" s="170" t="str">
        <f>IF(B10=0,"",FLOOR(VLOOKUP(A10,'All Meals'!$A$12:$V$61,5),0.25))</f>
        <v/>
      </c>
      <c r="H10" s="172" t="str">
        <f t="shared" si="2"/>
        <v/>
      </c>
      <c r="I10" s="241" t="str">
        <f>IF(B10=0,"",FLOOR(VLOOKUP(A10,'All Meals'!$A$12:$V$61,6),0.25))</f>
        <v/>
      </c>
      <c r="J10" s="241" t="str">
        <f>IF(B10=0,"",FLOOR(VLOOKUP(A10,'All Meals'!$A$12:$V$61,7),0.25))</f>
        <v/>
      </c>
      <c r="K10" s="95" t="str">
        <f>IF(B10=0, "",VLOOKUP(A10,'All Meals'!$A$12:$V$61,10))</f>
        <v/>
      </c>
      <c r="L10" s="96" t="str">
        <f t="shared" si="3"/>
        <v/>
      </c>
      <c r="M10" s="324" t="str">
        <f>IF(B10=0, "",VLOOKUP(A10,'All Meals'!$A$12:$V$61,13))</f>
        <v/>
      </c>
      <c r="N10" s="95" t="str">
        <f>IF(B10=0, "",VLOOKUP(A10,'All Meals'!$A$12:$V$61,16))</f>
        <v/>
      </c>
      <c r="O10" s="407" t="str">
        <f t="shared" si="4"/>
        <v/>
      </c>
      <c r="P10" s="408" t="str">
        <f>IF(B10=0, "",VLOOKUP(A10,'All Meals'!$A$12:$V$61,19))</f>
        <v/>
      </c>
      <c r="Q10" s="95" t="str">
        <f>IF(B10=0, "",VLOOKUP(A10,'All Meals'!$A$12:$V$61,20))</f>
        <v/>
      </c>
      <c r="R10" s="171" t="str">
        <f t="shared" si="0"/>
        <v/>
      </c>
      <c r="S10" s="302"/>
      <c r="T10" s="153"/>
      <c r="U10" s="153"/>
      <c r="V10" s="153"/>
      <c r="W10" s="66"/>
      <c r="X10" s="66"/>
      <c r="AB10" s="202"/>
      <c r="AC10" s="203">
        <v>1</v>
      </c>
      <c r="AD10" s="203">
        <f t="shared" ref="AD10:AD19" si="6">INDEX(GREEN,AC10)</f>
        <v>0</v>
      </c>
      <c r="AE10" s="203"/>
      <c r="AF10" s="275">
        <v>1</v>
      </c>
      <c r="AG10" s="275" t="str">
        <f t="shared" ref="AG10:AG19" si="7">IF(AD10=0,"",INDEX(Cups,AF10))</f>
        <v/>
      </c>
      <c r="AH10" s="82"/>
      <c r="AI10" s="82">
        <v>1</v>
      </c>
      <c r="AJ10" s="82">
        <f t="shared" ref="AJ10:AJ19" si="8">INDEX(RED,AI10)</f>
        <v>0</v>
      </c>
      <c r="AK10" s="82"/>
      <c r="AL10" s="275">
        <v>1</v>
      </c>
      <c r="AM10" s="275" t="str">
        <f t="shared" ref="AM10:AM19" si="9">IF(AJ10=0, "", INDEX(Cups,AL10))</f>
        <v/>
      </c>
      <c r="AN10" s="204"/>
      <c r="AO10" s="204">
        <v>1</v>
      </c>
      <c r="AP10" s="204">
        <f t="shared" ref="AP10:AP19" si="10">INDEX(BEANS,AO10)</f>
        <v>0</v>
      </c>
      <c r="AQ10" s="204"/>
      <c r="AR10" s="275">
        <v>1</v>
      </c>
      <c r="AS10" s="275" t="str">
        <f t="shared" ref="AS10:AS19" si="11">IF(AP10=0,"",INDEX(Cups,AR10))</f>
        <v/>
      </c>
      <c r="AT10" s="205"/>
      <c r="AU10" s="205">
        <v>1</v>
      </c>
      <c r="AV10" s="205">
        <f t="shared" ref="AV10:AV19" si="12">INDEX(STARCHY,AU10)</f>
        <v>0</v>
      </c>
      <c r="AW10" s="205"/>
      <c r="AX10" s="275">
        <v>1</v>
      </c>
      <c r="AY10" s="275" t="str">
        <f>IF(AV10=0,"",INDEX(Cups,AX10))</f>
        <v/>
      </c>
      <c r="AZ10" s="206"/>
      <c r="BA10" s="206">
        <v>1</v>
      </c>
      <c r="BB10" s="207">
        <f t="shared" ref="BB10:BB19" si="13">INDEX(OTHER,BA10)</f>
        <v>0</v>
      </c>
      <c r="BC10" s="208"/>
      <c r="BD10" s="66">
        <v>1</v>
      </c>
      <c r="BE10" s="66" t="str">
        <f t="shared" ref="BE10:BE19" si="14">IF(BB10=0,"",INDEX(Cups,BD10))</f>
        <v/>
      </c>
    </row>
    <row r="11" spans="1:57" ht="33.75" customHeight="1" x14ac:dyDescent="0.35">
      <c r="A11" s="417">
        <v>1</v>
      </c>
      <c r="B11" s="417">
        <f t="shared" si="5"/>
        <v>0</v>
      </c>
      <c r="C11" s="424">
        <v>5</v>
      </c>
      <c r="D11" s="59"/>
      <c r="E11" s="170" t="str">
        <f>IF(B11=0,"",FLOOR(VLOOKUP(A11,'All Meals'!$A$12:$V$61,4),0.25))</f>
        <v/>
      </c>
      <c r="F11" s="171" t="str">
        <f t="shared" si="1"/>
        <v/>
      </c>
      <c r="G11" s="170" t="str">
        <f>IF(B11=0,"",FLOOR(VLOOKUP(A11,'All Meals'!$A$12:$V$61,5),0.25))</f>
        <v/>
      </c>
      <c r="H11" s="172" t="str">
        <f t="shared" si="2"/>
        <v/>
      </c>
      <c r="I11" s="241" t="str">
        <f>IF(B11=0,"",FLOOR(VLOOKUP(A11,'All Meals'!$A$12:$V$61,6),0.25))</f>
        <v/>
      </c>
      <c r="J11" s="241" t="str">
        <f>IF(B11=0,"",FLOOR(VLOOKUP(A11,'All Meals'!$A$12:$V$61,7),0.25))</f>
        <v/>
      </c>
      <c r="K11" s="95" t="str">
        <f>IF(B11=0, "",VLOOKUP(A11,'All Meals'!$A$12:$V$61,10))</f>
        <v/>
      </c>
      <c r="L11" s="96" t="str">
        <f t="shared" si="3"/>
        <v/>
      </c>
      <c r="M11" s="324" t="str">
        <f>IF(B11=0, "",VLOOKUP(A11,'All Meals'!$A$12:$V$61,13))</f>
        <v/>
      </c>
      <c r="N11" s="95" t="str">
        <f>IF(B11=0, "",VLOOKUP(A11,'All Meals'!$A$12:$V$61,16))</f>
        <v/>
      </c>
      <c r="O11" s="407" t="str">
        <f t="shared" si="4"/>
        <v/>
      </c>
      <c r="P11" s="408" t="str">
        <f>IF(B11=0, "",VLOOKUP(A11,'All Meals'!$A$12:$V$61,19))</f>
        <v/>
      </c>
      <c r="Q11" s="95" t="str">
        <f>IF(B11=0, "",VLOOKUP(A11,'All Meals'!$A$12:$V$61,20))</f>
        <v/>
      </c>
      <c r="R11" s="171" t="str">
        <f t="shared" si="0"/>
        <v/>
      </c>
      <c r="T11" s="713" t="s">
        <v>118</v>
      </c>
      <c r="U11" s="714"/>
      <c r="V11" s="714"/>
      <c r="W11" s="714"/>
      <c r="X11" s="714"/>
      <c r="Y11" s="714"/>
      <c r="Z11" s="715"/>
      <c r="AB11" s="80"/>
      <c r="AC11" s="81">
        <v>1</v>
      </c>
      <c r="AD11" s="81">
        <f t="shared" si="6"/>
        <v>0</v>
      </c>
      <c r="AE11" s="81"/>
      <c r="AF11" s="78">
        <v>1</v>
      </c>
      <c r="AG11" s="78" t="str">
        <f t="shared" si="7"/>
        <v/>
      </c>
      <c r="AH11" s="82"/>
      <c r="AI11" s="82">
        <v>1</v>
      </c>
      <c r="AJ11" s="82">
        <f t="shared" si="8"/>
        <v>0</v>
      </c>
      <c r="AK11" s="82"/>
      <c r="AL11" s="78">
        <v>1</v>
      </c>
      <c r="AM11" s="78" t="str">
        <f t="shared" si="9"/>
        <v/>
      </c>
      <c r="AN11" s="83"/>
      <c r="AO11" s="83">
        <v>1</v>
      </c>
      <c r="AP11" s="83">
        <f t="shared" si="10"/>
        <v>0</v>
      </c>
      <c r="AQ11" s="83"/>
      <c r="AR11" s="78">
        <v>1</v>
      </c>
      <c r="AS11" s="78" t="str">
        <f t="shared" si="11"/>
        <v/>
      </c>
      <c r="AT11" s="84"/>
      <c r="AU11" s="84">
        <v>1</v>
      </c>
      <c r="AV11" s="84">
        <f t="shared" si="12"/>
        <v>0</v>
      </c>
      <c r="AW11" s="84"/>
      <c r="AX11" s="78">
        <v>1</v>
      </c>
      <c r="AY11" s="78" t="str">
        <f t="shared" ref="AY11:AY19" si="15">IF(AV11=0,"",INDEX(Cups,AX11))</f>
        <v/>
      </c>
      <c r="AZ11" s="85"/>
      <c r="BA11" s="85">
        <v>1</v>
      </c>
      <c r="BB11" s="86">
        <f t="shared" si="13"/>
        <v>0</v>
      </c>
      <c r="BC11" s="87"/>
      <c r="BD11" s="66">
        <v>1</v>
      </c>
      <c r="BE11" s="66" t="str">
        <f t="shared" si="14"/>
        <v/>
      </c>
    </row>
    <row r="12" spans="1:57" ht="33.75" customHeight="1" thickBot="1" x14ac:dyDescent="0.4">
      <c r="A12" s="417">
        <v>1</v>
      </c>
      <c r="B12" s="417">
        <f t="shared" si="5"/>
        <v>0</v>
      </c>
      <c r="C12" s="424">
        <v>6</v>
      </c>
      <c r="D12" s="59"/>
      <c r="E12" s="170" t="str">
        <f>IF(B12=0,"",FLOOR(VLOOKUP(A12,'All Meals'!$A$12:$V$61,4),0.25))</f>
        <v/>
      </c>
      <c r="F12" s="171" t="str">
        <f t="shared" si="1"/>
        <v/>
      </c>
      <c r="G12" s="170" t="str">
        <f>IF(B12=0,"",FLOOR(VLOOKUP(A12,'All Meals'!$A$12:$V$61,5),0.25))</f>
        <v/>
      </c>
      <c r="H12" s="172" t="str">
        <f t="shared" si="2"/>
        <v/>
      </c>
      <c r="I12" s="241" t="str">
        <f>IF(B12=0,"",FLOOR(VLOOKUP(A12,'All Meals'!$A$12:$V$61,6),0.25))</f>
        <v/>
      </c>
      <c r="J12" s="241" t="str">
        <f>IF(B12=0,"",FLOOR(VLOOKUP(A12,'All Meals'!$A$12:$V$61,7),0.25))</f>
        <v/>
      </c>
      <c r="K12" s="95" t="str">
        <f>IF(B12=0, "",VLOOKUP(A12,'All Meals'!$A$12:$V$61,10))</f>
        <v/>
      </c>
      <c r="L12" s="96" t="str">
        <f t="shared" si="3"/>
        <v/>
      </c>
      <c r="M12" s="324" t="str">
        <f>IF(B12=0, "",VLOOKUP(A12,'All Meals'!$A$12:$V$61,13))</f>
        <v/>
      </c>
      <c r="N12" s="95" t="str">
        <f>IF(B12=0, "",VLOOKUP(A12,'All Meals'!$A$12:$V$61,16))</f>
        <v/>
      </c>
      <c r="O12" s="407" t="str">
        <f t="shared" si="4"/>
        <v/>
      </c>
      <c r="P12" s="408" t="str">
        <f>IF(B12=0, "",VLOOKUP(A12,'All Meals'!$A$12:$V$61,19))</f>
        <v/>
      </c>
      <c r="Q12" s="95" t="str">
        <f>IF(B12=0, "",VLOOKUP(A12,'All Meals'!$A$12:$V$61,20))</f>
        <v/>
      </c>
      <c r="R12" s="171" t="str">
        <f t="shared" si="0"/>
        <v/>
      </c>
      <c r="T12" s="907"/>
      <c r="U12" s="908"/>
      <c r="V12" s="908"/>
      <c r="W12" s="908"/>
      <c r="X12" s="908"/>
      <c r="Y12" s="908"/>
      <c r="Z12" s="909"/>
      <c r="AB12" s="80"/>
      <c r="AC12" s="81">
        <v>1</v>
      </c>
      <c r="AD12" s="81">
        <f t="shared" si="6"/>
        <v>0</v>
      </c>
      <c r="AE12" s="81"/>
      <c r="AF12" s="78">
        <v>1</v>
      </c>
      <c r="AG12" s="78" t="str">
        <f t="shared" si="7"/>
        <v/>
      </c>
      <c r="AH12" s="82"/>
      <c r="AI12" s="82">
        <v>1</v>
      </c>
      <c r="AJ12" s="82">
        <f t="shared" si="8"/>
        <v>0</v>
      </c>
      <c r="AK12" s="82"/>
      <c r="AL12" s="78">
        <v>1</v>
      </c>
      <c r="AM12" s="78" t="str">
        <f t="shared" si="9"/>
        <v/>
      </c>
      <c r="AN12" s="83"/>
      <c r="AO12" s="83">
        <v>1</v>
      </c>
      <c r="AP12" s="83">
        <f t="shared" si="10"/>
        <v>0</v>
      </c>
      <c r="AQ12" s="83"/>
      <c r="AR12" s="78">
        <v>1</v>
      </c>
      <c r="AS12" s="78" t="str">
        <f t="shared" si="11"/>
        <v/>
      </c>
      <c r="AT12" s="84"/>
      <c r="AU12" s="84">
        <v>1</v>
      </c>
      <c r="AV12" s="84">
        <f t="shared" si="12"/>
        <v>0</v>
      </c>
      <c r="AW12" s="84"/>
      <c r="AX12" s="78">
        <v>1</v>
      </c>
      <c r="AY12" s="78" t="str">
        <f t="shared" si="15"/>
        <v/>
      </c>
      <c r="AZ12" s="85"/>
      <c r="BA12" s="85">
        <v>1</v>
      </c>
      <c r="BB12" s="86">
        <f t="shared" si="13"/>
        <v>0</v>
      </c>
      <c r="BC12" s="87"/>
      <c r="BD12" s="66">
        <v>1</v>
      </c>
      <c r="BE12" s="66" t="str">
        <f t="shared" si="14"/>
        <v/>
      </c>
    </row>
    <row r="13" spans="1:57" ht="33.75" customHeight="1" x14ac:dyDescent="0.35">
      <c r="A13" s="417">
        <v>1</v>
      </c>
      <c r="B13" s="417">
        <f t="shared" si="5"/>
        <v>0</v>
      </c>
      <c r="C13" s="424">
        <v>7</v>
      </c>
      <c r="D13" s="59"/>
      <c r="E13" s="170" t="str">
        <f>IF(B13=0,"",FLOOR(VLOOKUP(A13,'All Meals'!$A$12:$V$61,4),0.25))</f>
        <v/>
      </c>
      <c r="F13" s="171" t="str">
        <f t="shared" si="1"/>
        <v/>
      </c>
      <c r="G13" s="170" t="str">
        <f>IF(B13=0,"",FLOOR(VLOOKUP(A13,'All Meals'!$A$12:$V$61,5),0.25))</f>
        <v/>
      </c>
      <c r="H13" s="172" t="str">
        <f t="shared" si="2"/>
        <v/>
      </c>
      <c r="I13" s="241" t="str">
        <f>IF(B13=0,"",FLOOR(VLOOKUP(A13,'All Meals'!$A$12:$V$61,6),0.25))</f>
        <v/>
      </c>
      <c r="J13" s="241" t="str">
        <f>IF(B13=0,"",FLOOR(VLOOKUP(A13,'All Meals'!$A$12:$V$61,7),0.25))</f>
        <v/>
      </c>
      <c r="K13" s="95" t="str">
        <f>IF(B13=0, "",VLOOKUP(A13,'All Meals'!$A$12:$V$61,10))</f>
        <v/>
      </c>
      <c r="L13" s="96" t="str">
        <f t="shared" si="3"/>
        <v/>
      </c>
      <c r="M13" s="324" t="str">
        <f>IF(B13=0, "",VLOOKUP(A13,'All Meals'!$A$12:$V$61,13))</f>
        <v/>
      </c>
      <c r="N13" s="95" t="str">
        <f>IF(B13=0, "",VLOOKUP(A13,'All Meals'!$A$12:$V$61,16))</f>
        <v/>
      </c>
      <c r="O13" s="407" t="str">
        <f t="shared" si="4"/>
        <v/>
      </c>
      <c r="P13" s="408" t="str">
        <f>IF(B13=0, "",VLOOKUP(A13,'All Meals'!$A$12:$V$61,19))</f>
        <v/>
      </c>
      <c r="Q13" s="95" t="str">
        <f>IF(B13=0, "",VLOOKUP(A13,'All Meals'!$A$12:$V$61,20))</f>
        <v/>
      </c>
      <c r="R13" s="171" t="str">
        <f t="shared" si="0"/>
        <v/>
      </c>
      <c r="T13" s="926" t="s">
        <v>326</v>
      </c>
      <c r="U13" s="927"/>
      <c r="V13" s="927"/>
      <c r="W13" s="78">
        <v>1</v>
      </c>
      <c r="X13" s="78">
        <f>INDEX(Cups,W13)</f>
        <v>0</v>
      </c>
      <c r="Y13" s="934"/>
      <c r="Z13" s="935"/>
      <c r="AB13" s="80"/>
      <c r="AC13" s="81">
        <v>1</v>
      </c>
      <c r="AD13" s="81">
        <f t="shared" si="6"/>
        <v>0</v>
      </c>
      <c r="AE13" s="81"/>
      <c r="AF13" s="78">
        <v>1</v>
      </c>
      <c r="AG13" s="78" t="str">
        <f t="shared" si="7"/>
        <v/>
      </c>
      <c r="AH13" s="82"/>
      <c r="AI13" s="82">
        <v>1</v>
      </c>
      <c r="AJ13" s="82">
        <f t="shared" si="8"/>
        <v>0</v>
      </c>
      <c r="AK13" s="82"/>
      <c r="AL13" s="78">
        <v>1</v>
      </c>
      <c r="AM13" s="78" t="str">
        <f t="shared" si="9"/>
        <v/>
      </c>
      <c r="AN13" s="83"/>
      <c r="AO13" s="83">
        <v>1</v>
      </c>
      <c r="AP13" s="83">
        <f t="shared" si="10"/>
        <v>0</v>
      </c>
      <c r="AQ13" s="83"/>
      <c r="AR13" s="78">
        <v>1</v>
      </c>
      <c r="AS13" s="78" t="str">
        <f t="shared" si="11"/>
        <v/>
      </c>
      <c r="AT13" s="84"/>
      <c r="AU13" s="84">
        <v>1</v>
      </c>
      <c r="AV13" s="84">
        <f t="shared" si="12"/>
        <v>0</v>
      </c>
      <c r="AW13" s="84"/>
      <c r="AX13" s="78">
        <v>1</v>
      </c>
      <c r="AY13" s="78" t="str">
        <f t="shared" si="15"/>
        <v/>
      </c>
      <c r="AZ13" s="85"/>
      <c r="BA13" s="85">
        <v>1</v>
      </c>
      <c r="BB13" s="86">
        <f t="shared" si="13"/>
        <v>0</v>
      </c>
      <c r="BC13" s="87"/>
      <c r="BD13" s="66">
        <v>1</v>
      </c>
      <c r="BE13" s="66" t="str">
        <f t="shared" si="14"/>
        <v/>
      </c>
    </row>
    <row r="14" spans="1:57" ht="33.75" customHeight="1" x14ac:dyDescent="0.35">
      <c r="A14" s="417">
        <v>1</v>
      </c>
      <c r="B14" s="417">
        <f t="shared" si="5"/>
        <v>0</v>
      </c>
      <c r="C14" s="424">
        <v>8</v>
      </c>
      <c r="D14" s="59"/>
      <c r="E14" s="170" t="str">
        <f>IF(B14=0,"",FLOOR(VLOOKUP(A14,'All Meals'!$A$12:$V$61,4),0.25))</f>
        <v/>
      </c>
      <c r="F14" s="171" t="str">
        <f t="shared" si="1"/>
        <v/>
      </c>
      <c r="G14" s="170" t="str">
        <f>IF(B14=0,"",FLOOR(VLOOKUP(A14,'All Meals'!$A$12:$V$61,5),0.25))</f>
        <v/>
      </c>
      <c r="H14" s="172" t="str">
        <f t="shared" si="2"/>
        <v/>
      </c>
      <c r="I14" s="241" t="str">
        <f>IF(B14=0,"",FLOOR(VLOOKUP(A14,'All Meals'!$A$12:$V$61,6),0.25))</f>
        <v/>
      </c>
      <c r="J14" s="241" t="str">
        <f>IF(B14=0,"",FLOOR(VLOOKUP(A14,'All Meals'!$A$12:$V$61,7),0.25))</f>
        <v/>
      </c>
      <c r="K14" s="95" t="str">
        <f>IF(B14=0, "",VLOOKUP(A14,'All Meals'!$A$12:$V$61,10))</f>
        <v/>
      </c>
      <c r="L14" s="96" t="str">
        <f t="shared" si="3"/>
        <v/>
      </c>
      <c r="M14" s="324" t="str">
        <f>IF(B14=0, "",VLOOKUP(A14,'All Meals'!$A$12:$V$61,13))</f>
        <v/>
      </c>
      <c r="N14" s="95" t="str">
        <f>IF(B14=0, "",VLOOKUP(A14,'All Meals'!$A$12:$V$61,16))</f>
        <v/>
      </c>
      <c r="O14" s="407" t="str">
        <f t="shared" si="4"/>
        <v/>
      </c>
      <c r="P14" s="408" t="str">
        <f>IF(B14=0, "",VLOOKUP(A14,'All Meals'!$A$12:$V$61,19))</f>
        <v/>
      </c>
      <c r="Q14" s="95" t="str">
        <f>IF(B14=0, "",VLOOKUP(A14,'All Meals'!$A$12:$V$61,20))</f>
        <v/>
      </c>
      <c r="R14" s="171" t="str">
        <f t="shared" si="0"/>
        <v/>
      </c>
      <c r="T14" s="926"/>
      <c r="U14" s="927"/>
      <c r="V14" s="927"/>
      <c r="W14" s="78">
        <v>1</v>
      </c>
      <c r="X14" s="78">
        <f>INDEX(Cups,W14)</f>
        <v>0</v>
      </c>
      <c r="Y14" s="924"/>
      <c r="Z14" s="925"/>
      <c r="AB14" s="80"/>
      <c r="AC14" s="81">
        <v>1</v>
      </c>
      <c r="AD14" s="81">
        <f t="shared" si="6"/>
        <v>0</v>
      </c>
      <c r="AE14" s="81"/>
      <c r="AF14" s="78">
        <v>1</v>
      </c>
      <c r="AG14" s="78" t="str">
        <f t="shared" si="7"/>
        <v/>
      </c>
      <c r="AH14" s="82"/>
      <c r="AI14" s="82">
        <v>1</v>
      </c>
      <c r="AJ14" s="82">
        <f t="shared" si="8"/>
        <v>0</v>
      </c>
      <c r="AK14" s="82"/>
      <c r="AL14" s="78">
        <v>1</v>
      </c>
      <c r="AM14" s="78" t="str">
        <f t="shared" si="9"/>
        <v/>
      </c>
      <c r="AN14" s="83"/>
      <c r="AO14" s="83">
        <v>1</v>
      </c>
      <c r="AP14" s="83">
        <f t="shared" si="10"/>
        <v>0</v>
      </c>
      <c r="AQ14" s="83"/>
      <c r="AR14" s="78">
        <v>1</v>
      </c>
      <c r="AS14" s="78" t="str">
        <f t="shared" si="11"/>
        <v/>
      </c>
      <c r="AT14" s="84"/>
      <c r="AU14" s="84">
        <v>1</v>
      </c>
      <c r="AV14" s="84">
        <f t="shared" si="12"/>
        <v>0</v>
      </c>
      <c r="AW14" s="84"/>
      <c r="AX14" s="78">
        <v>1</v>
      </c>
      <c r="AY14" s="78" t="str">
        <f t="shared" si="15"/>
        <v/>
      </c>
      <c r="AZ14" s="85"/>
      <c r="BA14" s="85">
        <v>1</v>
      </c>
      <c r="BB14" s="86">
        <f t="shared" si="13"/>
        <v>0</v>
      </c>
      <c r="BC14" s="87"/>
      <c r="BD14" s="66">
        <v>1</v>
      </c>
      <c r="BE14" s="66" t="str">
        <f t="shared" si="14"/>
        <v/>
      </c>
    </row>
    <row r="15" spans="1:57" ht="33.75" customHeight="1" x14ac:dyDescent="0.35">
      <c r="A15" s="417">
        <v>1</v>
      </c>
      <c r="B15" s="417">
        <f t="shared" si="5"/>
        <v>0</v>
      </c>
      <c r="C15" s="424">
        <v>9</v>
      </c>
      <c r="D15" s="59"/>
      <c r="E15" s="170" t="str">
        <f>IF(B15=0,"",FLOOR(VLOOKUP(A15,'All Meals'!$A$12:$V$61,4),0.25))</f>
        <v/>
      </c>
      <c r="F15" s="171" t="str">
        <f t="shared" si="1"/>
        <v/>
      </c>
      <c r="G15" s="170" t="str">
        <f>IF(B15=0,"",FLOOR(VLOOKUP(A15,'All Meals'!$A$12:$V$61,5),0.25))</f>
        <v/>
      </c>
      <c r="H15" s="172" t="str">
        <f t="shared" si="2"/>
        <v/>
      </c>
      <c r="I15" s="241" t="str">
        <f>IF(B15=0,"",FLOOR(VLOOKUP(A15,'All Meals'!$A$12:$V$61,6),0.25))</f>
        <v/>
      </c>
      <c r="J15" s="241" t="str">
        <f>IF(B15=0,"",FLOOR(VLOOKUP(A15,'All Meals'!$A$12:$V$61,7),0.25))</f>
        <v/>
      </c>
      <c r="K15" s="95" t="str">
        <f>IF(B15=0, "",VLOOKUP(A15,'All Meals'!$A$12:$V$61,10))</f>
        <v/>
      </c>
      <c r="L15" s="96" t="str">
        <f t="shared" si="3"/>
        <v/>
      </c>
      <c r="M15" s="324" t="str">
        <f>IF(B15=0, "",VLOOKUP(A15,'All Meals'!$A$12:$V$61,13))</f>
        <v/>
      </c>
      <c r="N15" s="95" t="str">
        <f>IF(B15=0, "",VLOOKUP(A15,'All Meals'!$A$12:$V$61,16))</f>
        <v/>
      </c>
      <c r="O15" s="407" t="str">
        <f t="shared" si="4"/>
        <v/>
      </c>
      <c r="P15" s="408" t="str">
        <f>IF(B15=0, "",VLOOKUP(A15,'All Meals'!$A$12:$V$61,19))</f>
        <v/>
      </c>
      <c r="Q15" s="95" t="str">
        <f>IF(B15=0, "",VLOOKUP(A15,'All Meals'!$A$12:$V$61,20))</f>
        <v/>
      </c>
      <c r="R15" s="171" t="str">
        <f t="shared" si="0"/>
        <v/>
      </c>
      <c r="T15" s="926"/>
      <c r="U15" s="927"/>
      <c r="V15" s="927"/>
      <c r="W15" s="78">
        <v>1</v>
      </c>
      <c r="X15" s="78">
        <f>INDEX(Cups,W15)</f>
        <v>0</v>
      </c>
      <c r="Y15" s="924"/>
      <c r="Z15" s="925"/>
      <c r="AB15" s="80"/>
      <c r="AC15" s="81">
        <v>1</v>
      </c>
      <c r="AD15" s="81">
        <f t="shared" si="6"/>
        <v>0</v>
      </c>
      <c r="AE15" s="81"/>
      <c r="AF15" s="78">
        <v>1</v>
      </c>
      <c r="AG15" s="78" t="str">
        <f t="shared" si="7"/>
        <v/>
      </c>
      <c r="AH15" s="82"/>
      <c r="AI15" s="82">
        <v>1</v>
      </c>
      <c r="AJ15" s="82">
        <f t="shared" si="8"/>
        <v>0</v>
      </c>
      <c r="AK15" s="82"/>
      <c r="AL15" s="78">
        <v>1</v>
      </c>
      <c r="AM15" s="78" t="str">
        <f t="shared" si="9"/>
        <v/>
      </c>
      <c r="AN15" s="83"/>
      <c r="AO15" s="83">
        <v>1</v>
      </c>
      <c r="AP15" s="83">
        <f t="shared" si="10"/>
        <v>0</v>
      </c>
      <c r="AQ15" s="83"/>
      <c r="AR15" s="78">
        <v>1</v>
      </c>
      <c r="AS15" s="78" t="str">
        <f t="shared" si="11"/>
        <v/>
      </c>
      <c r="AT15" s="84"/>
      <c r="AU15" s="84">
        <v>1</v>
      </c>
      <c r="AV15" s="84">
        <f t="shared" si="12"/>
        <v>0</v>
      </c>
      <c r="AW15" s="84"/>
      <c r="AX15" s="78">
        <v>1</v>
      </c>
      <c r="AY15" s="78" t="str">
        <f t="shared" si="15"/>
        <v/>
      </c>
      <c r="AZ15" s="85"/>
      <c r="BA15" s="85">
        <v>1</v>
      </c>
      <c r="BB15" s="86">
        <f t="shared" si="13"/>
        <v>0</v>
      </c>
      <c r="BC15" s="87"/>
      <c r="BD15" s="66">
        <v>1</v>
      </c>
      <c r="BE15" s="66" t="str">
        <f t="shared" si="14"/>
        <v/>
      </c>
    </row>
    <row r="16" spans="1:57" ht="38.25" customHeight="1" x14ac:dyDescent="0.35">
      <c r="A16" s="417">
        <v>1</v>
      </c>
      <c r="B16" s="417">
        <f t="shared" si="5"/>
        <v>0</v>
      </c>
      <c r="C16" s="424">
        <v>10</v>
      </c>
      <c r="D16" s="59"/>
      <c r="E16" s="170" t="str">
        <f>IF(B16=0,"",FLOOR(VLOOKUP(A16,'All Meals'!$A$12:$V$61,4),0.25))</f>
        <v/>
      </c>
      <c r="F16" s="171" t="str">
        <f t="shared" si="1"/>
        <v/>
      </c>
      <c r="G16" s="170" t="str">
        <f>IF(B16=0,"",FLOOR(VLOOKUP(A16,'All Meals'!$A$12:$V$61,5),0.25))</f>
        <v/>
      </c>
      <c r="H16" s="172" t="str">
        <f t="shared" si="2"/>
        <v/>
      </c>
      <c r="I16" s="241" t="str">
        <f>IF(B16=0,"",FLOOR(VLOOKUP(A16,'All Meals'!$A$12:$V$61,6),0.25))</f>
        <v/>
      </c>
      <c r="J16" s="241" t="str">
        <f>IF(B16=0,"",FLOOR(VLOOKUP(A16,'All Meals'!$A$12:$V$61,7),0.25))</f>
        <v/>
      </c>
      <c r="K16" s="95" t="str">
        <f>IF(B16=0, "",VLOOKUP(A16,'All Meals'!$A$12:$V$61,10))</f>
        <v/>
      </c>
      <c r="L16" s="96" t="str">
        <f t="shared" si="3"/>
        <v/>
      </c>
      <c r="M16" s="324" t="str">
        <f>IF(B16=0, "",VLOOKUP(A16,'All Meals'!$A$12:$V$61,13))</f>
        <v/>
      </c>
      <c r="N16" s="95" t="str">
        <f>IF(B16=0, "",VLOOKUP(A16,'All Meals'!$A$12:$V$61,16))</f>
        <v/>
      </c>
      <c r="O16" s="407" t="str">
        <f t="shared" si="4"/>
        <v/>
      </c>
      <c r="P16" s="408" t="str">
        <f>IF(B16=0, "",VLOOKUP(A16,'All Meals'!$A$12:$V$61,19))</f>
        <v/>
      </c>
      <c r="Q16" s="95" t="str">
        <f>IF(B16=0, "",VLOOKUP(A16,'All Meals'!$A$12:$V$61,20))</f>
        <v/>
      </c>
      <c r="R16" s="171" t="str">
        <f t="shared" si="0"/>
        <v/>
      </c>
      <c r="T16" s="926"/>
      <c r="U16" s="927"/>
      <c r="V16" s="927"/>
      <c r="W16" s="78">
        <v>1</v>
      </c>
      <c r="X16" s="78">
        <f>INDEX(Cups,W16)</f>
        <v>0</v>
      </c>
      <c r="Y16" s="924"/>
      <c r="Z16" s="925"/>
      <c r="AB16" s="80"/>
      <c r="AC16" s="81">
        <v>1</v>
      </c>
      <c r="AD16" s="81">
        <f t="shared" si="6"/>
        <v>0</v>
      </c>
      <c r="AE16" s="81"/>
      <c r="AF16" s="78">
        <v>1</v>
      </c>
      <c r="AG16" s="78" t="str">
        <f t="shared" si="7"/>
        <v/>
      </c>
      <c r="AH16" s="82"/>
      <c r="AI16" s="82">
        <v>1</v>
      </c>
      <c r="AJ16" s="82">
        <f t="shared" si="8"/>
        <v>0</v>
      </c>
      <c r="AK16" s="82"/>
      <c r="AL16" s="78">
        <v>1</v>
      </c>
      <c r="AM16" s="78" t="str">
        <f t="shared" si="9"/>
        <v/>
      </c>
      <c r="AN16" s="83"/>
      <c r="AO16" s="83">
        <v>1</v>
      </c>
      <c r="AP16" s="83">
        <f t="shared" si="10"/>
        <v>0</v>
      </c>
      <c r="AQ16" s="83"/>
      <c r="AR16" s="78">
        <v>1</v>
      </c>
      <c r="AS16" s="78" t="str">
        <f t="shared" si="11"/>
        <v/>
      </c>
      <c r="AT16" s="84"/>
      <c r="AU16" s="84">
        <v>1</v>
      </c>
      <c r="AV16" s="84">
        <f t="shared" si="12"/>
        <v>0</v>
      </c>
      <c r="AW16" s="84"/>
      <c r="AX16" s="78">
        <v>1</v>
      </c>
      <c r="AY16" s="78" t="str">
        <f t="shared" si="15"/>
        <v/>
      </c>
      <c r="AZ16" s="85"/>
      <c r="BA16" s="85">
        <v>1</v>
      </c>
      <c r="BB16" s="86">
        <f t="shared" si="13"/>
        <v>0</v>
      </c>
      <c r="BC16" s="87"/>
      <c r="BD16" s="66">
        <v>1</v>
      </c>
      <c r="BE16" s="66" t="str">
        <f t="shared" si="14"/>
        <v/>
      </c>
    </row>
    <row r="17" spans="1:57" ht="33.75" customHeight="1" x14ac:dyDescent="0.35">
      <c r="A17" s="417">
        <v>1</v>
      </c>
      <c r="B17" s="417">
        <f t="shared" si="5"/>
        <v>0</v>
      </c>
      <c r="C17" s="424">
        <v>11</v>
      </c>
      <c r="D17" s="59"/>
      <c r="E17" s="170" t="str">
        <f>IF(B17=0,"",FLOOR(VLOOKUP(A17,'All Meals'!$A$12:$V$61,4),0.25))</f>
        <v/>
      </c>
      <c r="F17" s="171" t="str">
        <f t="shared" si="1"/>
        <v/>
      </c>
      <c r="G17" s="170" t="str">
        <f>IF(B17=0,"",FLOOR(VLOOKUP(A17,'All Meals'!$A$12:$V$61,5),0.25))</f>
        <v/>
      </c>
      <c r="H17" s="172" t="str">
        <f t="shared" si="2"/>
        <v/>
      </c>
      <c r="I17" s="241" t="str">
        <f>IF(B17=0,"",FLOOR(VLOOKUP(A17,'All Meals'!$A$12:$V$61,6),0.25))</f>
        <v/>
      </c>
      <c r="J17" s="241" t="str">
        <f>IF(B17=0,"",FLOOR(VLOOKUP(A17,'All Meals'!$A$12:$V$61,7),0.25))</f>
        <v/>
      </c>
      <c r="K17" s="95" t="str">
        <f>IF(B17=0, "",VLOOKUP(A17,'All Meals'!$A$12:$V$61,10))</f>
        <v/>
      </c>
      <c r="L17" s="96" t="str">
        <f t="shared" si="3"/>
        <v/>
      </c>
      <c r="M17" s="324" t="str">
        <f>IF(B17=0, "",VLOOKUP(A17,'All Meals'!$A$12:$V$61,13))</f>
        <v/>
      </c>
      <c r="N17" s="95" t="str">
        <f>IF(B17=0, "",VLOOKUP(A17,'All Meals'!$A$12:$V$61,16))</f>
        <v/>
      </c>
      <c r="O17" s="407" t="str">
        <f t="shared" si="4"/>
        <v/>
      </c>
      <c r="P17" s="408" t="str">
        <f>IF(B17=0, "",VLOOKUP(A17,'All Meals'!$A$12:$V$61,19))</f>
        <v/>
      </c>
      <c r="Q17" s="95" t="str">
        <f>IF(B17=0, "",VLOOKUP(A17,'All Meals'!$A$12:$V$61,20))</f>
        <v/>
      </c>
      <c r="R17" s="171" t="str">
        <f t="shared" si="0"/>
        <v/>
      </c>
      <c r="T17" s="926"/>
      <c r="U17" s="927"/>
      <c r="V17" s="927"/>
      <c r="W17" s="78">
        <v>1</v>
      </c>
      <c r="X17" s="78">
        <f>INDEX(Cups,W17)</f>
        <v>0</v>
      </c>
      <c r="Y17" s="930"/>
      <c r="Z17" s="931"/>
      <c r="AB17" s="80"/>
      <c r="AC17" s="81">
        <v>1</v>
      </c>
      <c r="AD17" s="81">
        <f t="shared" si="6"/>
        <v>0</v>
      </c>
      <c r="AE17" s="81"/>
      <c r="AF17" s="78">
        <v>1</v>
      </c>
      <c r="AG17" s="78" t="str">
        <f t="shared" si="7"/>
        <v/>
      </c>
      <c r="AH17" s="82"/>
      <c r="AI17" s="82">
        <v>1</v>
      </c>
      <c r="AJ17" s="82">
        <f t="shared" si="8"/>
        <v>0</v>
      </c>
      <c r="AK17" s="82"/>
      <c r="AL17" s="78">
        <v>1</v>
      </c>
      <c r="AM17" s="78" t="str">
        <f t="shared" si="9"/>
        <v/>
      </c>
      <c r="AN17" s="83"/>
      <c r="AO17" s="83">
        <v>1</v>
      </c>
      <c r="AP17" s="83">
        <f t="shared" si="10"/>
        <v>0</v>
      </c>
      <c r="AQ17" s="83"/>
      <c r="AR17" s="78">
        <v>1</v>
      </c>
      <c r="AS17" s="78" t="str">
        <f t="shared" si="11"/>
        <v/>
      </c>
      <c r="AT17" s="84"/>
      <c r="AU17" s="84">
        <v>1</v>
      </c>
      <c r="AV17" s="84">
        <f t="shared" si="12"/>
        <v>0</v>
      </c>
      <c r="AW17" s="84"/>
      <c r="AX17" s="78">
        <v>1</v>
      </c>
      <c r="AY17" s="78" t="str">
        <f t="shared" si="15"/>
        <v/>
      </c>
      <c r="AZ17" s="85"/>
      <c r="BA17" s="85">
        <v>1</v>
      </c>
      <c r="BB17" s="86">
        <f t="shared" si="13"/>
        <v>0</v>
      </c>
      <c r="BC17" s="87"/>
      <c r="BD17" s="66">
        <v>1</v>
      </c>
      <c r="BE17" s="66" t="str">
        <f t="shared" si="14"/>
        <v/>
      </c>
    </row>
    <row r="18" spans="1:57" ht="33.75" customHeight="1" thickBot="1" x14ac:dyDescent="0.4">
      <c r="A18" s="417">
        <v>1</v>
      </c>
      <c r="B18" s="417">
        <f t="shared" si="5"/>
        <v>0</v>
      </c>
      <c r="C18" s="424">
        <v>12</v>
      </c>
      <c r="D18" s="59"/>
      <c r="E18" s="170" t="str">
        <f>IF(B18=0,"",FLOOR(VLOOKUP(A18,'All Meals'!$A$12:$V$61,4),0.25))</f>
        <v/>
      </c>
      <c r="F18" s="171" t="str">
        <f t="shared" si="1"/>
        <v/>
      </c>
      <c r="G18" s="170" t="str">
        <f>IF(B18=0,"",FLOOR(VLOOKUP(A18,'All Meals'!$A$12:$V$61,5),0.25))</f>
        <v/>
      </c>
      <c r="H18" s="172" t="str">
        <f t="shared" si="2"/>
        <v/>
      </c>
      <c r="I18" s="241" t="str">
        <f>IF(B18=0,"",FLOOR(VLOOKUP(A18,'All Meals'!$A$12:$V$61,6),0.25))</f>
        <v/>
      </c>
      <c r="J18" s="241" t="str">
        <f>IF(B18=0,"",FLOOR(VLOOKUP(A18,'All Meals'!$A$12:$V$61,7),0.25))</f>
        <v/>
      </c>
      <c r="K18" s="95" t="str">
        <f>IF(B18=0, "",VLOOKUP(A18,'All Meals'!$A$12:$V$61,10))</f>
        <v/>
      </c>
      <c r="L18" s="96" t="str">
        <f t="shared" si="3"/>
        <v/>
      </c>
      <c r="M18" s="324" t="str">
        <f>IF(B18=0, "",VLOOKUP(A18,'All Meals'!$A$12:$V$61,13))</f>
        <v/>
      </c>
      <c r="N18" s="95" t="str">
        <f>IF(B18=0, "",VLOOKUP(A18,'All Meals'!$A$12:$V$61,16))</f>
        <v/>
      </c>
      <c r="O18" s="407" t="str">
        <f>IF(B18=0,"",IF(N18="","No",IF(N18&gt;=0.75,"Yes","No")))</f>
        <v/>
      </c>
      <c r="P18" s="408" t="str">
        <f>IF(B18=0, "",VLOOKUP(A18,'All Meals'!$A$12:$V$61,19))</f>
        <v/>
      </c>
      <c r="Q18" s="95" t="str">
        <f>IF(B18=0, "",VLOOKUP(A18,'All Meals'!$A$12:$V$61,20))</f>
        <v/>
      </c>
      <c r="R18" s="171" t="str">
        <f t="shared" si="0"/>
        <v/>
      </c>
      <c r="T18" s="928"/>
      <c r="U18" s="929"/>
      <c r="V18" s="929"/>
      <c r="W18" s="212"/>
      <c r="X18" s="212"/>
      <c r="Y18" s="932">
        <f>SUM(X13:X17)</f>
        <v>0</v>
      </c>
      <c r="Z18" s="933"/>
      <c r="AB18" s="80"/>
      <c r="AC18" s="81">
        <v>1</v>
      </c>
      <c r="AD18" s="81">
        <f t="shared" si="6"/>
        <v>0</v>
      </c>
      <c r="AE18" s="81"/>
      <c r="AF18" s="78">
        <v>1</v>
      </c>
      <c r="AG18" s="78" t="str">
        <f t="shared" si="7"/>
        <v/>
      </c>
      <c r="AH18" s="82"/>
      <c r="AI18" s="82">
        <v>1</v>
      </c>
      <c r="AJ18" s="82">
        <f t="shared" si="8"/>
        <v>0</v>
      </c>
      <c r="AK18" s="82"/>
      <c r="AL18" s="78">
        <v>1</v>
      </c>
      <c r="AM18" s="78" t="str">
        <f t="shared" si="9"/>
        <v/>
      </c>
      <c r="AN18" s="83"/>
      <c r="AO18" s="83">
        <v>1</v>
      </c>
      <c r="AP18" s="83">
        <f t="shared" si="10"/>
        <v>0</v>
      </c>
      <c r="AQ18" s="83"/>
      <c r="AR18" s="78">
        <v>1</v>
      </c>
      <c r="AS18" s="78" t="str">
        <f t="shared" si="11"/>
        <v/>
      </c>
      <c r="AT18" s="84"/>
      <c r="AU18" s="84">
        <v>1</v>
      </c>
      <c r="AV18" s="84">
        <f t="shared" si="12"/>
        <v>0</v>
      </c>
      <c r="AW18" s="84"/>
      <c r="AX18" s="78">
        <v>1</v>
      </c>
      <c r="AY18" s="78" t="str">
        <f t="shared" si="15"/>
        <v/>
      </c>
      <c r="AZ18" s="85"/>
      <c r="BA18" s="85">
        <v>1</v>
      </c>
      <c r="BB18" s="86">
        <f t="shared" si="13"/>
        <v>0</v>
      </c>
      <c r="BC18" s="87"/>
      <c r="BD18" s="66">
        <v>1</v>
      </c>
      <c r="BE18" s="66" t="str">
        <f t="shared" si="14"/>
        <v/>
      </c>
    </row>
    <row r="19" spans="1:57" ht="33.75" customHeight="1" thickBot="1" x14ac:dyDescent="0.4">
      <c r="A19" s="417">
        <v>1</v>
      </c>
      <c r="B19" s="417">
        <f t="shared" si="5"/>
        <v>0</v>
      </c>
      <c r="C19" s="424">
        <v>13</v>
      </c>
      <c r="D19" s="59"/>
      <c r="E19" s="170" t="str">
        <f>IF(B19=0,"",FLOOR(VLOOKUP(A19,'All Meals'!$A$12:$V$61,4),0.25))</f>
        <v/>
      </c>
      <c r="F19" s="171" t="str">
        <f t="shared" si="1"/>
        <v/>
      </c>
      <c r="G19" s="170" t="str">
        <f>IF(B19=0,"",FLOOR(VLOOKUP(A19,'All Meals'!$A$12:$V$61,5),0.25))</f>
        <v/>
      </c>
      <c r="H19" s="172" t="str">
        <f t="shared" si="2"/>
        <v/>
      </c>
      <c r="I19" s="241" t="str">
        <f>IF(B19=0,"",FLOOR(VLOOKUP(A19,'All Meals'!$A$12:$V$61,6),0.25))</f>
        <v/>
      </c>
      <c r="J19" s="241" t="str">
        <f>IF(B19=0,"",FLOOR(VLOOKUP(A19,'All Meals'!$A$12:$V$61,7),0.25))</f>
        <v/>
      </c>
      <c r="K19" s="95" t="str">
        <f>IF(B19=0, "",VLOOKUP(A19,'All Meals'!$A$12:$V$61,10))</f>
        <v/>
      </c>
      <c r="L19" s="96" t="str">
        <f t="shared" si="3"/>
        <v/>
      </c>
      <c r="M19" s="324" t="str">
        <f>IF(B19=0, "",VLOOKUP(A19,'All Meals'!$A$12:$V$61,13))</f>
        <v/>
      </c>
      <c r="N19" s="95" t="str">
        <f>IF(B19=0, "",VLOOKUP(A19,'All Meals'!$A$12:$V$61,16))</f>
        <v/>
      </c>
      <c r="O19" s="407" t="str">
        <f t="shared" ref="O19:O26" si="16">IF(B19=0,"",IF(N19="","No",IF(N19&gt;=0.75,"Yes","No")))</f>
        <v/>
      </c>
      <c r="P19" s="408" t="str">
        <f>IF(B19=0, "",VLOOKUP(A19,'All Meals'!$A$12:$V$61,19))</f>
        <v/>
      </c>
      <c r="Q19" s="95" t="str">
        <f>IF(B19=0, "",VLOOKUP(A19,'All Meals'!$A$12:$V$61,20))</f>
        <v/>
      </c>
      <c r="R19" s="171" t="str">
        <f t="shared" si="0"/>
        <v/>
      </c>
      <c r="T19" s="910" t="s">
        <v>151</v>
      </c>
      <c r="U19" s="911"/>
      <c r="V19" s="911"/>
      <c r="W19" s="911"/>
      <c r="X19" s="911"/>
      <c r="Y19" s="911"/>
      <c r="Z19" s="912"/>
      <c r="AB19" s="231"/>
      <c r="AC19" s="232">
        <v>1</v>
      </c>
      <c r="AD19" s="232">
        <f t="shared" si="6"/>
        <v>0</v>
      </c>
      <c r="AE19" s="232"/>
      <c r="AF19" s="212">
        <v>1</v>
      </c>
      <c r="AG19" s="212" t="str">
        <f t="shared" si="7"/>
        <v/>
      </c>
      <c r="AH19" s="88"/>
      <c r="AI19" s="88">
        <v>1</v>
      </c>
      <c r="AJ19" s="88">
        <f t="shared" si="8"/>
        <v>0</v>
      </c>
      <c r="AK19" s="88"/>
      <c r="AL19" s="212">
        <v>1</v>
      </c>
      <c r="AM19" s="212" t="str">
        <f t="shared" si="9"/>
        <v/>
      </c>
      <c r="AN19" s="233"/>
      <c r="AO19" s="233">
        <v>1</v>
      </c>
      <c r="AP19" s="233">
        <f t="shared" si="10"/>
        <v>0</v>
      </c>
      <c r="AQ19" s="233"/>
      <c r="AR19" s="212">
        <v>1</v>
      </c>
      <c r="AS19" s="212" t="str">
        <f t="shared" si="11"/>
        <v/>
      </c>
      <c r="AT19" s="89"/>
      <c r="AU19" s="89">
        <v>1</v>
      </c>
      <c r="AV19" s="89">
        <f t="shared" si="12"/>
        <v>0</v>
      </c>
      <c r="AW19" s="89"/>
      <c r="AX19" s="212">
        <v>1</v>
      </c>
      <c r="AY19" s="212" t="str">
        <f t="shared" si="15"/>
        <v/>
      </c>
      <c r="AZ19" s="90"/>
      <c r="BA19" s="90">
        <v>1</v>
      </c>
      <c r="BB19" s="91">
        <f t="shared" si="13"/>
        <v>0</v>
      </c>
      <c r="BC19" s="92"/>
      <c r="BD19" s="66">
        <v>1</v>
      </c>
      <c r="BE19" s="66" t="str">
        <f t="shared" si="14"/>
        <v/>
      </c>
    </row>
    <row r="20" spans="1:57" ht="33.75" customHeight="1" x14ac:dyDescent="0.35">
      <c r="A20" s="417">
        <v>1</v>
      </c>
      <c r="B20" s="417">
        <f t="shared" si="5"/>
        <v>0</v>
      </c>
      <c r="C20" s="424">
        <v>14</v>
      </c>
      <c r="D20" s="59"/>
      <c r="E20" s="170" t="str">
        <f>IF(B20=0,"",FLOOR(VLOOKUP(A20,'All Meals'!$A$12:$V$61,4),0.25))</f>
        <v/>
      </c>
      <c r="F20" s="171" t="str">
        <f t="shared" si="1"/>
        <v/>
      </c>
      <c r="G20" s="170" t="str">
        <f>IF(B20=0,"",FLOOR(VLOOKUP(A20,'All Meals'!$A$12:$V$61,5),0.25))</f>
        <v/>
      </c>
      <c r="H20" s="172" t="str">
        <f t="shared" si="2"/>
        <v/>
      </c>
      <c r="I20" s="241" t="str">
        <f>IF(B20=0,"",FLOOR(VLOOKUP(A20,'All Meals'!$A$12:$V$61,6),0.25))</f>
        <v/>
      </c>
      <c r="J20" s="241" t="str">
        <f>IF(B20=0,"",FLOOR(VLOOKUP(A20,'All Meals'!$A$12:$V$61,7),0.25))</f>
        <v/>
      </c>
      <c r="K20" s="95" t="str">
        <f>IF(B20=0, "",VLOOKUP(A20,'All Meals'!$A$12:$V$61,10))</f>
        <v/>
      </c>
      <c r="L20" s="96" t="str">
        <f t="shared" si="3"/>
        <v/>
      </c>
      <c r="M20" s="324" t="str">
        <f>IF(B20=0, "",VLOOKUP(A20,'All Meals'!$A$12:$V$61,13))</f>
        <v/>
      </c>
      <c r="N20" s="95" t="str">
        <f>IF(B20=0, "",VLOOKUP(A20,'All Meals'!$A$12:$V$61,16))</f>
        <v/>
      </c>
      <c r="O20" s="407" t="str">
        <f t="shared" si="16"/>
        <v/>
      </c>
      <c r="P20" s="408" t="str">
        <f>IF(B20=0, "",VLOOKUP(A20,'All Meals'!$A$12:$V$61,19))</f>
        <v/>
      </c>
      <c r="Q20" s="95" t="str">
        <f>IF(B20=0, "",VLOOKUP(A20,'All Meals'!$A$12:$V$61,20))</f>
        <v/>
      </c>
      <c r="R20" s="171" t="str">
        <f t="shared" si="0"/>
        <v/>
      </c>
      <c r="T20" s="672" t="s">
        <v>152</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35">
      <c r="A21" s="417">
        <v>1</v>
      </c>
      <c r="B21" s="417">
        <f t="shared" si="5"/>
        <v>0</v>
      </c>
      <c r="C21" s="424">
        <v>15</v>
      </c>
      <c r="D21" s="59"/>
      <c r="E21" s="170" t="str">
        <f>IF(B21=0,"",FLOOR(VLOOKUP(A21,'All Meals'!$A$12:$V$61,4),0.25))</f>
        <v/>
      </c>
      <c r="F21" s="171" t="str">
        <f t="shared" si="1"/>
        <v/>
      </c>
      <c r="G21" s="170" t="str">
        <f>IF(B21=0,"",FLOOR(VLOOKUP(A21,'All Meals'!$A$12:$V$61,5),0.25))</f>
        <v/>
      </c>
      <c r="H21" s="172" t="str">
        <f t="shared" si="2"/>
        <v/>
      </c>
      <c r="I21" s="241" t="str">
        <f>IF(B21=0,"",FLOOR(VLOOKUP(A21,'All Meals'!$A$12:$V$61,6),0.25))</f>
        <v/>
      </c>
      <c r="J21" s="241" t="str">
        <f>IF(B21=0,"",FLOOR(VLOOKUP(A21,'All Meals'!$A$12:$V$61,7),0.25))</f>
        <v/>
      </c>
      <c r="K21" s="95" t="str">
        <f>IF(B21=0, "",VLOOKUP(A21,'All Meals'!$A$12:$V$61,10))</f>
        <v/>
      </c>
      <c r="L21" s="96" t="str">
        <f t="shared" si="3"/>
        <v/>
      </c>
      <c r="M21" s="324" t="str">
        <f>IF(B21=0, "",VLOOKUP(A21,'All Meals'!$A$12:$V$61,13))</f>
        <v/>
      </c>
      <c r="N21" s="95" t="str">
        <f>IF(B21=0, "",VLOOKUP(A21,'All Meals'!$A$12:$V$61,16))</f>
        <v/>
      </c>
      <c r="O21" s="407" t="str">
        <f t="shared" si="16"/>
        <v/>
      </c>
      <c r="P21" s="408" t="str">
        <f>IF(B21=0, "",VLOOKUP(A21,'All Meals'!$A$12:$V$61,19))</f>
        <v/>
      </c>
      <c r="Q21" s="95" t="str">
        <f>IF(B21=0, "",VLOOKUP(A21,'All Meals'!$A$12:$V$61,20))</f>
        <v/>
      </c>
      <c r="R21" s="171" t="str">
        <f t="shared" si="0"/>
        <v/>
      </c>
      <c r="T21" s="673"/>
      <c r="U21" s="915"/>
      <c r="V21" s="916"/>
      <c r="Y21" s="919"/>
      <c r="Z21" s="920"/>
      <c r="AB21" s="754" t="s">
        <v>275</v>
      </c>
      <c r="AC21" s="755"/>
      <c r="AD21" s="755"/>
      <c r="AE21" s="755"/>
      <c r="AF21" s="234"/>
      <c r="AG21" s="234"/>
      <c r="AH21" s="756" t="s">
        <v>276</v>
      </c>
      <c r="AI21" s="756"/>
      <c r="AJ21" s="756"/>
      <c r="AK21" s="756"/>
      <c r="AL21" s="234"/>
      <c r="AM21" s="234"/>
      <c r="AN21" s="757" t="s">
        <v>277</v>
      </c>
      <c r="AO21" s="757"/>
      <c r="AP21" s="757"/>
      <c r="AQ21" s="757"/>
      <c r="AR21" s="234"/>
      <c r="AS21" s="234"/>
      <c r="AT21" s="758" t="s">
        <v>278</v>
      </c>
      <c r="AU21" s="758"/>
      <c r="AV21" s="758"/>
      <c r="AW21" s="758"/>
      <c r="AX21" s="234"/>
      <c r="AY21" s="234"/>
      <c r="AZ21" s="945" t="s">
        <v>279</v>
      </c>
      <c r="BA21" s="946"/>
      <c r="BB21" s="946"/>
      <c r="BC21" s="947"/>
    </row>
    <row r="22" spans="1:57" ht="33.75" customHeight="1" x14ac:dyDescent="0.35">
      <c r="A22" s="417">
        <v>1</v>
      </c>
      <c r="B22" s="417">
        <f t="shared" si="5"/>
        <v>0</v>
      </c>
      <c r="C22" s="424">
        <v>16</v>
      </c>
      <c r="D22" s="59"/>
      <c r="E22" s="170" t="str">
        <f>IF(B22=0,"",FLOOR(VLOOKUP(A22,'All Meals'!$A$12:$V$61,4),0.25))</f>
        <v/>
      </c>
      <c r="F22" s="171" t="str">
        <f t="shared" si="1"/>
        <v/>
      </c>
      <c r="G22" s="170" t="str">
        <f>IF(B22=0,"",FLOOR(VLOOKUP(A22,'All Meals'!$A$12:$V$61,5),0.25))</f>
        <v/>
      </c>
      <c r="H22" s="172" t="str">
        <f t="shared" si="2"/>
        <v/>
      </c>
      <c r="I22" s="241" t="str">
        <f>IF(B22=0,"",FLOOR(VLOOKUP(A22,'All Meals'!$A$12:$V$61,6),0.25))</f>
        <v/>
      </c>
      <c r="J22" s="241" t="str">
        <f>IF(B22=0,"",FLOOR(VLOOKUP(A22,'All Meals'!$A$12:$V$61,7),0.25))</f>
        <v/>
      </c>
      <c r="K22" s="95" t="str">
        <f>IF(B22=0, "",VLOOKUP(A22,'All Meals'!$A$12:$V$61,10))</f>
        <v/>
      </c>
      <c r="L22" s="96" t="str">
        <f t="shared" si="3"/>
        <v/>
      </c>
      <c r="M22" s="324" t="str">
        <f>IF(B22=0, "",VLOOKUP(A22,'All Meals'!$A$12:$V$61,13))</f>
        <v/>
      </c>
      <c r="N22" s="95" t="str">
        <f>IF(B22=0, "",VLOOKUP(A22,'All Meals'!$A$12:$V$61,16))</f>
        <v/>
      </c>
      <c r="O22" s="407" t="str">
        <f t="shared" si="16"/>
        <v/>
      </c>
      <c r="P22" s="408" t="str">
        <f>IF(B22=0, "",VLOOKUP(A22,'All Meals'!$A$12:$V$61,19))</f>
        <v/>
      </c>
      <c r="Q22" s="95" t="str">
        <f>IF(B22=0, "",VLOOKUP(A22,'All Meals'!$A$12:$V$61,20))</f>
        <v/>
      </c>
      <c r="R22" s="171" t="str">
        <f t="shared" si="0"/>
        <v/>
      </c>
      <c r="T22" s="668" t="s">
        <v>153</v>
      </c>
      <c r="U22" s="899"/>
      <c r="V22" s="900"/>
      <c r="W22" s="213"/>
      <c r="X22" s="213"/>
      <c r="Y22" s="903">
        <f>FLOOR(Y20,0.125)</f>
        <v>0</v>
      </c>
      <c r="Z22" s="904"/>
      <c r="AB22" s="952"/>
      <c r="AC22" s="953"/>
      <c r="AD22" s="953"/>
      <c r="AE22" s="953"/>
      <c r="AF22" s="322"/>
      <c r="AG22" s="322"/>
      <c r="AH22" s="944"/>
      <c r="AI22" s="944"/>
      <c r="AJ22" s="944"/>
      <c r="AK22" s="944"/>
      <c r="AL22" s="322"/>
      <c r="AM22" s="322"/>
      <c r="AN22" s="752"/>
      <c r="AO22" s="752"/>
      <c r="AP22" s="752"/>
      <c r="AQ22" s="752"/>
      <c r="AR22" s="322"/>
      <c r="AS22" s="322"/>
      <c r="AT22" s="753"/>
      <c r="AU22" s="753"/>
      <c r="AV22" s="753"/>
      <c r="AW22" s="753"/>
      <c r="AX22" s="322"/>
      <c r="AY22" s="322"/>
      <c r="AZ22" s="948"/>
      <c r="BA22" s="949"/>
      <c r="BB22" s="949"/>
      <c r="BC22" s="950"/>
    </row>
    <row r="23" spans="1:57" ht="33.75" customHeight="1" thickBot="1" x14ac:dyDescent="0.4">
      <c r="A23" s="417">
        <v>1</v>
      </c>
      <c r="B23" s="417">
        <f t="shared" si="5"/>
        <v>0</v>
      </c>
      <c r="C23" s="424">
        <v>17</v>
      </c>
      <c r="D23" s="59"/>
      <c r="E23" s="170" t="str">
        <f>IF(B23=0,"",FLOOR(VLOOKUP(A23,'All Meals'!$A$12:$V$61,4),0.25))</f>
        <v/>
      </c>
      <c r="F23" s="171" t="str">
        <f t="shared" si="1"/>
        <v/>
      </c>
      <c r="G23" s="170" t="str">
        <f>IF(B23=0,"",FLOOR(VLOOKUP(A23,'All Meals'!$A$12:$V$61,5),0.25))</f>
        <v/>
      </c>
      <c r="H23" s="172" t="str">
        <f t="shared" si="2"/>
        <v/>
      </c>
      <c r="I23" s="241" t="str">
        <f>IF(B23=0,"",FLOOR(VLOOKUP(A23,'All Meals'!$A$12:$V$61,6),0.25))</f>
        <v/>
      </c>
      <c r="J23" s="241" t="str">
        <f>IF(B23=0,"",FLOOR(VLOOKUP(A23,'All Meals'!$A$12:$V$61,7),0.25))</f>
        <v/>
      </c>
      <c r="K23" s="95" t="str">
        <f>IF(B23=0, "",VLOOKUP(A23,'All Meals'!$A$12:$V$61,10))</f>
        <v/>
      </c>
      <c r="L23" s="96" t="str">
        <f t="shared" si="3"/>
        <v/>
      </c>
      <c r="M23" s="324" t="str">
        <f>IF(B23=0, "",VLOOKUP(A23,'All Meals'!$A$12:$V$61,13))</f>
        <v/>
      </c>
      <c r="N23" s="95" t="str">
        <f>IF(B23=0, "",VLOOKUP(A23,'All Meals'!$A$12:$V$61,16))</f>
        <v/>
      </c>
      <c r="O23" s="407" t="str">
        <f t="shared" si="16"/>
        <v/>
      </c>
      <c r="P23" s="408" t="str">
        <f>IF(B23=0, "",VLOOKUP(A23,'All Meals'!$A$12:$V$61,19))</f>
        <v/>
      </c>
      <c r="Q23" s="95" t="str">
        <f>IF(B23=0, "",VLOOKUP(A23,'All Meals'!$A$12:$V$61,20))</f>
        <v/>
      </c>
      <c r="R23" s="171" t="str">
        <f t="shared" si="0"/>
        <v/>
      </c>
      <c r="T23" s="669"/>
      <c r="U23" s="901"/>
      <c r="V23" s="902"/>
      <c r="W23" s="214"/>
      <c r="X23" s="214"/>
      <c r="Y23" s="905"/>
      <c r="Z23" s="906"/>
      <c r="AB23" s="952"/>
      <c r="AC23" s="953"/>
      <c r="AD23" s="953"/>
      <c r="AE23" s="953"/>
      <c r="AF23" s="322"/>
      <c r="AG23" s="322"/>
      <c r="AH23" s="944"/>
      <c r="AI23" s="944"/>
      <c r="AJ23" s="944"/>
      <c r="AK23" s="944"/>
      <c r="AL23" s="322"/>
      <c r="AM23" s="322"/>
      <c r="AN23" s="752"/>
      <c r="AO23" s="752"/>
      <c r="AP23" s="752"/>
      <c r="AQ23" s="752"/>
      <c r="AR23" s="322"/>
      <c r="AS23" s="322"/>
      <c r="AT23" s="753"/>
      <c r="AU23" s="753"/>
      <c r="AV23" s="753"/>
      <c r="AW23" s="753"/>
      <c r="AX23" s="322"/>
      <c r="AY23" s="322"/>
      <c r="AZ23" s="948"/>
      <c r="BA23" s="949"/>
      <c r="BB23" s="949"/>
      <c r="BC23" s="950"/>
    </row>
    <row r="24" spans="1:57" ht="33.75" customHeight="1" x14ac:dyDescent="0.35">
      <c r="A24" s="417">
        <v>1</v>
      </c>
      <c r="B24" s="417">
        <f t="shared" si="5"/>
        <v>0</v>
      </c>
      <c r="C24" s="424">
        <v>18</v>
      </c>
      <c r="D24" s="59"/>
      <c r="E24" s="170" t="str">
        <f>IF(B24=0,"",FLOOR(VLOOKUP(A24,'All Meals'!$A$12:$V$61,4),0.25))</f>
        <v/>
      </c>
      <c r="F24" s="171" t="str">
        <f t="shared" si="1"/>
        <v/>
      </c>
      <c r="G24" s="170" t="str">
        <f>IF(B24=0,"",FLOOR(VLOOKUP(A24,'All Meals'!$A$12:$V$61,5),0.25))</f>
        <v/>
      </c>
      <c r="H24" s="172" t="str">
        <f t="shared" si="2"/>
        <v/>
      </c>
      <c r="I24" s="241" t="str">
        <f>IF(B24=0,"",FLOOR(VLOOKUP(A24,'All Meals'!$A$12:$V$61,6),0.25))</f>
        <v/>
      </c>
      <c r="J24" s="241" t="str">
        <f>IF(B24=0,"",FLOOR(VLOOKUP(A24,'All Meals'!$A$12:$V$61,7),0.25))</f>
        <v/>
      </c>
      <c r="K24" s="95" t="str">
        <f>IF(B24=0, "",VLOOKUP(A24,'All Meals'!$A$12:$V$61,10))</f>
        <v/>
      </c>
      <c r="L24" s="96" t="str">
        <f t="shared" si="3"/>
        <v/>
      </c>
      <c r="M24" s="324" t="str">
        <f>IF(B24=0, "",VLOOKUP(A24,'All Meals'!$A$12:$V$61,13))</f>
        <v/>
      </c>
      <c r="N24" s="95" t="str">
        <f>IF(B24=0, "",VLOOKUP(A24,'All Meals'!$A$12:$V$61,16))</f>
        <v/>
      </c>
      <c r="O24" s="407" t="str">
        <f t="shared" si="16"/>
        <v/>
      </c>
      <c r="P24" s="408" t="str">
        <f>IF(B24=0, "",VLOOKUP(A24,'All Meals'!$A$12:$V$61,19))</f>
        <v/>
      </c>
      <c r="Q24" s="95" t="str">
        <f>IF(B24=0, "",VLOOKUP(A24,'All Meals'!$A$12:$V$61,20))</f>
        <v/>
      </c>
      <c r="R24" s="171" t="str">
        <f t="shared" si="0"/>
        <v/>
      </c>
      <c r="AB24" s="749"/>
      <c r="AC24" s="750"/>
      <c r="AD24" s="750"/>
      <c r="AE24" s="750"/>
      <c r="AF24" s="322"/>
      <c r="AG24" s="322"/>
      <c r="AH24" s="944"/>
      <c r="AI24" s="944"/>
      <c r="AJ24" s="944"/>
      <c r="AK24" s="944"/>
      <c r="AL24" s="322"/>
      <c r="AM24" s="322"/>
      <c r="AN24" s="752"/>
      <c r="AO24" s="752"/>
      <c r="AP24" s="752"/>
      <c r="AQ24" s="752"/>
      <c r="AR24" s="322"/>
      <c r="AS24" s="322"/>
      <c r="AT24" s="753"/>
      <c r="AU24" s="753"/>
      <c r="AV24" s="753"/>
      <c r="AW24" s="753"/>
      <c r="AX24" s="322"/>
      <c r="AY24" s="322"/>
      <c r="AZ24" s="948"/>
      <c r="BA24" s="949"/>
      <c r="BB24" s="949"/>
      <c r="BC24" s="950"/>
    </row>
    <row r="25" spans="1:57" ht="33.75" customHeight="1" x14ac:dyDescent="0.35">
      <c r="A25" s="417">
        <v>1</v>
      </c>
      <c r="B25" s="417">
        <f t="shared" si="5"/>
        <v>0</v>
      </c>
      <c r="C25" s="424">
        <v>19</v>
      </c>
      <c r="D25" s="59"/>
      <c r="E25" s="170" t="str">
        <f>IF(B25=0,"",FLOOR(VLOOKUP(A25,'All Meals'!$A$12:$V$61,4),0.25))</f>
        <v/>
      </c>
      <c r="F25" s="171" t="str">
        <f t="shared" si="1"/>
        <v/>
      </c>
      <c r="G25" s="170" t="str">
        <f>IF(B25=0,"",FLOOR(VLOOKUP(A25,'All Meals'!$A$12:$V$61,5),0.25))</f>
        <v/>
      </c>
      <c r="H25" s="172" t="str">
        <f t="shared" si="2"/>
        <v/>
      </c>
      <c r="I25" s="241" t="str">
        <f>IF(B25=0,"",FLOOR(VLOOKUP(A25,'All Meals'!$A$12:$V$61,6),0.25))</f>
        <v/>
      </c>
      <c r="J25" s="241" t="str">
        <f>IF(B25=0,"",FLOOR(VLOOKUP(A25,'All Meals'!$A$12:$V$61,7),0.25))</f>
        <v/>
      </c>
      <c r="K25" s="95" t="str">
        <f>IF(B25=0, "",VLOOKUP(A25,'All Meals'!$A$12:$V$61,10))</f>
        <v/>
      </c>
      <c r="L25" s="96" t="str">
        <f t="shared" si="3"/>
        <v/>
      </c>
      <c r="M25" s="324" t="str">
        <f>IF(B25=0, "",VLOOKUP(A25,'All Meals'!$A$12:$V$61,13))</f>
        <v/>
      </c>
      <c r="N25" s="95" t="str">
        <f>IF(B25=0, "",VLOOKUP(A25,'All Meals'!$A$12:$V$61,16))</f>
        <v/>
      </c>
      <c r="O25" s="407" t="str">
        <f t="shared" si="16"/>
        <v/>
      </c>
      <c r="P25" s="408" t="str">
        <f>IF(B25=0, "",VLOOKUP(A25,'All Meals'!$A$12:$V$61,19))</f>
        <v/>
      </c>
      <c r="Q25" s="95" t="str">
        <f>IF(B25=0, "",VLOOKUP(A25,'All Meals'!$A$12:$V$61,20))</f>
        <v/>
      </c>
      <c r="R25" s="171" t="str">
        <f t="shared" si="0"/>
        <v/>
      </c>
      <c r="AB25" s="749"/>
      <c r="AC25" s="750"/>
      <c r="AD25" s="750"/>
      <c r="AE25" s="750"/>
      <c r="AF25" s="322"/>
      <c r="AG25" s="322"/>
      <c r="AH25" s="944"/>
      <c r="AI25" s="944"/>
      <c r="AJ25" s="944"/>
      <c r="AK25" s="944"/>
      <c r="AL25" s="322"/>
      <c r="AM25" s="322"/>
      <c r="AN25" s="752"/>
      <c r="AO25" s="752"/>
      <c r="AP25" s="752"/>
      <c r="AQ25" s="752"/>
      <c r="AR25" s="322"/>
      <c r="AS25" s="322"/>
      <c r="AT25" s="753"/>
      <c r="AU25" s="753"/>
      <c r="AV25" s="753"/>
      <c r="AW25" s="753"/>
      <c r="AX25" s="322"/>
      <c r="AY25" s="322"/>
      <c r="AZ25" s="948"/>
      <c r="BA25" s="949"/>
      <c r="BB25" s="949"/>
      <c r="BC25" s="950"/>
    </row>
    <row r="26" spans="1:57" ht="33.75" customHeight="1" thickBot="1" x14ac:dyDescent="0.4">
      <c r="A26" s="417">
        <v>1</v>
      </c>
      <c r="B26" s="417">
        <f t="shared" si="5"/>
        <v>0</v>
      </c>
      <c r="C26" s="425">
        <v>20</v>
      </c>
      <c r="D26" s="60"/>
      <c r="E26" s="418" t="str">
        <f>IF(B26=0,"",FLOOR(VLOOKUP(A26,'All Meals'!$A$12:$V$61,4),0.25))</f>
        <v/>
      </c>
      <c r="F26" s="171" t="str">
        <f t="shared" si="1"/>
        <v/>
      </c>
      <c r="G26" s="418" t="str">
        <f>IF(B26=0,"",FLOOR(VLOOKUP(A26,'All Meals'!$A$12:$V$61,5),0.25))</f>
        <v/>
      </c>
      <c r="H26" s="172" t="str">
        <f t="shared" si="2"/>
        <v/>
      </c>
      <c r="I26" s="419" t="str">
        <f>IF(B26=0,"",FLOOR(VLOOKUP(A26,'All Meals'!$A$12:$V$61,6),0.25))</f>
        <v/>
      </c>
      <c r="J26" s="419" t="str">
        <f>IF(B26=0,"",FLOOR(VLOOKUP(A26,'All Meals'!$A$12:$V$61,7),0.25))</f>
        <v/>
      </c>
      <c r="K26" s="420" t="str">
        <f>IF(B26=0, "",VLOOKUP(A26,'All Meals'!$A$12:$V$61,10))</f>
        <v/>
      </c>
      <c r="L26" s="96" t="str">
        <f t="shared" si="3"/>
        <v/>
      </c>
      <c r="M26" s="421" t="str">
        <f>IF(B26=0, "",VLOOKUP(A26,'All Meals'!$A$12:$V$61,13))</f>
        <v/>
      </c>
      <c r="N26" s="420" t="str">
        <f>IF(B26=0, "",VLOOKUP(A26,'All Meals'!$A$12:$V$61,16))</f>
        <v/>
      </c>
      <c r="O26" s="407" t="str">
        <f t="shared" si="16"/>
        <v/>
      </c>
      <c r="P26" s="422" t="str">
        <f>IF(B26=0, "",VLOOKUP(A26,'All Meals'!$A$12:$V$61,19))</f>
        <v/>
      </c>
      <c r="Q26" s="420" t="str">
        <f>IF(B26=0, "",VLOOKUP(A26,'All Meals'!$A$12:$V$61,20))</f>
        <v/>
      </c>
      <c r="R26" s="173" t="str">
        <f t="shared" si="0"/>
        <v/>
      </c>
      <c r="AB26" s="742"/>
      <c r="AC26" s="743"/>
      <c r="AD26" s="743"/>
      <c r="AE26" s="743"/>
      <c r="AF26" s="323"/>
      <c r="AG26" s="323"/>
      <c r="AH26" s="951"/>
      <c r="AI26" s="951"/>
      <c r="AJ26" s="951"/>
      <c r="AK26" s="951"/>
      <c r="AL26" s="323"/>
      <c r="AM26" s="323"/>
      <c r="AN26" s="745"/>
      <c r="AO26" s="745"/>
      <c r="AP26" s="745"/>
      <c r="AQ26" s="745"/>
      <c r="AR26" s="323"/>
      <c r="AS26" s="323"/>
      <c r="AT26" s="746"/>
      <c r="AU26" s="746"/>
      <c r="AV26" s="746"/>
      <c r="AW26" s="746"/>
      <c r="AX26" s="323"/>
      <c r="AY26" s="323"/>
      <c r="AZ26" s="938"/>
      <c r="BA26" s="939"/>
      <c r="BB26" s="939"/>
      <c r="BC26" s="940"/>
    </row>
    <row r="27" spans="1:57" ht="33.75" customHeight="1" x14ac:dyDescent="0.35">
      <c r="AB27" s="153"/>
    </row>
    <row r="28" spans="1:57" ht="33.75" customHeight="1" x14ac:dyDescent="0.35">
      <c r="AB28" s="153"/>
      <c r="AE28" s="154"/>
    </row>
    <row r="29" spans="1:57" ht="33.75" customHeight="1" x14ac:dyDescent="0.35"/>
    <row r="30" spans="1:57" ht="33.75" customHeight="1" x14ac:dyDescent="0.35"/>
  </sheetData>
  <sheetProtection algorithmName="SHA-512" hashValue="98JjCf4By5KPnw7ahHVgWYl+pztdohDtj2B4qaYWYTvCTx5G4yPzAGfy+6kaPhYBdqEeNTbYApLuij7MKufPag==" saltValue="p5S7ySTfCUC0wABSZ0v2dA=="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Z5 F7:J26 L7:L26 O7:O26 R7:R26 Z9">
    <cfRule type="containsText" dxfId="64" priority="9" stopIfTrue="1" operator="containsText" text="Yes">
      <formula>NOT(ISERROR(SEARCH("Yes",F5)))</formula>
    </cfRule>
    <cfRule type="containsText" dxfId="63" priority="10" stopIfTrue="1" operator="containsText" text="No">
      <formula>NOT(ISERROR(SEARCH("No",F5)))</formula>
    </cfRule>
  </conditionalFormatting>
  <conditionalFormatting sqref="AB20">
    <cfRule type="containsText" dxfId="62" priority="1" stopIfTrue="1" operator="containsText" text="You">
      <formula>NOT(ISERROR(SEARCH("You",AB20)))</formula>
    </cfRule>
  </conditionalFormatting>
  <conditionalFormatting sqref="AB9:AE9 AH9:AK9">
    <cfRule type="containsText" dxfId="61" priority="8" stopIfTrue="1" operator="containsText" text="Remember">
      <formula>NOT(ISERROR(SEARCH("Remember",AB9)))</formula>
    </cfRule>
  </conditionalFormatting>
  <conditionalFormatting sqref="AN9:AQ9">
    <cfRule type="containsText" dxfId="60" priority="2" stopIfTrue="1" operator="containsText" text="if">
      <formula>NOT(ISERROR(SEARCH("if",AN9)))</formula>
    </cfRule>
  </conditionalFormatting>
  <hyperlinks>
    <hyperlink ref="Y2:Z2" location="'Weekly Report'!A1" display="Go to Weekly Report" xr:uid="{00000000-0004-0000-0700-000000000000}"/>
    <hyperlink ref="T2:V2" location="'Menu Worksheet Instructions'!A1" display="Go to Instructions" xr:uid="{00000000-0004-0000-0700-000001000000}"/>
    <hyperlink ref="AZ2:BD2" r:id="rId1" display="https://foodbuyingguide.fns.usda.gov/files/Reports/USDA_FBG_Section2_Vegetables_YieldTable.pdf" xr:uid="{00000000-0004-0000-07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1505" r:id="rId6" name="Drop Down 1">
              <controlPr defaultSize="0" autoLine="0" autoPict="0">
                <anchor moveWithCells="1">
                  <from>
                    <xdr:col>3</xdr:col>
                    <xdr:colOff>165100</xdr:colOff>
                    <xdr:row>6</xdr:row>
                    <xdr:rowOff>107950</xdr:rowOff>
                  </from>
                  <to>
                    <xdr:col>3</xdr:col>
                    <xdr:colOff>3060700</xdr:colOff>
                    <xdr:row>6</xdr:row>
                    <xdr:rowOff>381000</xdr:rowOff>
                  </to>
                </anchor>
              </controlPr>
            </control>
          </mc:Choice>
        </mc:AlternateContent>
        <mc:AlternateContent xmlns:mc="http://schemas.openxmlformats.org/markup-compatibility/2006">
          <mc:Choice Requires="x14">
            <control shapeId="21506" r:id="rId7" name="Drop Down 2">
              <controlPr defaultSize="0" autoLine="0" autoPict="0">
                <anchor moveWithCells="1">
                  <from>
                    <xdr:col>3</xdr:col>
                    <xdr:colOff>165100</xdr:colOff>
                    <xdr:row>7</xdr:row>
                    <xdr:rowOff>107950</xdr:rowOff>
                  </from>
                  <to>
                    <xdr:col>3</xdr:col>
                    <xdr:colOff>3060700</xdr:colOff>
                    <xdr:row>7</xdr:row>
                    <xdr:rowOff>381000</xdr:rowOff>
                  </to>
                </anchor>
              </controlPr>
            </control>
          </mc:Choice>
        </mc:AlternateContent>
        <mc:AlternateContent xmlns:mc="http://schemas.openxmlformats.org/markup-compatibility/2006">
          <mc:Choice Requires="x14">
            <control shapeId="21507" r:id="rId8" name="Drop Down 3">
              <controlPr defaultSize="0" autoLine="0" autoPict="0">
                <anchor moveWithCells="1">
                  <from>
                    <xdr:col>3</xdr:col>
                    <xdr:colOff>165100</xdr:colOff>
                    <xdr:row>8</xdr:row>
                    <xdr:rowOff>107950</xdr:rowOff>
                  </from>
                  <to>
                    <xdr:col>3</xdr:col>
                    <xdr:colOff>3060700</xdr:colOff>
                    <xdr:row>8</xdr:row>
                    <xdr:rowOff>381000</xdr:rowOff>
                  </to>
                </anchor>
              </controlPr>
            </control>
          </mc:Choice>
        </mc:AlternateContent>
        <mc:AlternateContent xmlns:mc="http://schemas.openxmlformats.org/markup-compatibility/2006">
          <mc:Choice Requires="x14">
            <control shapeId="21508" r:id="rId9" name="Drop Down 4">
              <controlPr defaultSize="0" autoLine="0" autoPict="0">
                <anchor moveWithCells="1">
                  <from>
                    <xdr:col>3</xdr:col>
                    <xdr:colOff>165100</xdr:colOff>
                    <xdr:row>9</xdr:row>
                    <xdr:rowOff>107950</xdr:rowOff>
                  </from>
                  <to>
                    <xdr:col>3</xdr:col>
                    <xdr:colOff>3060700</xdr:colOff>
                    <xdr:row>9</xdr:row>
                    <xdr:rowOff>381000</xdr:rowOff>
                  </to>
                </anchor>
              </controlPr>
            </control>
          </mc:Choice>
        </mc:AlternateContent>
        <mc:AlternateContent xmlns:mc="http://schemas.openxmlformats.org/markup-compatibility/2006">
          <mc:Choice Requires="x14">
            <control shapeId="21509" r:id="rId10" name="Drop Down 5">
              <controlPr defaultSize="0" autoLine="0" autoPict="0">
                <anchor moveWithCells="1">
                  <from>
                    <xdr:col>3</xdr:col>
                    <xdr:colOff>165100</xdr:colOff>
                    <xdr:row>10</xdr:row>
                    <xdr:rowOff>107950</xdr:rowOff>
                  </from>
                  <to>
                    <xdr:col>3</xdr:col>
                    <xdr:colOff>3060700</xdr:colOff>
                    <xdr:row>10</xdr:row>
                    <xdr:rowOff>381000</xdr:rowOff>
                  </to>
                </anchor>
              </controlPr>
            </control>
          </mc:Choice>
        </mc:AlternateContent>
        <mc:AlternateContent xmlns:mc="http://schemas.openxmlformats.org/markup-compatibility/2006">
          <mc:Choice Requires="x14">
            <control shapeId="21510" r:id="rId11" name="Drop Down 6">
              <controlPr defaultSize="0" autoLine="0" autoPict="0">
                <anchor moveWithCells="1">
                  <from>
                    <xdr:col>3</xdr:col>
                    <xdr:colOff>165100</xdr:colOff>
                    <xdr:row>11</xdr:row>
                    <xdr:rowOff>107950</xdr:rowOff>
                  </from>
                  <to>
                    <xdr:col>3</xdr:col>
                    <xdr:colOff>3060700</xdr:colOff>
                    <xdr:row>11</xdr:row>
                    <xdr:rowOff>381000</xdr:rowOff>
                  </to>
                </anchor>
              </controlPr>
            </control>
          </mc:Choice>
        </mc:AlternateContent>
        <mc:AlternateContent xmlns:mc="http://schemas.openxmlformats.org/markup-compatibility/2006">
          <mc:Choice Requires="x14">
            <control shapeId="21511" r:id="rId12" name="Drop Down 7">
              <controlPr defaultSize="0" autoLine="0" autoPict="0">
                <anchor moveWithCells="1">
                  <from>
                    <xdr:col>3</xdr:col>
                    <xdr:colOff>165100</xdr:colOff>
                    <xdr:row>12</xdr:row>
                    <xdr:rowOff>107950</xdr:rowOff>
                  </from>
                  <to>
                    <xdr:col>3</xdr:col>
                    <xdr:colOff>3060700</xdr:colOff>
                    <xdr:row>12</xdr:row>
                    <xdr:rowOff>381000</xdr:rowOff>
                  </to>
                </anchor>
              </controlPr>
            </control>
          </mc:Choice>
        </mc:AlternateContent>
        <mc:AlternateContent xmlns:mc="http://schemas.openxmlformats.org/markup-compatibility/2006">
          <mc:Choice Requires="x14">
            <control shapeId="21512" r:id="rId13" name="Drop Down 8">
              <controlPr defaultSize="0" autoLine="0" autoPict="0">
                <anchor moveWithCells="1">
                  <from>
                    <xdr:col>3</xdr:col>
                    <xdr:colOff>165100</xdr:colOff>
                    <xdr:row>13</xdr:row>
                    <xdr:rowOff>107950</xdr:rowOff>
                  </from>
                  <to>
                    <xdr:col>3</xdr:col>
                    <xdr:colOff>3060700</xdr:colOff>
                    <xdr:row>13</xdr:row>
                    <xdr:rowOff>381000</xdr:rowOff>
                  </to>
                </anchor>
              </controlPr>
            </control>
          </mc:Choice>
        </mc:AlternateContent>
        <mc:AlternateContent xmlns:mc="http://schemas.openxmlformats.org/markup-compatibility/2006">
          <mc:Choice Requires="x14">
            <control shapeId="21513" r:id="rId14" name="Drop Down 9">
              <controlPr defaultSize="0" autoLine="0" autoPict="0">
                <anchor moveWithCells="1">
                  <from>
                    <xdr:col>3</xdr:col>
                    <xdr:colOff>165100</xdr:colOff>
                    <xdr:row>14</xdr:row>
                    <xdr:rowOff>107950</xdr:rowOff>
                  </from>
                  <to>
                    <xdr:col>3</xdr:col>
                    <xdr:colOff>3060700</xdr:colOff>
                    <xdr:row>14</xdr:row>
                    <xdr:rowOff>381000</xdr:rowOff>
                  </to>
                </anchor>
              </controlPr>
            </control>
          </mc:Choice>
        </mc:AlternateContent>
        <mc:AlternateContent xmlns:mc="http://schemas.openxmlformats.org/markup-compatibility/2006">
          <mc:Choice Requires="x14">
            <control shapeId="21514" r:id="rId15" name="Drop Down 10">
              <controlPr defaultSize="0" autoLine="0" autoPict="0">
                <anchor moveWithCells="1">
                  <from>
                    <xdr:col>3</xdr:col>
                    <xdr:colOff>165100</xdr:colOff>
                    <xdr:row>15</xdr:row>
                    <xdr:rowOff>88900</xdr:rowOff>
                  </from>
                  <to>
                    <xdr:col>3</xdr:col>
                    <xdr:colOff>3060700</xdr:colOff>
                    <xdr:row>15</xdr:row>
                    <xdr:rowOff>361950</xdr:rowOff>
                  </to>
                </anchor>
              </controlPr>
            </control>
          </mc:Choice>
        </mc:AlternateContent>
        <mc:AlternateContent xmlns:mc="http://schemas.openxmlformats.org/markup-compatibility/2006">
          <mc:Choice Requires="x14">
            <control shapeId="21515" r:id="rId16" name="Drop Down 11">
              <controlPr defaultSize="0" autoLine="0" autoPict="0">
                <anchor moveWithCells="1">
                  <from>
                    <xdr:col>3</xdr:col>
                    <xdr:colOff>165100</xdr:colOff>
                    <xdr:row>16</xdr:row>
                    <xdr:rowOff>107950</xdr:rowOff>
                  </from>
                  <to>
                    <xdr:col>3</xdr:col>
                    <xdr:colOff>3060700</xdr:colOff>
                    <xdr:row>16</xdr:row>
                    <xdr:rowOff>381000</xdr:rowOff>
                  </to>
                </anchor>
              </controlPr>
            </control>
          </mc:Choice>
        </mc:AlternateContent>
        <mc:AlternateContent xmlns:mc="http://schemas.openxmlformats.org/markup-compatibility/2006">
          <mc:Choice Requires="x14">
            <control shapeId="21516" r:id="rId17" name="Drop Down 12">
              <controlPr defaultSize="0" autoLine="0" autoPict="0">
                <anchor moveWithCells="1">
                  <from>
                    <xdr:col>3</xdr:col>
                    <xdr:colOff>165100</xdr:colOff>
                    <xdr:row>17</xdr:row>
                    <xdr:rowOff>107950</xdr:rowOff>
                  </from>
                  <to>
                    <xdr:col>3</xdr:col>
                    <xdr:colOff>3060700</xdr:colOff>
                    <xdr:row>17</xdr:row>
                    <xdr:rowOff>381000</xdr:rowOff>
                  </to>
                </anchor>
              </controlPr>
            </control>
          </mc:Choice>
        </mc:AlternateContent>
        <mc:AlternateContent xmlns:mc="http://schemas.openxmlformats.org/markup-compatibility/2006">
          <mc:Choice Requires="x14">
            <control shapeId="21517" r:id="rId18" name="Drop Down 13">
              <controlPr defaultSize="0" autoLine="0" autoPict="0">
                <anchor moveWithCells="1">
                  <from>
                    <xdr:col>3</xdr:col>
                    <xdr:colOff>165100</xdr:colOff>
                    <xdr:row>18</xdr:row>
                    <xdr:rowOff>107950</xdr:rowOff>
                  </from>
                  <to>
                    <xdr:col>3</xdr:col>
                    <xdr:colOff>3060700</xdr:colOff>
                    <xdr:row>18</xdr:row>
                    <xdr:rowOff>381000</xdr:rowOff>
                  </to>
                </anchor>
              </controlPr>
            </control>
          </mc:Choice>
        </mc:AlternateContent>
        <mc:AlternateContent xmlns:mc="http://schemas.openxmlformats.org/markup-compatibility/2006">
          <mc:Choice Requires="x14">
            <control shapeId="21518" r:id="rId19" name="Drop Down 14">
              <controlPr defaultSize="0" autoLine="0" autoPict="0">
                <anchor moveWithCells="1">
                  <from>
                    <xdr:col>3</xdr:col>
                    <xdr:colOff>165100</xdr:colOff>
                    <xdr:row>19</xdr:row>
                    <xdr:rowOff>107950</xdr:rowOff>
                  </from>
                  <to>
                    <xdr:col>3</xdr:col>
                    <xdr:colOff>3060700</xdr:colOff>
                    <xdr:row>19</xdr:row>
                    <xdr:rowOff>381000</xdr:rowOff>
                  </to>
                </anchor>
              </controlPr>
            </control>
          </mc:Choice>
        </mc:AlternateContent>
        <mc:AlternateContent xmlns:mc="http://schemas.openxmlformats.org/markup-compatibility/2006">
          <mc:Choice Requires="x14">
            <control shapeId="21519" r:id="rId20" name="Drop Down 15">
              <controlPr defaultSize="0" autoLine="0" autoPict="0">
                <anchor moveWithCells="1">
                  <from>
                    <xdr:col>3</xdr:col>
                    <xdr:colOff>165100</xdr:colOff>
                    <xdr:row>20</xdr:row>
                    <xdr:rowOff>107950</xdr:rowOff>
                  </from>
                  <to>
                    <xdr:col>3</xdr:col>
                    <xdr:colOff>3060700</xdr:colOff>
                    <xdr:row>20</xdr:row>
                    <xdr:rowOff>381000</xdr:rowOff>
                  </to>
                </anchor>
              </controlPr>
            </control>
          </mc:Choice>
        </mc:AlternateContent>
        <mc:AlternateContent xmlns:mc="http://schemas.openxmlformats.org/markup-compatibility/2006">
          <mc:Choice Requires="x14">
            <control shapeId="21520" r:id="rId21" name="Drop Down 16">
              <controlPr defaultSize="0" autoLine="0" autoPict="0">
                <anchor moveWithCells="1">
                  <from>
                    <xdr:col>3</xdr:col>
                    <xdr:colOff>165100</xdr:colOff>
                    <xdr:row>21</xdr:row>
                    <xdr:rowOff>107950</xdr:rowOff>
                  </from>
                  <to>
                    <xdr:col>3</xdr:col>
                    <xdr:colOff>3060700</xdr:colOff>
                    <xdr:row>21</xdr:row>
                    <xdr:rowOff>381000</xdr:rowOff>
                  </to>
                </anchor>
              </controlPr>
            </control>
          </mc:Choice>
        </mc:AlternateContent>
        <mc:AlternateContent xmlns:mc="http://schemas.openxmlformats.org/markup-compatibility/2006">
          <mc:Choice Requires="x14">
            <control shapeId="21521" r:id="rId22" name="Drop Down 17">
              <controlPr defaultSize="0" autoLine="0" autoPict="0">
                <anchor moveWithCells="1">
                  <from>
                    <xdr:col>3</xdr:col>
                    <xdr:colOff>165100</xdr:colOff>
                    <xdr:row>22</xdr:row>
                    <xdr:rowOff>107950</xdr:rowOff>
                  </from>
                  <to>
                    <xdr:col>3</xdr:col>
                    <xdr:colOff>3060700</xdr:colOff>
                    <xdr:row>22</xdr:row>
                    <xdr:rowOff>381000</xdr:rowOff>
                  </to>
                </anchor>
              </controlPr>
            </control>
          </mc:Choice>
        </mc:AlternateContent>
        <mc:AlternateContent xmlns:mc="http://schemas.openxmlformats.org/markup-compatibility/2006">
          <mc:Choice Requires="x14">
            <control shapeId="21522" r:id="rId23" name="Drop Down 18">
              <controlPr defaultSize="0" autoLine="0" autoPict="0">
                <anchor moveWithCells="1">
                  <from>
                    <xdr:col>3</xdr:col>
                    <xdr:colOff>165100</xdr:colOff>
                    <xdr:row>23</xdr:row>
                    <xdr:rowOff>107950</xdr:rowOff>
                  </from>
                  <to>
                    <xdr:col>3</xdr:col>
                    <xdr:colOff>3060700</xdr:colOff>
                    <xdr:row>23</xdr:row>
                    <xdr:rowOff>381000</xdr:rowOff>
                  </to>
                </anchor>
              </controlPr>
            </control>
          </mc:Choice>
        </mc:AlternateContent>
        <mc:AlternateContent xmlns:mc="http://schemas.openxmlformats.org/markup-compatibility/2006">
          <mc:Choice Requires="x14">
            <control shapeId="21523" r:id="rId24" name="Drop Down 19">
              <controlPr defaultSize="0" autoLine="0" autoPict="0">
                <anchor moveWithCells="1">
                  <from>
                    <xdr:col>3</xdr:col>
                    <xdr:colOff>165100</xdr:colOff>
                    <xdr:row>24</xdr:row>
                    <xdr:rowOff>107950</xdr:rowOff>
                  </from>
                  <to>
                    <xdr:col>3</xdr:col>
                    <xdr:colOff>3060700</xdr:colOff>
                    <xdr:row>24</xdr:row>
                    <xdr:rowOff>381000</xdr:rowOff>
                  </to>
                </anchor>
              </controlPr>
            </control>
          </mc:Choice>
        </mc:AlternateContent>
        <mc:AlternateContent xmlns:mc="http://schemas.openxmlformats.org/markup-compatibility/2006">
          <mc:Choice Requires="x14">
            <control shapeId="21524" r:id="rId25" name="Drop Down 20">
              <controlPr defaultSize="0" autoLine="0" autoPict="0">
                <anchor moveWithCells="1">
                  <from>
                    <xdr:col>3</xdr:col>
                    <xdr:colOff>165100</xdr:colOff>
                    <xdr:row>25</xdr:row>
                    <xdr:rowOff>107950</xdr:rowOff>
                  </from>
                  <to>
                    <xdr:col>3</xdr:col>
                    <xdr:colOff>3060700</xdr:colOff>
                    <xdr:row>25</xdr:row>
                    <xdr:rowOff>381000</xdr:rowOff>
                  </to>
                </anchor>
              </controlPr>
            </control>
          </mc:Choice>
        </mc:AlternateContent>
        <mc:AlternateContent xmlns:mc="http://schemas.openxmlformats.org/markup-compatibility/2006">
          <mc:Choice Requires="x14">
            <control shapeId="21525" r:id="rId26" name="Check Box 21">
              <controlPr defaultSize="0" autoFill="0" autoLine="0" autoPict="0">
                <anchor moveWithCells="1">
                  <from>
                    <xdr:col>24</xdr:col>
                    <xdr:colOff>203200</xdr:colOff>
                    <xdr:row>4</xdr:row>
                    <xdr:rowOff>146050</xdr:rowOff>
                  </from>
                  <to>
                    <xdr:col>24</xdr:col>
                    <xdr:colOff>508000</xdr:colOff>
                    <xdr:row>4</xdr:row>
                    <xdr:rowOff>374650</xdr:rowOff>
                  </to>
                </anchor>
              </controlPr>
            </control>
          </mc:Choice>
        </mc:AlternateContent>
        <mc:AlternateContent xmlns:mc="http://schemas.openxmlformats.org/markup-compatibility/2006">
          <mc:Choice Requires="x14">
            <control shapeId="21526" r:id="rId27" name="Check Box 22">
              <controlPr defaultSize="0" autoFill="0" autoLine="0" autoPict="0">
                <anchor moveWithCells="1">
                  <from>
                    <xdr:col>24</xdr:col>
                    <xdr:colOff>203200</xdr:colOff>
                    <xdr:row>5</xdr:row>
                    <xdr:rowOff>152400</xdr:rowOff>
                  </from>
                  <to>
                    <xdr:col>24</xdr:col>
                    <xdr:colOff>514350</xdr:colOff>
                    <xdr:row>5</xdr:row>
                    <xdr:rowOff>374650</xdr:rowOff>
                  </to>
                </anchor>
              </controlPr>
            </control>
          </mc:Choice>
        </mc:AlternateContent>
        <mc:AlternateContent xmlns:mc="http://schemas.openxmlformats.org/markup-compatibility/2006">
          <mc:Choice Requires="x14">
            <control shapeId="21527" r:id="rId28" name="Check Box 23">
              <controlPr defaultSize="0" autoFill="0" autoLine="0" autoPict="0">
                <anchor moveWithCells="1">
                  <from>
                    <xdr:col>24</xdr:col>
                    <xdr:colOff>203200</xdr:colOff>
                    <xdr:row>6</xdr:row>
                    <xdr:rowOff>127000</xdr:rowOff>
                  </from>
                  <to>
                    <xdr:col>24</xdr:col>
                    <xdr:colOff>514350</xdr:colOff>
                    <xdr:row>6</xdr:row>
                    <xdr:rowOff>342900</xdr:rowOff>
                  </to>
                </anchor>
              </controlPr>
            </control>
          </mc:Choice>
        </mc:AlternateContent>
        <mc:AlternateContent xmlns:mc="http://schemas.openxmlformats.org/markup-compatibility/2006">
          <mc:Choice Requires="x14">
            <control shapeId="21528" r:id="rId29" name="Check Box 24">
              <controlPr defaultSize="0" autoFill="0" autoLine="0" autoPict="0">
                <anchor moveWithCells="1">
                  <from>
                    <xdr:col>24</xdr:col>
                    <xdr:colOff>184150</xdr:colOff>
                    <xdr:row>7</xdr:row>
                    <xdr:rowOff>127000</xdr:rowOff>
                  </from>
                  <to>
                    <xdr:col>24</xdr:col>
                    <xdr:colOff>488950</xdr:colOff>
                    <xdr:row>7</xdr:row>
                    <xdr:rowOff>342900</xdr:rowOff>
                  </to>
                </anchor>
              </controlPr>
            </control>
          </mc:Choice>
        </mc:AlternateContent>
        <mc:AlternateContent xmlns:mc="http://schemas.openxmlformats.org/markup-compatibility/2006">
          <mc:Choice Requires="x14">
            <control shapeId="21529" r:id="rId30" name="Check Box 25">
              <controlPr defaultSize="0" autoFill="0" autoLine="0" autoPict="0">
                <anchor moveWithCells="1">
                  <from>
                    <xdr:col>24</xdr:col>
                    <xdr:colOff>184150</xdr:colOff>
                    <xdr:row>8</xdr:row>
                    <xdr:rowOff>88900</xdr:rowOff>
                  </from>
                  <to>
                    <xdr:col>24</xdr:col>
                    <xdr:colOff>488950</xdr:colOff>
                    <xdr:row>8</xdr:row>
                    <xdr:rowOff>317500</xdr:rowOff>
                  </to>
                </anchor>
              </controlPr>
            </control>
          </mc:Choice>
        </mc:AlternateContent>
        <mc:AlternateContent xmlns:mc="http://schemas.openxmlformats.org/markup-compatibility/2006">
          <mc:Choice Requires="x14">
            <control shapeId="21530" r:id="rId31" name="Drop Down 26">
              <controlPr defaultSize="0" autoLine="0" autoPict="0">
                <anchor moveWithCells="1">
                  <from>
                    <xdr:col>27</xdr:col>
                    <xdr:colOff>127000</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1531" r:id="rId32" name="Drop Down 27">
              <controlPr defaultSize="0" autoLine="0" autoPict="0">
                <anchor moveWithCells="1">
                  <from>
                    <xdr:col>27</xdr:col>
                    <xdr:colOff>127000</xdr:colOff>
                    <xdr:row>10</xdr:row>
                    <xdr:rowOff>88900</xdr:rowOff>
                  </from>
                  <to>
                    <xdr:col>27</xdr:col>
                    <xdr:colOff>2476500</xdr:colOff>
                    <xdr:row>10</xdr:row>
                    <xdr:rowOff>381000</xdr:rowOff>
                  </to>
                </anchor>
              </controlPr>
            </control>
          </mc:Choice>
        </mc:AlternateContent>
        <mc:AlternateContent xmlns:mc="http://schemas.openxmlformats.org/markup-compatibility/2006">
          <mc:Choice Requires="x14">
            <control shapeId="21532" r:id="rId33" name="Drop Down 28">
              <controlPr defaultSize="0" autoLine="0" autoPict="0">
                <anchor moveWithCells="1">
                  <from>
                    <xdr:col>27</xdr:col>
                    <xdr:colOff>127000</xdr:colOff>
                    <xdr:row>11</xdr:row>
                    <xdr:rowOff>88900</xdr:rowOff>
                  </from>
                  <to>
                    <xdr:col>27</xdr:col>
                    <xdr:colOff>2476500</xdr:colOff>
                    <xdr:row>11</xdr:row>
                    <xdr:rowOff>381000</xdr:rowOff>
                  </to>
                </anchor>
              </controlPr>
            </control>
          </mc:Choice>
        </mc:AlternateContent>
        <mc:AlternateContent xmlns:mc="http://schemas.openxmlformats.org/markup-compatibility/2006">
          <mc:Choice Requires="x14">
            <control shapeId="21533" r:id="rId34" name="Drop Down 29">
              <controlPr defaultSize="0" autoLine="0" autoPict="0">
                <anchor moveWithCells="1">
                  <from>
                    <xdr:col>27</xdr:col>
                    <xdr:colOff>127000</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1534" r:id="rId35" name="Drop Down 30">
              <controlPr defaultSize="0" autoLine="0" autoPict="0">
                <anchor moveWithCells="1">
                  <from>
                    <xdr:col>27</xdr:col>
                    <xdr:colOff>127000</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1535" r:id="rId36" name="Drop Down 31">
              <controlPr defaultSize="0" autoLine="0" autoPict="0">
                <anchor moveWithCells="1">
                  <from>
                    <xdr:col>27</xdr:col>
                    <xdr:colOff>127000</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1536" r:id="rId37" name="Drop Down 32">
              <controlPr defaultSize="0" autoLine="0" autoPict="0">
                <anchor moveWithCells="1">
                  <from>
                    <xdr:col>27</xdr:col>
                    <xdr:colOff>127000</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1537" r:id="rId38" name="Drop Down 33">
              <controlPr defaultSize="0" autoLine="0" autoPict="0">
                <anchor moveWithCells="1">
                  <from>
                    <xdr:col>27</xdr:col>
                    <xdr:colOff>127000</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1538" r:id="rId39" name="Drop Down 34">
              <controlPr defaultSize="0" autoLine="0" autoPict="0">
                <anchor moveWithCells="1">
                  <from>
                    <xdr:col>27</xdr:col>
                    <xdr:colOff>127000</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1539" r:id="rId40" name="Drop Down 35">
              <controlPr defaultSize="0" autoLine="0" autoPict="0">
                <anchor moveWithCells="1">
                  <from>
                    <xdr:col>30</xdr:col>
                    <xdr:colOff>127000</xdr:colOff>
                    <xdr:row>9</xdr:row>
                    <xdr:rowOff>76200</xdr:rowOff>
                  </from>
                  <to>
                    <xdr:col>30</xdr:col>
                    <xdr:colOff>946150</xdr:colOff>
                    <xdr:row>9</xdr:row>
                    <xdr:rowOff>342900</xdr:rowOff>
                  </to>
                </anchor>
              </controlPr>
            </control>
          </mc:Choice>
        </mc:AlternateContent>
        <mc:AlternateContent xmlns:mc="http://schemas.openxmlformats.org/markup-compatibility/2006">
          <mc:Choice Requires="x14">
            <control shapeId="21540" r:id="rId41" name="Drop Down 36">
              <controlPr defaultSize="0" autoLine="0" autoPict="0">
                <anchor moveWithCells="1">
                  <from>
                    <xdr:col>30</xdr:col>
                    <xdr:colOff>127000</xdr:colOff>
                    <xdr:row>10</xdr:row>
                    <xdr:rowOff>76200</xdr:rowOff>
                  </from>
                  <to>
                    <xdr:col>30</xdr:col>
                    <xdr:colOff>946150</xdr:colOff>
                    <xdr:row>10</xdr:row>
                    <xdr:rowOff>342900</xdr:rowOff>
                  </to>
                </anchor>
              </controlPr>
            </control>
          </mc:Choice>
        </mc:AlternateContent>
        <mc:AlternateContent xmlns:mc="http://schemas.openxmlformats.org/markup-compatibility/2006">
          <mc:Choice Requires="x14">
            <control shapeId="21541" r:id="rId42" name="Drop Down 37">
              <controlPr defaultSize="0" autoLine="0" autoPict="0">
                <anchor moveWithCells="1">
                  <from>
                    <xdr:col>30</xdr:col>
                    <xdr:colOff>127000</xdr:colOff>
                    <xdr:row>11</xdr:row>
                    <xdr:rowOff>76200</xdr:rowOff>
                  </from>
                  <to>
                    <xdr:col>30</xdr:col>
                    <xdr:colOff>946150</xdr:colOff>
                    <xdr:row>11</xdr:row>
                    <xdr:rowOff>342900</xdr:rowOff>
                  </to>
                </anchor>
              </controlPr>
            </control>
          </mc:Choice>
        </mc:AlternateContent>
        <mc:AlternateContent xmlns:mc="http://schemas.openxmlformats.org/markup-compatibility/2006">
          <mc:Choice Requires="x14">
            <control shapeId="21542" r:id="rId43" name="Drop Down 38">
              <controlPr defaultSize="0" autoLine="0" autoPict="0">
                <anchor moveWithCells="1">
                  <from>
                    <xdr:col>30</xdr:col>
                    <xdr:colOff>127000</xdr:colOff>
                    <xdr:row>12</xdr:row>
                    <xdr:rowOff>76200</xdr:rowOff>
                  </from>
                  <to>
                    <xdr:col>30</xdr:col>
                    <xdr:colOff>946150</xdr:colOff>
                    <xdr:row>12</xdr:row>
                    <xdr:rowOff>342900</xdr:rowOff>
                  </to>
                </anchor>
              </controlPr>
            </control>
          </mc:Choice>
        </mc:AlternateContent>
        <mc:AlternateContent xmlns:mc="http://schemas.openxmlformats.org/markup-compatibility/2006">
          <mc:Choice Requires="x14">
            <control shapeId="21543" r:id="rId44" name="Drop Down 39">
              <controlPr defaultSize="0" autoLine="0" autoPict="0">
                <anchor moveWithCells="1">
                  <from>
                    <xdr:col>30</xdr:col>
                    <xdr:colOff>127000</xdr:colOff>
                    <xdr:row>13</xdr:row>
                    <xdr:rowOff>76200</xdr:rowOff>
                  </from>
                  <to>
                    <xdr:col>30</xdr:col>
                    <xdr:colOff>946150</xdr:colOff>
                    <xdr:row>13</xdr:row>
                    <xdr:rowOff>342900</xdr:rowOff>
                  </to>
                </anchor>
              </controlPr>
            </control>
          </mc:Choice>
        </mc:AlternateContent>
        <mc:AlternateContent xmlns:mc="http://schemas.openxmlformats.org/markup-compatibility/2006">
          <mc:Choice Requires="x14">
            <control shapeId="21544" r:id="rId45" name="Drop Down 40">
              <controlPr defaultSize="0" autoLine="0" autoPict="0">
                <anchor moveWithCells="1">
                  <from>
                    <xdr:col>30</xdr:col>
                    <xdr:colOff>127000</xdr:colOff>
                    <xdr:row>14</xdr:row>
                    <xdr:rowOff>76200</xdr:rowOff>
                  </from>
                  <to>
                    <xdr:col>30</xdr:col>
                    <xdr:colOff>946150</xdr:colOff>
                    <xdr:row>14</xdr:row>
                    <xdr:rowOff>342900</xdr:rowOff>
                  </to>
                </anchor>
              </controlPr>
            </control>
          </mc:Choice>
        </mc:AlternateContent>
        <mc:AlternateContent xmlns:mc="http://schemas.openxmlformats.org/markup-compatibility/2006">
          <mc:Choice Requires="x14">
            <control shapeId="21545" r:id="rId46" name="Drop Down 41">
              <controlPr defaultSize="0" autoLine="0" autoPict="0">
                <anchor moveWithCells="1">
                  <from>
                    <xdr:col>30</xdr:col>
                    <xdr:colOff>127000</xdr:colOff>
                    <xdr:row>15</xdr:row>
                    <xdr:rowOff>76200</xdr:rowOff>
                  </from>
                  <to>
                    <xdr:col>30</xdr:col>
                    <xdr:colOff>946150</xdr:colOff>
                    <xdr:row>15</xdr:row>
                    <xdr:rowOff>342900</xdr:rowOff>
                  </to>
                </anchor>
              </controlPr>
            </control>
          </mc:Choice>
        </mc:AlternateContent>
        <mc:AlternateContent xmlns:mc="http://schemas.openxmlformats.org/markup-compatibility/2006">
          <mc:Choice Requires="x14">
            <control shapeId="21546" r:id="rId47" name="Drop Down 42">
              <controlPr defaultSize="0" autoLine="0" autoPict="0">
                <anchor moveWithCells="1">
                  <from>
                    <xdr:col>30</xdr:col>
                    <xdr:colOff>127000</xdr:colOff>
                    <xdr:row>16</xdr:row>
                    <xdr:rowOff>76200</xdr:rowOff>
                  </from>
                  <to>
                    <xdr:col>30</xdr:col>
                    <xdr:colOff>946150</xdr:colOff>
                    <xdr:row>16</xdr:row>
                    <xdr:rowOff>342900</xdr:rowOff>
                  </to>
                </anchor>
              </controlPr>
            </control>
          </mc:Choice>
        </mc:AlternateContent>
        <mc:AlternateContent xmlns:mc="http://schemas.openxmlformats.org/markup-compatibility/2006">
          <mc:Choice Requires="x14">
            <control shapeId="21547" r:id="rId48" name="Drop Down 43">
              <controlPr defaultSize="0" autoLine="0" autoPict="0">
                <anchor moveWithCells="1">
                  <from>
                    <xdr:col>30</xdr:col>
                    <xdr:colOff>127000</xdr:colOff>
                    <xdr:row>17</xdr:row>
                    <xdr:rowOff>76200</xdr:rowOff>
                  </from>
                  <to>
                    <xdr:col>30</xdr:col>
                    <xdr:colOff>946150</xdr:colOff>
                    <xdr:row>17</xdr:row>
                    <xdr:rowOff>342900</xdr:rowOff>
                  </to>
                </anchor>
              </controlPr>
            </control>
          </mc:Choice>
        </mc:AlternateContent>
        <mc:AlternateContent xmlns:mc="http://schemas.openxmlformats.org/markup-compatibility/2006">
          <mc:Choice Requires="x14">
            <control shapeId="21548" r:id="rId49" name="Drop Down 44">
              <controlPr defaultSize="0" autoLine="0" autoPict="0">
                <anchor moveWithCells="1">
                  <from>
                    <xdr:col>30</xdr:col>
                    <xdr:colOff>127000</xdr:colOff>
                    <xdr:row>18</xdr:row>
                    <xdr:rowOff>76200</xdr:rowOff>
                  </from>
                  <to>
                    <xdr:col>30</xdr:col>
                    <xdr:colOff>946150</xdr:colOff>
                    <xdr:row>18</xdr:row>
                    <xdr:rowOff>342900</xdr:rowOff>
                  </to>
                </anchor>
              </controlPr>
            </control>
          </mc:Choice>
        </mc:AlternateContent>
        <mc:AlternateContent xmlns:mc="http://schemas.openxmlformats.org/markup-compatibility/2006">
          <mc:Choice Requires="x14">
            <control shapeId="21549" r:id="rId50" name="Drop Down 45">
              <controlPr defaultSize="0" autoLine="0" autoPict="0">
                <anchor moveWithCells="1">
                  <from>
                    <xdr:col>33</xdr:col>
                    <xdr:colOff>127000</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1550" r:id="rId51" name="Drop Down 46">
              <controlPr defaultSize="0" autoLine="0" autoPict="0">
                <anchor moveWithCells="1">
                  <from>
                    <xdr:col>33</xdr:col>
                    <xdr:colOff>127000</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1551" r:id="rId52" name="Drop Down 47">
              <controlPr defaultSize="0" autoLine="0" autoPict="0">
                <anchor moveWithCells="1">
                  <from>
                    <xdr:col>33</xdr:col>
                    <xdr:colOff>127000</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1552" r:id="rId53" name="Drop Down 48">
              <controlPr defaultSize="0" autoLine="0" autoPict="0">
                <anchor moveWithCells="1">
                  <from>
                    <xdr:col>33</xdr:col>
                    <xdr:colOff>127000</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1553" r:id="rId54" name="Drop Down 49">
              <controlPr defaultSize="0" autoLine="0" autoPict="0">
                <anchor moveWithCells="1">
                  <from>
                    <xdr:col>33</xdr:col>
                    <xdr:colOff>127000</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1554" r:id="rId55" name="Drop Down 50">
              <controlPr defaultSize="0" autoLine="0" autoPict="0">
                <anchor moveWithCells="1">
                  <from>
                    <xdr:col>33</xdr:col>
                    <xdr:colOff>127000</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1555" r:id="rId56" name="Drop Down 51">
              <controlPr defaultSize="0" autoLine="0" autoPict="0">
                <anchor moveWithCells="1">
                  <from>
                    <xdr:col>33</xdr:col>
                    <xdr:colOff>127000</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1556" r:id="rId57" name="Drop Down 52">
              <controlPr defaultSize="0" autoLine="0" autoPict="0">
                <anchor moveWithCells="1">
                  <from>
                    <xdr:col>33</xdr:col>
                    <xdr:colOff>127000</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1557" r:id="rId58" name="Drop Down 53">
              <controlPr defaultSize="0" autoLine="0" autoPict="0">
                <anchor moveWithCells="1">
                  <from>
                    <xdr:col>33</xdr:col>
                    <xdr:colOff>127000</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1558" r:id="rId59" name="Drop Down 54">
              <controlPr defaultSize="0" autoLine="0" autoPict="0">
                <anchor moveWithCells="1">
                  <from>
                    <xdr:col>33</xdr:col>
                    <xdr:colOff>127000</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1559" r:id="rId60" name="Drop Down 55">
              <controlPr defaultSize="0" autoLine="0" autoPict="0">
                <anchor moveWithCells="1">
                  <from>
                    <xdr:col>36</xdr:col>
                    <xdr:colOff>127000</xdr:colOff>
                    <xdr:row>9</xdr:row>
                    <xdr:rowOff>76200</xdr:rowOff>
                  </from>
                  <to>
                    <xdr:col>36</xdr:col>
                    <xdr:colOff>946150</xdr:colOff>
                    <xdr:row>9</xdr:row>
                    <xdr:rowOff>342900</xdr:rowOff>
                  </to>
                </anchor>
              </controlPr>
            </control>
          </mc:Choice>
        </mc:AlternateContent>
        <mc:AlternateContent xmlns:mc="http://schemas.openxmlformats.org/markup-compatibility/2006">
          <mc:Choice Requires="x14">
            <control shapeId="21560" r:id="rId61" name="Drop Down 56">
              <controlPr defaultSize="0" autoLine="0" autoPict="0">
                <anchor moveWithCells="1">
                  <from>
                    <xdr:col>36</xdr:col>
                    <xdr:colOff>127000</xdr:colOff>
                    <xdr:row>10</xdr:row>
                    <xdr:rowOff>76200</xdr:rowOff>
                  </from>
                  <to>
                    <xdr:col>36</xdr:col>
                    <xdr:colOff>946150</xdr:colOff>
                    <xdr:row>10</xdr:row>
                    <xdr:rowOff>342900</xdr:rowOff>
                  </to>
                </anchor>
              </controlPr>
            </control>
          </mc:Choice>
        </mc:AlternateContent>
        <mc:AlternateContent xmlns:mc="http://schemas.openxmlformats.org/markup-compatibility/2006">
          <mc:Choice Requires="x14">
            <control shapeId="21561" r:id="rId62" name="Drop Down 57">
              <controlPr defaultSize="0" autoLine="0" autoPict="0">
                <anchor moveWithCells="1">
                  <from>
                    <xdr:col>36</xdr:col>
                    <xdr:colOff>127000</xdr:colOff>
                    <xdr:row>11</xdr:row>
                    <xdr:rowOff>76200</xdr:rowOff>
                  </from>
                  <to>
                    <xdr:col>36</xdr:col>
                    <xdr:colOff>946150</xdr:colOff>
                    <xdr:row>11</xdr:row>
                    <xdr:rowOff>342900</xdr:rowOff>
                  </to>
                </anchor>
              </controlPr>
            </control>
          </mc:Choice>
        </mc:AlternateContent>
        <mc:AlternateContent xmlns:mc="http://schemas.openxmlformats.org/markup-compatibility/2006">
          <mc:Choice Requires="x14">
            <control shapeId="21562" r:id="rId63" name="Drop Down 58">
              <controlPr defaultSize="0" autoLine="0" autoPict="0">
                <anchor moveWithCells="1">
                  <from>
                    <xdr:col>36</xdr:col>
                    <xdr:colOff>127000</xdr:colOff>
                    <xdr:row>12</xdr:row>
                    <xdr:rowOff>76200</xdr:rowOff>
                  </from>
                  <to>
                    <xdr:col>36</xdr:col>
                    <xdr:colOff>946150</xdr:colOff>
                    <xdr:row>12</xdr:row>
                    <xdr:rowOff>342900</xdr:rowOff>
                  </to>
                </anchor>
              </controlPr>
            </control>
          </mc:Choice>
        </mc:AlternateContent>
        <mc:AlternateContent xmlns:mc="http://schemas.openxmlformats.org/markup-compatibility/2006">
          <mc:Choice Requires="x14">
            <control shapeId="21563" r:id="rId64" name="Drop Down 59">
              <controlPr defaultSize="0" autoLine="0" autoPict="0">
                <anchor moveWithCells="1">
                  <from>
                    <xdr:col>36</xdr:col>
                    <xdr:colOff>127000</xdr:colOff>
                    <xdr:row>13</xdr:row>
                    <xdr:rowOff>76200</xdr:rowOff>
                  </from>
                  <to>
                    <xdr:col>36</xdr:col>
                    <xdr:colOff>946150</xdr:colOff>
                    <xdr:row>13</xdr:row>
                    <xdr:rowOff>342900</xdr:rowOff>
                  </to>
                </anchor>
              </controlPr>
            </control>
          </mc:Choice>
        </mc:AlternateContent>
        <mc:AlternateContent xmlns:mc="http://schemas.openxmlformats.org/markup-compatibility/2006">
          <mc:Choice Requires="x14">
            <control shapeId="21564" r:id="rId65" name="Drop Down 60">
              <controlPr defaultSize="0" autoLine="0" autoPict="0">
                <anchor moveWithCells="1">
                  <from>
                    <xdr:col>36</xdr:col>
                    <xdr:colOff>127000</xdr:colOff>
                    <xdr:row>14</xdr:row>
                    <xdr:rowOff>76200</xdr:rowOff>
                  </from>
                  <to>
                    <xdr:col>36</xdr:col>
                    <xdr:colOff>946150</xdr:colOff>
                    <xdr:row>14</xdr:row>
                    <xdr:rowOff>342900</xdr:rowOff>
                  </to>
                </anchor>
              </controlPr>
            </control>
          </mc:Choice>
        </mc:AlternateContent>
        <mc:AlternateContent xmlns:mc="http://schemas.openxmlformats.org/markup-compatibility/2006">
          <mc:Choice Requires="x14">
            <control shapeId="21565" r:id="rId66" name="Drop Down 61">
              <controlPr defaultSize="0" autoLine="0" autoPict="0">
                <anchor moveWithCells="1">
                  <from>
                    <xdr:col>36</xdr:col>
                    <xdr:colOff>127000</xdr:colOff>
                    <xdr:row>15</xdr:row>
                    <xdr:rowOff>76200</xdr:rowOff>
                  </from>
                  <to>
                    <xdr:col>36</xdr:col>
                    <xdr:colOff>946150</xdr:colOff>
                    <xdr:row>15</xdr:row>
                    <xdr:rowOff>342900</xdr:rowOff>
                  </to>
                </anchor>
              </controlPr>
            </control>
          </mc:Choice>
        </mc:AlternateContent>
        <mc:AlternateContent xmlns:mc="http://schemas.openxmlformats.org/markup-compatibility/2006">
          <mc:Choice Requires="x14">
            <control shapeId="21566" r:id="rId67" name="Drop Down 62">
              <controlPr defaultSize="0" autoLine="0" autoPict="0">
                <anchor moveWithCells="1">
                  <from>
                    <xdr:col>36</xdr:col>
                    <xdr:colOff>127000</xdr:colOff>
                    <xdr:row>16</xdr:row>
                    <xdr:rowOff>76200</xdr:rowOff>
                  </from>
                  <to>
                    <xdr:col>36</xdr:col>
                    <xdr:colOff>946150</xdr:colOff>
                    <xdr:row>16</xdr:row>
                    <xdr:rowOff>342900</xdr:rowOff>
                  </to>
                </anchor>
              </controlPr>
            </control>
          </mc:Choice>
        </mc:AlternateContent>
        <mc:AlternateContent xmlns:mc="http://schemas.openxmlformats.org/markup-compatibility/2006">
          <mc:Choice Requires="x14">
            <control shapeId="21567" r:id="rId68" name="Drop Down 63">
              <controlPr defaultSize="0" autoLine="0" autoPict="0">
                <anchor moveWithCells="1">
                  <from>
                    <xdr:col>36</xdr:col>
                    <xdr:colOff>127000</xdr:colOff>
                    <xdr:row>17</xdr:row>
                    <xdr:rowOff>76200</xdr:rowOff>
                  </from>
                  <to>
                    <xdr:col>36</xdr:col>
                    <xdr:colOff>946150</xdr:colOff>
                    <xdr:row>17</xdr:row>
                    <xdr:rowOff>342900</xdr:rowOff>
                  </to>
                </anchor>
              </controlPr>
            </control>
          </mc:Choice>
        </mc:AlternateContent>
        <mc:AlternateContent xmlns:mc="http://schemas.openxmlformats.org/markup-compatibility/2006">
          <mc:Choice Requires="x14">
            <control shapeId="21568" r:id="rId69" name="Drop Down 64">
              <controlPr defaultSize="0" autoLine="0" autoPict="0">
                <anchor moveWithCells="1">
                  <from>
                    <xdr:col>36</xdr:col>
                    <xdr:colOff>127000</xdr:colOff>
                    <xdr:row>18</xdr:row>
                    <xdr:rowOff>76200</xdr:rowOff>
                  </from>
                  <to>
                    <xdr:col>36</xdr:col>
                    <xdr:colOff>946150</xdr:colOff>
                    <xdr:row>18</xdr:row>
                    <xdr:rowOff>342900</xdr:rowOff>
                  </to>
                </anchor>
              </controlPr>
            </control>
          </mc:Choice>
        </mc:AlternateContent>
        <mc:AlternateContent xmlns:mc="http://schemas.openxmlformats.org/markup-compatibility/2006">
          <mc:Choice Requires="x14">
            <control shapeId="21569" r:id="rId70" name="Drop Down 65">
              <controlPr defaultSize="0" autoLine="0" autoPict="0">
                <anchor moveWithCells="1">
                  <from>
                    <xdr:col>39</xdr:col>
                    <xdr:colOff>76200</xdr:colOff>
                    <xdr:row>9</xdr:row>
                    <xdr:rowOff>88900</xdr:rowOff>
                  </from>
                  <to>
                    <xdr:col>39</xdr:col>
                    <xdr:colOff>2413000</xdr:colOff>
                    <xdr:row>9</xdr:row>
                    <xdr:rowOff>342900</xdr:rowOff>
                  </to>
                </anchor>
              </controlPr>
            </control>
          </mc:Choice>
        </mc:AlternateContent>
        <mc:AlternateContent xmlns:mc="http://schemas.openxmlformats.org/markup-compatibility/2006">
          <mc:Choice Requires="x14">
            <control shapeId="21570" r:id="rId71" name="Drop Down 66">
              <controlPr defaultSize="0" autoLine="0" autoPict="0">
                <anchor moveWithCells="1">
                  <from>
                    <xdr:col>39</xdr:col>
                    <xdr:colOff>76200</xdr:colOff>
                    <xdr:row>10</xdr:row>
                    <xdr:rowOff>88900</xdr:rowOff>
                  </from>
                  <to>
                    <xdr:col>39</xdr:col>
                    <xdr:colOff>2413000</xdr:colOff>
                    <xdr:row>10</xdr:row>
                    <xdr:rowOff>342900</xdr:rowOff>
                  </to>
                </anchor>
              </controlPr>
            </control>
          </mc:Choice>
        </mc:AlternateContent>
        <mc:AlternateContent xmlns:mc="http://schemas.openxmlformats.org/markup-compatibility/2006">
          <mc:Choice Requires="x14">
            <control shapeId="21571" r:id="rId72" name="Drop Down 67">
              <controlPr defaultSize="0" autoLine="0" autoPict="0">
                <anchor moveWithCells="1">
                  <from>
                    <xdr:col>39</xdr:col>
                    <xdr:colOff>76200</xdr:colOff>
                    <xdr:row>11</xdr:row>
                    <xdr:rowOff>88900</xdr:rowOff>
                  </from>
                  <to>
                    <xdr:col>39</xdr:col>
                    <xdr:colOff>2413000</xdr:colOff>
                    <xdr:row>11</xdr:row>
                    <xdr:rowOff>342900</xdr:rowOff>
                  </to>
                </anchor>
              </controlPr>
            </control>
          </mc:Choice>
        </mc:AlternateContent>
        <mc:AlternateContent xmlns:mc="http://schemas.openxmlformats.org/markup-compatibility/2006">
          <mc:Choice Requires="x14">
            <control shapeId="21572" r:id="rId73" name="Drop Down 68">
              <controlPr defaultSize="0" autoLine="0" autoPict="0">
                <anchor moveWithCells="1">
                  <from>
                    <xdr:col>39</xdr:col>
                    <xdr:colOff>76200</xdr:colOff>
                    <xdr:row>12</xdr:row>
                    <xdr:rowOff>88900</xdr:rowOff>
                  </from>
                  <to>
                    <xdr:col>39</xdr:col>
                    <xdr:colOff>2413000</xdr:colOff>
                    <xdr:row>12</xdr:row>
                    <xdr:rowOff>342900</xdr:rowOff>
                  </to>
                </anchor>
              </controlPr>
            </control>
          </mc:Choice>
        </mc:AlternateContent>
        <mc:AlternateContent xmlns:mc="http://schemas.openxmlformats.org/markup-compatibility/2006">
          <mc:Choice Requires="x14">
            <control shapeId="21573" r:id="rId74" name="Drop Down 69">
              <controlPr defaultSize="0" autoLine="0" autoPict="0">
                <anchor moveWithCells="1">
                  <from>
                    <xdr:col>39</xdr:col>
                    <xdr:colOff>76200</xdr:colOff>
                    <xdr:row>13</xdr:row>
                    <xdr:rowOff>88900</xdr:rowOff>
                  </from>
                  <to>
                    <xdr:col>39</xdr:col>
                    <xdr:colOff>2413000</xdr:colOff>
                    <xdr:row>13</xdr:row>
                    <xdr:rowOff>342900</xdr:rowOff>
                  </to>
                </anchor>
              </controlPr>
            </control>
          </mc:Choice>
        </mc:AlternateContent>
        <mc:AlternateContent xmlns:mc="http://schemas.openxmlformats.org/markup-compatibility/2006">
          <mc:Choice Requires="x14">
            <control shapeId="21574" r:id="rId75" name="Drop Down 70">
              <controlPr defaultSize="0" autoLine="0" autoPict="0">
                <anchor moveWithCells="1">
                  <from>
                    <xdr:col>39</xdr:col>
                    <xdr:colOff>76200</xdr:colOff>
                    <xdr:row>14</xdr:row>
                    <xdr:rowOff>88900</xdr:rowOff>
                  </from>
                  <to>
                    <xdr:col>39</xdr:col>
                    <xdr:colOff>2413000</xdr:colOff>
                    <xdr:row>14</xdr:row>
                    <xdr:rowOff>342900</xdr:rowOff>
                  </to>
                </anchor>
              </controlPr>
            </control>
          </mc:Choice>
        </mc:AlternateContent>
        <mc:AlternateContent xmlns:mc="http://schemas.openxmlformats.org/markup-compatibility/2006">
          <mc:Choice Requires="x14">
            <control shapeId="21575" r:id="rId76" name="Drop Down 71">
              <controlPr defaultSize="0" autoLine="0" autoPict="0">
                <anchor moveWithCells="1">
                  <from>
                    <xdr:col>39</xdr:col>
                    <xdr:colOff>76200</xdr:colOff>
                    <xdr:row>15</xdr:row>
                    <xdr:rowOff>88900</xdr:rowOff>
                  </from>
                  <to>
                    <xdr:col>39</xdr:col>
                    <xdr:colOff>2413000</xdr:colOff>
                    <xdr:row>15</xdr:row>
                    <xdr:rowOff>342900</xdr:rowOff>
                  </to>
                </anchor>
              </controlPr>
            </control>
          </mc:Choice>
        </mc:AlternateContent>
        <mc:AlternateContent xmlns:mc="http://schemas.openxmlformats.org/markup-compatibility/2006">
          <mc:Choice Requires="x14">
            <control shapeId="21576" r:id="rId77" name="Drop Down 72">
              <controlPr defaultSize="0" autoLine="0" autoPict="0">
                <anchor moveWithCells="1">
                  <from>
                    <xdr:col>39</xdr:col>
                    <xdr:colOff>76200</xdr:colOff>
                    <xdr:row>16</xdr:row>
                    <xdr:rowOff>88900</xdr:rowOff>
                  </from>
                  <to>
                    <xdr:col>39</xdr:col>
                    <xdr:colOff>2413000</xdr:colOff>
                    <xdr:row>16</xdr:row>
                    <xdr:rowOff>342900</xdr:rowOff>
                  </to>
                </anchor>
              </controlPr>
            </control>
          </mc:Choice>
        </mc:AlternateContent>
        <mc:AlternateContent xmlns:mc="http://schemas.openxmlformats.org/markup-compatibility/2006">
          <mc:Choice Requires="x14">
            <control shapeId="21577" r:id="rId78" name="Drop Down 73">
              <controlPr defaultSize="0" autoLine="0" autoPict="0">
                <anchor moveWithCells="1">
                  <from>
                    <xdr:col>39</xdr:col>
                    <xdr:colOff>76200</xdr:colOff>
                    <xdr:row>17</xdr:row>
                    <xdr:rowOff>88900</xdr:rowOff>
                  </from>
                  <to>
                    <xdr:col>39</xdr:col>
                    <xdr:colOff>2413000</xdr:colOff>
                    <xdr:row>17</xdr:row>
                    <xdr:rowOff>342900</xdr:rowOff>
                  </to>
                </anchor>
              </controlPr>
            </control>
          </mc:Choice>
        </mc:AlternateContent>
        <mc:AlternateContent xmlns:mc="http://schemas.openxmlformats.org/markup-compatibility/2006">
          <mc:Choice Requires="x14">
            <control shapeId="21578" r:id="rId79" name="Drop Down 74">
              <controlPr defaultSize="0" autoLine="0" autoPict="0">
                <anchor moveWithCells="1">
                  <from>
                    <xdr:col>39</xdr:col>
                    <xdr:colOff>76200</xdr:colOff>
                    <xdr:row>18</xdr:row>
                    <xdr:rowOff>88900</xdr:rowOff>
                  </from>
                  <to>
                    <xdr:col>39</xdr:col>
                    <xdr:colOff>2413000</xdr:colOff>
                    <xdr:row>18</xdr:row>
                    <xdr:rowOff>342900</xdr:rowOff>
                  </to>
                </anchor>
              </controlPr>
            </control>
          </mc:Choice>
        </mc:AlternateContent>
        <mc:AlternateContent xmlns:mc="http://schemas.openxmlformats.org/markup-compatibility/2006">
          <mc:Choice Requires="x14">
            <control shapeId="21579" r:id="rId80" name="Drop Down 75">
              <controlPr defaultSize="0" autoLine="0" autoPict="0">
                <anchor moveWithCells="1">
                  <from>
                    <xdr:col>42</xdr:col>
                    <xdr:colOff>127000</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1580" r:id="rId81" name="Drop Down 76">
              <controlPr defaultSize="0" autoLine="0" autoPict="0">
                <anchor moveWithCells="1">
                  <from>
                    <xdr:col>42</xdr:col>
                    <xdr:colOff>127000</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1581" r:id="rId82" name="Drop Down 77">
              <controlPr defaultSize="0" autoLine="0" autoPict="0">
                <anchor moveWithCells="1">
                  <from>
                    <xdr:col>42</xdr:col>
                    <xdr:colOff>127000</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1582" r:id="rId83" name="Drop Down 78">
              <controlPr defaultSize="0" autoLine="0" autoPict="0">
                <anchor moveWithCells="1">
                  <from>
                    <xdr:col>42</xdr:col>
                    <xdr:colOff>127000</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1583" r:id="rId84" name="Drop Down 79">
              <controlPr defaultSize="0" autoLine="0" autoPict="0">
                <anchor moveWithCells="1">
                  <from>
                    <xdr:col>42</xdr:col>
                    <xdr:colOff>127000</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1584" r:id="rId85" name="Drop Down 80">
              <controlPr defaultSize="0" autoLine="0" autoPict="0">
                <anchor moveWithCells="1">
                  <from>
                    <xdr:col>42</xdr:col>
                    <xdr:colOff>127000</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1585" r:id="rId86" name="Drop Down 81">
              <controlPr defaultSize="0" autoLine="0" autoPict="0">
                <anchor moveWithCells="1">
                  <from>
                    <xdr:col>42</xdr:col>
                    <xdr:colOff>127000</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1586" r:id="rId87" name="Drop Down 82">
              <controlPr defaultSize="0" autoLine="0" autoPict="0">
                <anchor moveWithCells="1">
                  <from>
                    <xdr:col>42</xdr:col>
                    <xdr:colOff>127000</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1587" r:id="rId88" name="Drop Down 83">
              <controlPr defaultSize="0" autoLine="0" autoPict="0">
                <anchor moveWithCells="1">
                  <from>
                    <xdr:col>42</xdr:col>
                    <xdr:colOff>127000</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1588" r:id="rId89" name="Drop Down 84">
              <controlPr defaultSize="0" autoLine="0" autoPict="0">
                <anchor moveWithCells="1">
                  <from>
                    <xdr:col>42</xdr:col>
                    <xdr:colOff>127000</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1589" r:id="rId90" name="Drop Down 85">
              <controlPr defaultSize="0" autoLine="0" autoPict="0">
                <anchor moveWithCells="1">
                  <from>
                    <xdr:col>45</xdr:col>
                    <xdr:colOff>76200</xdr:colOff>
                    <xdr:row>9</xdr:row>
                    <xdr:rowOff>88900</xdr:rowOff>
                  </from>
                  <to>
                    <xdr:col>45</xdr:col>
                    <xdr:colOff>2413000</xdr:colOff>
                    <xdr:row>9</xdr:row>
                    <xdr:rowOff>342900</xdr:rowOff>
                  </to>
                </anchor>
              </controlPr>
            </control>
          </mc:Choice>
        </mc:AlternateContent>
        <mc:AlternateContent xmlns:mc="http://schemas.openxmlformats.org/markup-compatibility/2006">
          <mc:Choice Requires="x14">
            <control shapeId="21590" r:id="rId91" name="Drop Down 86">
              <controlPr defaultSize="0" autoLine="0" autoPict="0">
                <anchor moveWithCells="1">
                  <from>
                    <xdr:col>45</xdr:col>
                    <xdr:colOff>76200</xdr:colOff>
                    <xdr:row>10</xdr:row>
                    <xdr:rowOff>88900</xdr:rowOff>
                  </from>
                  <to>
                    <xdr:col>45</xdr:col>
                    <xdr:colOff>2413000</xdr:colOff>
                    <xdr:row>10</xdr:row>
                    <xdr:rowOff>342900</xdr:rowOff>
                  </to>
                </anchor>
              </controlPr>
            </control>
          </mc:Choice>
        </mc:AlternateContent>
        <mc:AlternateContent xmlns:mc="http://schemas.openxmlformats.org/markup-compatibility/2006">
          <mc:Choice Requires="x14">
            <control shapeId="21591" r:id="rId92" name="Drop Down 87">
              <controlPr defaultSize="0" autoLine="0" autoPict="0">
                <anchor moveWithCells="1">
                  <from>
                    <xdr:col>45</xdr:col>
                    <xdr:colOff>76200</xdr:colOff>
                    <xdr:row>11</xdr:row>
                    <xdr:rowOff>88900</xdr:rowOff>
                  </from>
                  <to>
                    <xdr:col>45</xdr:col>
                    <xdr:colOff>2413000</xdr:colOff>
                    <xdr:row>11</xdr:row>
                    <xdr:rowOff>342900</xdr:rowOff>
                  </to>
                </anchor>
              </controlPr>
            </control>
          </mc:Choice>
        </mc:AlternateContent>
        <mc:AlternateContent xmlns:mc="http://schemas.openxmlformats.org/markup-compatibility/2006">
          <mc:Choice Requires="x14">
            <control shapeId="21592" r:id="rId93" name="Drop Down 88">
              <controlPr defaultSize="0" autoLine="0" autoPict="0">
                <anchor moveWithCells="1">
                  <from>
                    <xdr:col>45</xdr:col>
                    <xdr:colOff>76200</xdr:colOff>
                    <xdr:row>12</xdr:row>
                    <xdr:rowOff>88900</xdr:rowOff>
                  </from>
                  <to>
                    <xdr:col>45</xdr:col>
                    <xdr:colOff>2413000</xdr:colOff>
                    <xdr:row>12</xdr:row>
                    <xdr:rowOff>342900</xdr:rowOff>
                  </to>
                </anchor>
              </controlPr>
            </control>
          </mc:Choice>
        </mc:AlternateContent>
        <mc:AlternateContent xmlns:mc="http://schemas.openxmlformats.org/markup-compatibility/2006">
          <mc:Choice Requires="x14">
            <control shapeId="21593" r:id="rId94" name="Drop Down 89">
              <controlPr defaultSize="0" autoLine="0" autoPict="0">
                <anchor moveWithCells="1">
                  <from>
                    <xdr:col>45</xdr:col>
                    <xdr:colOff>76200</xdr:colOff>
                    <xdr:row>13</xdr:row>
                    <xdr:rowOff>88900</xdr:rowOff>
                  </from>
                  <to>
                    <xdr:col>45</xdr:col>
                    <xdr:colOff>2413000</xdr:colOff>
                    <xdr:row>13</xdr:row>
                    <xdr:rowOff>342900</xdr:rowOff>
                  </to>
                </anchor>
              </controlPr>
            </control>
          </mc:Choice>
        </mc:AlternateContent>
        <mc:AlternateContent xmlns:mc="http://schemas.openxmlformats.org/markup-compatibility/2006">
          <mc:Choice Requires="x14">
            <control shapeId="21594" r:id="rId95" name="Drop Down 90">
              <controlPr defaultSize="0" autoLine="0" autoPict="0">
                <anchor moveWithCells="1">
                  <from>
                    <xdr:col>45</xdr:col>
                    <xdr:colOff>76200</xdr:colOff>
                    <xdr:row>14</xdr:row>
                    <xdr:rowOff>88900</xdr:rowOff>
                  </from>
                  <to>
                    <xdr:col>45</xdr:col>
                    <xdr:colOff>2413000</xdr:colOff>
                    <xdr:row>14</xdr:row>
                    <xdr:rowOff>342900</xdr:rowOff>
                  </to>
                </anchor>
              </controlPr>
            </control>
          </mc:Choice>
        </mc:AlternateContent>
        <mc:AlternateContent xmlns:mc="http://schemas.openxmlformats.org/markup-compatibility/2006">
          <mc:Choice Requires="x14">
            <control shapeId="21595" r:id="rId96" name="Drop Down 91">
              <controlPr defaultSize="0" autoLine="0" autoPict="0">
                <anchor moveWithCells="1">
                  <from>
                    <xdr:col>45</xdr:col>
                    <xdr:colOff>76200</xdr:colOff>
                    <xdr:row>15</xdr:row>
                    <xdr:rowOff>88900</xdr:rowOff>
                  </from>
                  <to>
                    <xdr:col>45</xdr:col>
                    <xdr:colOff>2413000</xdr:colOff>
                    <xdr:row>15</xdr:row>
                    <xdr:rowOff>342900</xdr:rowOff>
                  </to>
                </anchor>
              </controlPr>
            </control>
          </mc:Choice>
        </mc:AlternateContent>
        <mc:AlternateContent xmlns:mc="http://schemas.openxmlformats.org/markup-compatibility/2006">
          <mc:Choice Requires="x14">
            <control shapeId="21596" r:id="rId97" name="Drop Down 92">
              <controlPr defaultSize="0" autoLine="0" autoPict="0">
                <anchor moveWithCells="1">
                  <from>
                    <xdr:col>45</xdr:col>
                    <xdr:colOff>76200</xdr:colOff>
                    <xdr:row>16</xdr:row>
                    <xdr:rowOff>88900</xdr:rowOff>
                  </from>
                  <to>
                    <xdr:col>45</xdr:col>
                    <xdr:colOff>2413000</xdr:colOff>
                    <xdr:row>16</xdr:row>
                    <xdr:rowOff>342900</xdr:rowOff>
                  </to>
                </anchor>
              </controlPr>
            </control>
          </mc:Choice>
        </mc:AlternateContent>
        <mc:AlternateContent xmlns:mc="http://schemas.openxmlformats.org/markup-compatibility/2006">
          <mc:Choice Requires="x14">
            <control shapeId="21597" r:id="rId98" name="Drop Down 93">
              <controlPr defaultSize="0" autoLine="0" autoPict="0">
                <anchor moveWithCells="1">
                  <from>
                    <xdr:col>45</xdr:col>
                    <xdr:colOff>76200</xdr:colOff>
                    <xdr:row>17</xdr:row>
                    <xdr:rowOff>88900</xdr:rowOff>
                  </from>
                  <to>
                    <xdr:col>45</xdr:col>
                    <xdr:colOff>2413000</xdr:colOff>
                    <xdr:row>17</xdr:row>
                    <xdr:rowOff>342900</xdr:rowOff>
                  </to>
                </anchor>
              </controlPr>
            </control>
          </mc:Choice>
        </mc:AlternateContent>
        <mc:AlternateContent xmlns:mc="http://schemas.openxmlformats.org/markup-compatibility/2006">
          <mc:Choice Requires="x14">
            <control shapeId="21598" r:id="rId99" name="Drop Down 94">
              <controlPr defaultSize="0" autoLine="0" autoPict="0">
                <anchor moveWithCells="1">
                  <from>
                    <xdr:col>45</xdr:col>
                    <xdr:colOff>76200</xdr:colOff>
                    <xdr:row>18</xdr:row>
                    <xdr:rowOff>88900</xdr:rowOff>
                  </from>
                  <to>
                    <xdr:col>45</xdr:col>
                    <xdr:colOff>2413000</xdr:colOff>
                    <xdr:row>18</xdr:row>
                    <xdr:rowOff>342900</xdr:rowOff>
                  </to>
                </anchor>
              </controlPr>
            </control>
          </mc:Choice>
        </mc:AlternateContent>
        <mc:AlternateContent xmlns:mc="http://schemas.openxmlformats.org/markup-compatibility/2006">
          <mc:Choice Requires="x14">
            <control shapeId="21599" r:id="rId100" name="Drop Down 95">
              <controlPr defaultSize="0" autoLine="0" autoPict="0">
                <anchor moveWithCells="1">
                  <from>
                    <xdr:col>48</xdr:col>
                    <xdr:colOff>57150</xdr:colOff>
                    <xdr:row>9</xdr:row>
                    <xdr:rowOff>76200</xdr:rowOff>
                  </from>
                  <to>
                    <xdr:col>48</xdr:col>
                    <xdr:colOff>869950</xdr:colOff>
                    <xdr:row>9</xdr:row>
                    <xdr:rowOff>342900</xdr:rowOff>
                  </to>
                </anchor>
              </controlPr>
            </control>
          </mc:Choice>
        </mc:AlternateContent>
        <mc:AlternateContent xmlns:mc="http://schemas.openxmlformats.org/markup-compatibility/2006">
          <mc:Choice Requires="x14">
            <control shapeId="21600" r:id="rId101" name="Drop Down 96">
              <controlPr defaultSize="0" autoLine="0" autoPict="0">
                <anchor moveWithCells="1">
                  <from>
                    <xdr:col>48</xdr:col>
                    <xdr:colOff>57150</xdr:colOff>
                    <xdr:row>10</xdr:row>
                    <xdr:rowOff>76200</xdr:rowOff>
                  </from>
                  <to>
                    <xdr:col>48</xdr:col>
                    <xdr:colOff>869950</xdr:colOff>
                    <xdr:row>10</xdr:row>
                    <xdr:rowOff>342900</xdr:rowOff>
                  </to>
                </anchor>
              </controlPr>
            </control>
          </mc:Choice>
        </mc:AlternateContent>
        <mc:AlternateContent xmlns:mc="http://schemas.openxmlformats.org/markup-compatibility/2006">
          <mc:Choice Requires="x14">
            <control shapeId="21601" r:id="rId102" name="Drop Down 97">
              <controlPr defaultSize="0" autoLine="0" autoPict="0">
                <anchor moveWithCells="1">
                  <from>
                    <xdr:col>48</xdr:col>
                    <xdr:colOff>38100</xdr:colOff>
                    <xdr:row>11</xdr:row>
                    <xdr:rowOff>76200</xdr:rowOff>
                  </from>
                  <to>
                    <xdr:col>48</xdr:col>
                    <xdr:colOff>850900</xdr:colOff>
                    <xdr:row>11</xdr:row>
                    <xdr:rowOff>342900</xdr:rowOff>
                  </to>
                </anchor>
              </controlPr>
            </control>
          </mc:Choice>
        </mc:AlternateContent>
        <mc:AlternateContent xmlns:mc="http://schemas.openxmlformats.org/markup-compatibility/2006">
          <mc:Choice Requires="x14">
            <control shapeId="21602" r:id="rId103" name="Drop Down 98">
              <controlPr defaultSize="0" autoLine="0" autoPict="0">
                <anchor moveWithCells="1">
                  <from>
                    <xdr:col>48</xdr:col>
                    <xdr:colOff>76200</xdr:colOff>
                    <xdr:row>12</xdr:row>
                    <xdr:rowOff>76200</xdr:rowOff>
                  </from>
                  <to>
                    <xdr:col>48</xdr:col>
                    <xdr:colOff>889000</xdr:colOff>
                    <xdr:row>12</xdr:row>
                    <xdr:rowOff>342900</xdr:rowOff>
                  </to>
                </anchor>
              </controlPr>
            </control>
          </mc:Choice>
        </mc:AlternateContent>
        <mc:AlternateContent xmlns:mc="http://schemas.openxmlformats.org/markup-compatibility/2006">
          <mc:Choice Requires="x14">
            <control shapeId="21603" r:id="rId104" name="Drop Down 99">
              <controlPr defaultSize="0" autoLine="0" autoPict="0">
                <anchor moveWithCells="1">
                  <from>
                    <xdr:col>48</xdr:col>
                    <xdr:colOff>76200</xdr:colOff>
                    <xdr:row>13</xdr:row>
                    <xdr:rowOff>76200</xdr:rowOff>
                  </from>
                  <to>
                    <xdr:col>48</xdr:col>
                    <xdr:colOff>889000</xdr:colOff>
                    <xdr:row>13</xdr:row>
                    <xdr:rowOff>342900</xdr:rowOff>
                  </to>
                </anchor>
              </controlPr>
            </control>
          </mc:Choice>
        </mc:AlternateContent>
        <mc:AlternateContent xmlns:mc="http://schemas.openxmlformats.org/markup-compatibility/2006">
          <mc:Choice Requires="x14">
            <control shapeId="21604" r:id="rId105" name="Drop Down 100">
              <controlPr defaultSize="0" autoLine="0" autoPict="0">
                <anchor moveWithCells="1">
                  <from>
                    <xdr:col>48</xdr:col>
                    <xdr:colOff>76200</xdr:colOff>
                    <xdr:row>14</xdr:row>
                    <xdr:rowOff>76200</xdr:rowOff>
                  </from>
                  <to>
                    <xdr:col>48</xdr:col>
                    <xdr:colOff>889000</xdr:colOff>
                    <xdr:row>14</xdr:row>
                    <xdr:rowOff>342900</xdr:rowOff>
                  </to>
                </anchor>
              </controlPr>
            </control>
          </mc:Choice>
        </mc:AlternateContent>
        <mc:AlternateContent xmlns:mc="http://schemas.openxmlformats.org/markup-compatibility/2006">
          <mc:Choice Requires="x14">
            <control shapeId="21605" r:id="rId106" name="Drop Down 101">
              <controlPr defaultSize="0" autoLine="0" autoPict="0">
                <anchor moveWithCells="1">
                  <from>
                    <xdr:col>48</xdr:col>
                    <xdr:colOff>76200</xdr:colOff>
                    <xdr:row>15</xdr:row>
                    <xdr:rowOff>88900</xdr:rowOff>
                  </from>
                  <to>
                    <xdr:col>48</xdr:col>
                    <xdr:colOff>889000</xdr:colOff>
                    <xdr:row>15</xdr:row>
                    <xdr:rowOff>342900</xdr:rowOff>
                  </to>
                </anchor>
              </controlPr>
            </control>
          </mc:Choice>
        </mc:AlternateContent>
        <mc:AlternateContent xmlns:mc="http://schemas.openxmlformats.org/markup-compatibility/2006">
          <mc:Choice Requires="x14">
            <control shapeId="21606" r:id="rId107" name="Drop Down 102">
              <controlPr defaultSize="0" autoLine="0" autoPict="0">
                <anchor moveWithCells="1">
                  <from>
                    <xdr:col>48</xdr:col>
                    <xdr:colOff>76200</xdr:colOff>
                    <xdr:row>16</xdr:row>
                    <xdr:rowOff>76200</xdr:rowOff>
                  </from>
                  <to>
                    <xdr:col>48</xdr:col>
                    <xdr:colOff>889000</xdr:colOff>
                    <xdr:row>16</xdr:row>
                    <xdr:rowOff>342900</xdr:rowOff>
                  </to>
                </anchor>
              </controlPr>
            </control>
          </mc:Choice>
        </mc:AlternateContent>
        <mc:AlternateContent xmlns:mc="http://schemas.openxmlformats.org/markup-compatibility/2006">
          <mc:Choice Requires="x14">
            <control shapeId="21607" r:id="rId108" name="Drop Down 103">
              <controlPr defaultSize="0" autoLine="0" autoPict="0">
                <anchor moveWithCells="1">
                  <from>
                    <xdr:col>48</xdr:col>
                    <xdr:colOff>76200</xdr:colOff>
                    <xdr:row>17</xdr:row>
                    <xdr:rowOff>76200</xdr:rowOff>
                  </from>
                  <to>
                    <xdr:col>48</xdr:col>
                    <xdr:colOff>889000</xdr:colOff>
                    <xdr:row>17</xdr:row>
                    <xdr:rowOff>342900</xdr:rowOff>
                  </to>
                </anchor>
              </controlPr>
            </control>
          </mc:Choice>
        </mc:AlternateContent>
        <mc:AlternateContent xmlns:mc="http://schemas.openxmlformats.org/markup-compatibility/2006">
          <mc:Choice Requires="x14">
            <control shapeId="21608" r:id="rId109" name="Drop Down 104">
              <controlPr defaultSize="0" autoLine="0" autoPict="0">
                <anchor moveWithCells="1">
                  <from>
                    <xdr:col>48</xdr:col>
                    <xdr:colOff>76200</xdr:colOff>
                    <xdr:row>18</xdr:row>
                    <xdr:rowOff>76200</xdr:rowOff>
                  </from>
                  <to>
                    <xdr:col>48</xdr:col>
                    <xdr:colOff>889000</xdr:colOff>
                    <xdr:row>18</xdr:row>
                    <xdr:rowOff>342900</xdr:rowOff>
                  </to>
                </anchor>
              </controlPr>
            </control>
          </mc:Choice>
        </mc:AlternateContent>
        <mc:AlternateContent xmlns:mc="http://schemas.openxmlformats.org/markup-compatibility/2006">
          <mc:Choice Requires="x14">
            <control shapeId="21609" r:id="rId110" name="Drop Down 105">
              <controlPr defaultSize="0" autoLine="0" autoPict="0">
                <anchor moveWithCells="1">
                  <from>
                    <xdr:col>51</xdr:col>
                    <xdr:colOff>38100</xdr:colOff>
                    <xdr:row>9</xdr:row>
                    <xdr:rowOff>76200</xdr:rowOff>
                  </from>
                  <to>
                    <xdr:col>51</xdr:col>
                    <xdr:colOff>2374900</xdr:colOff>
                    <xdr:row>9</xdr:row>
                    <xdr:rowOff>342900</xdr:rowOff>
                  </to>
                </anchor>
              </controlPr>
            </control>
          </mc:Choice>
        </mc:AlternateContent>
        <mc:AlternateContent xmlns:mc="http://schemas.openxmlformats.org/markup-compatibility/2006">
          <mc:Choice Requires="x14">
            <control shapeId="21610" r:id="rId111" name="Drop Down 106">
              <controlPr defaultSize="0" autoLine="0" autoPict="0">
                <anchor moveWithCells="1">
                  <from>
                    <xdr:col>51</xdr:col>
                    <xdr:colOff>38100</xdr:colOff>
                    <xdr:row>10</xdr:row>
                    <xdr:rowOff>76200</xdr:rowOff>
                  </from>
                  <to>
                    <xdr:col>51</xdr:col>
                    <xdr:colOff>2374900</xdr:colOff>
                    <xdr:row>10</xdr:row>
                    <xdr:rowOff>342900</xdr:rowOff>
                  </to>
                </anchor>
              </controlPr>
            </control>
          </mc:Choice>
        </mc:AlternateContent>
        <mc:AlternateContent xmlns:mc="http://schemas.openxmlformats.org/markup-compatibility/2006">
          <mc:Choice Requires="x14">
            <control shapeId="21611" r:id="rId112" name="Drop Down 107">
              <controlPr defaultSize="0" autoLine="0" autoPict="0">
                <anchor moveWithCells="1">
                  <from>
                    <xdr:col>51</xdr:col>
                    <xdr:colOff>38100</xdr:colOff>
                    <xdr:row>11</xdr:row>
                    <xdr:rowOff>76200</xdr:rowOff>
                  </from>
                  <to>
                    <xdr:col>51</xdr:col>
                    <xdr:colOff>2374900</xdr:colOff>
                    <xdr:row>11</xdr:row>
                    <xdr:rowOff>342900</xdr:rowOff>
                  </to>
                </anchor>
              </controlPr>
            </control>
          </mc:Choice>
        </mc:AlternateContent>
        <mc:AlternateContent xmlns:mc="http://schemas.openxmlformats.org/markup-compatibility/2006">
          <mc:Choice Requires="x14">
            <control shapeId="21612" r:id="rId113" name="Drop Down 108">
              <controlPr defaultSize="0" autoLine="0" autoPict="0">
                <anchor moveWithCells="1">
                  <from>
                    <xdr:col>51</xdr:col>
                    <xdr:colOff>38100</xdr:colOff>
                    <xdr:row>12</xdr:row>
                    <xdr:rowOff>76200</xdr:rowOff>
                  </from>
                  <to>
                    <xdr:col>51</xdr:col>
                    <xdr:colOff>2374900</xdr:colOff>
                    <xdr:row>12</xdr:row>
                    <xdr:rowOff>342900</xdr:rowOff>
                  </to>
                </anchor>
              </controlPr>
            </control>
          </mc:Choice>
        </mc:AlternateContent>
        <mc:AlternateContent xmlns:mc="http://schemas.openxmlformats.org/markup-compatibility/2006">
          <mc:Choice Requires="x14">
            <control shapeId="21613" r:id="rId114" name="Drop Down 109">
              <controlPr defaultSize="0" autoLine="0" autoPict="0">
                <anchor moveWithCells="1">
                  <from>
                    <xdr:col>51</xdr:col>
                    <xdr:colOff>38100</xdr:colOff>
                    <xdr:row>13</xdr:row>
                    <xdr:rowOff>76200</xdr:rowOff>
                  </from>
                  <to>
                    <xdr:col>51</xdr:col>
                    <xdr:colOff>2374900</xdr:colOff>
                    <xdr:row>13</xdr:row>
                    <xdr:rowOff>342900</xdr:rowOff>
                  </to>
                </anchor>
              </controlPr>
            </control>
          </mc:Choice>
        </mc:AlternateContent>
        <mc:AlternateContent xmlns:mc="http://schemas.openxmlformats.org/markup-compatibility/2006">
          <mc:Choice Requires="x14">
            <control shapeId="21614" r:id="rId115" name="Drop Down 110">
              <controlPr defaultSize="0" autoLine="0" autoPict="0">
                <anchor moveWithCells="1">
                  <from>
                    <xdr:col>51</xdr:col>
                    <xdr:colOff>38100</xdr:colOff>
                    <xdr:row>14</xdr:row>
                    <xdr:rowOff>76200</xdr:rowOff>
                  </from>
                  <to>
                    <xdr:col>51</xdr:col>
                    <xdr:colOff>2374900</xdr:colOff>
                    <xdr:row>14</xdr:row>
                    <xdr:rowOff>342900</xdr:rowOff>
                  </to>
                </anchor>
              </controlPr>
            </control>
          </mc:Choice>
        </mc:AlternateContent>
        <mc:AlternateContent xmlns:mc="http://schemas.openxmlformats.org/markup-compatibility/2006">
          <mc:Choice Requires="x14">
            <control shapeId="21615" r:id="rId116" name="Drop Down 111">
              <controlPr defaultSize="0" autoLine="0" autoPict="0">
                <anchor moveWithCells="1">
                  <from>
                    <xdr:col>51</xdr:col>
                    <xdr:colOff>38100</xdr:colOff>
                    <xdr:row>15</xdr:row>
                    <xdr:rowOff>76200</xdr:rowOff>
                  </from>
                  <to>
                    <xdr:col>51</xdr:col>
                    <xdr:colOff>2374900</xdr:colOff>
                    <xdr:row>15</xdr:row>
                    <xdr:rowOff>342900</xdr:rowOff>
                  </to>
                </anchor>
              </controlPr>
            </control>
          </mc:Choice>
        </mc:AlternateContent>
        <mc:AlternateContent xmlns:mc="http://schemas.openxmlformats.org/markup-compatibility/2006">
          <mc:Choice Requires="x14">
            <control shapeId="21616" r:id="rId117" name="Drop Down 112">
              <controlPr defaultSize="0" autoLine="0" autoPict="0">
                <anchor moveWithCells="1">
                  <from>
                    <xdr:col>51</xdr:col>
                    <xdr:colOff>38100</xdr:colOff>
                    <xdr:row>16</xdr:row>
                    <xdr:rowOff>76200</xdr:rowOff>
                  </from>
                  <to>
                    <xdr:col>51</xdr:col>
                    <xdr:colOff>2374900</xdr:colOff>
                    <xdr:row>16</xdr:row>
                    <xdr:rowOff>342900</xdr:rowOff>
                  </to>
                </anchor>
              </controlPr>
            </control>
          </mc:Choice>
        </mc:AlternateContent>
        <mc:AlternateContent xmlns:mc="http://schemas.openxmlformats.org/markup-compatibility/2006">
          <mc:Choice Requires="x14">
            <control shapeId="21617" r:id="rId118" name="Drop Down 113">
              <controlPr defaultSize="0" autoLine="0" autoPict="0">
                <anchor moveWithCells="1">
                  <from>
                    <xdr:col>51</xdr:col>
                    <xdr:colOff>38100</xdr:colOff>
                    <xdr:row>17</xdr:row>
                    <xdr:rowOff>76200</xdr:rowOff>
                  </from>
                  <to>
                    <xdr:col>51</xdr:col>
                    <xdr:colOff>2374900</xdr:colOff>
                    <xdr:row>17</xdr:row>
                    <xdr:rowOff>342900</xdr:rowOff>
                  </to>
                </anchor>
              </controlPr>
            </control>
          </mc:Choice>
        </mc:AlternateContent>
        <mc:AlternateContent xmlns:mc="http://schemas.openxmlformats.org/markup-compatibility/2006">
          <mc:Choice Requires="x14">
            <control shapeId="21618" r:id="rId119" name="Drop Down 114">
              <controlPr defaultSize="0" autoLine="0" autoPict="0">
                <anchor moveWithCells="1">
                  <from>
                    <xdr:col>51</xdr:col>
                    <xdr:colOff>38100</xdr:colOff>
                    <xdr:row>18</xdr:row>
                    <xdr:rowOff>76200</xdr:rowOff>
                  </from>
                  <to>
                    <xdr:col>51</xdr:col>
                    <xdr:colOff>2374900</xdr:colOff>
                    <xdr:row>18</xdr:row>
                    <xdr:rowOff>342900</xdr:rowOff>
                  </to>
                </anchor>
              </controlPr>
            </control>
          </mc:Choice>
        </mc:AlternateContent>
        <mc:AlternateContent xmlns:mc="http://schemas.openxmlformats.org/markup-compatibility/2006">
          <mc:Choice Requires="x14">
            <control shapeId="21619"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1620"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1621"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1622"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1623"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1624"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1625"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1626" r:id="rId127" name="Drop Down 122">
              <controlPr defaultSize="0" autoLine="0" autoPict="0">
                <anchor moveWithCells="1">
                  <from>
                    <xdr:col>54</xdr:col>
                    <xdr:colOff>57150</xdr:colOff>
                    <xdr:row>16</xdr:row>
                    <xdr:rowOff>88900</xdr:rowOff>
                  </from>
                  <to>
                    <xdr:col>54</xdr:col>
                    <xdr:colOff>876300</xdr:colOff>
                    <xdr:row>16</xdr:row>
                    <xdr:rowOff>342900</xdr:rowOff>
                  </to>
                </anchor>
              </controlPr>
            </control>
          </mc:Choice>
        </mc:AlternateContent>
        <mc:AlternateContent xmlns:mc="http://schemas.openxmlformats.org/markup-compatibility/2006">
          <mc:Choice Requires="x14">
            <control shapeId="21627"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1628"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1629" r:id="rId130" name="Drop Down 125">
              <controlPr defaultSize="0" autoLine="0" autoPict="0">
                <anchor moveWithCells="1">
                  <from>
                    <xdr:col>27</xdr:col>
                    <xdr:colOff>127000</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1630" r:id="rId131" name="Drop Down 126">
              <controlPr defaultSize="0" autoLine="0" autoPict="0">
                <anchor moveWithCells="1">
                  <from>
                    <xdr:col>24</xdr:col>
                    <xdr:colOff>171450</xdr:colOff>
                    <xdr:row>15</xdr:row>
                    <xdr:rowOff>88900</xdr:rowOff>
                  </from>
                  <to>
                    <xdr:col>25</xdr:col>
                    <xdr:colOff>374650</xdr:colOff>
                    <xdr:row>15</xdr:row>
                    <xdr:rowOff>374650</xdr:rowOff>
                  </to>
                </anchor>
              </controlPr>
            </control>
          </mc:Choice>
        </mc:AlternateContent>
        <mc:AlternateContent xmlns:mc="http://schemas.openxmlformats.org/markup-compatibility/2006">
          <mc:Choice Requires="x14">
            <control shapeId="21631" r:id="rId132" name="Drop Down 127">
              <controlPr defaultSize="0" autoLine="0" autoPict="0">
                <anchor moveWithCells="1">
                  <from>
                    <xdr:col>24</xdr:col>
                    <xdr:colOff>165100</xdr:colOff>
                    <xdr:row>14</xdr:row>
                    <xdr:rowOff>76200</xdr:rowOff>
                  </from>
                  <to>
                    <xdr:col>25</xdr:col>
                    <xdr:colOff>374650</xdr:colOff>
                    <xdr:row>14</xdr:row>
                    <xdr:rowOff>342900</xdr:rowOff>
                  </to>
                </anchor>
              </controlPr>
            </control>
          </mc:Choice>
        </mc:AlternateContent>
        <mc:AlternateContent xmlns:mc="http://schemas.openxmlformats.org/markup-compatibility/2006">
          <mc:Choice Requires="x14">
            <control shapeId="21632" r:id="rId133" name="Drop Down 128">
              <controlPr defaultSize="0" autoLine="0" autoPict="0">
                <anchor moveWithCells="1">
                  <from>
                    <xdr:col>24</xdr:col>
                    <xdr:colOff>171450</xdr:colOff>
                    <xdr:row>12</xdr:row>
                    <xdr:rowOff>88900</xdr:rowOff>
                  </from>
                  <to>
                    <xdr:col>25</xdr:col>
                    <xdr:colOff>374650</xdr:colOff>
                    <xdr:row>12</xdr:row>
                    <xdr:rowOff>342900</xdr:rowOff>
                  </to>
                </anchor>
              </controlPr>
            </control>
          </mc:Choice>
        </mc:AlternateContent>
        <mc:AlternateContent xmlns:mc="http://schemas.openxmlformats.org/markup-compatibility/2006">
          <mc:Choice Requires="x14">
            <control shapeId="21633" r:id="rId134" name="Drop Down 129">
              <controlPr defaultSize="0" autoLine="0" autoPict="0">
                <anchor moveWithCells="1">
                  <from>
                    <xdr:col>24</xdr:col>
                    <xdr:colOff>171450</xdr:colOff>
                    <xdr:row>13</xdr:row>
                    <xdr:rowOff>76200</xdr:rowOff>
                  </from>
                  <to>
                    <xdr:col>25</xdr:col>
                    <xdr:colOff>374650</xdr:colOff>
                    <xdr:row>13</xdr:row>
                    <xdr:rowOff>342900</xdr:rowOff>
                  </to>
                </anchor>
              </controlPr>
            </control>
          </mc:Choice>
        </mc:AlternateContent>
        <mc:AlternateContent xmlns:mc="http://schemas.openxmlformats.org/markup-compatibility/2006">
          <mc:Choice Requires="x14">
            <control shapeId="21634" r:id="rId135" name="Drop Down 130">
              <controlPr defaultSize="0" autoLine="0" autoPict="0">
                <anchor moveWithCells="1">
                  <from>
                    <xdr:col>24</xdr:col>
                    <xdr:colOff>171450</xdr:colOff>
                    <xdr:row>16</xdr:row>
                    <xdr:rowOff>107950</xdr:rowOff>
                  </from>
                  <to>
                    <xdr:col>25</xdr:col>
                    <xdr:colOff>374650</xdr:colOff>
                    <xdr:row>16</xdr:row>
                    <xdr:rowOff>374650</xdr:rowOff>
                  </to>
                </anchor>
              </controlPr>
            </control>
          </mc:Choice>
        </mc:AlternateContent>
        <mc:AlternateContent xmlns:mc="http://schemas.openxmlformats.org/markup-compatibility/2006">
          <mc:Choice Requires="x14">
            <control shapeId="21635" r:id="rId136" name="Drop Down 131">
              <controlPr defaultSize="0" autoLine="0" autoPict="0">
                <anchor moveWithCells="1">
                  <from>
                    <xdr:col>30</xdr:col>
                    <xdr:colOff>38100</xdr:colOff>
                    <xdr:row>6</xdr:row>
                    <xdr:rowOff>355600</xdr:rowOff>
                  </from>
                  <to>
                    <xdr:col>30</xdr:col>
                    <xdr:colOff>857250</xdr:colOff>
                    <xdr:row>7</xdr:row>
                    <xdr:rowOff>190500</xdr:rowOff>
                  </to>
                </anchor>
              </controlPr>
            </control>
          </mc:Choice>
        </mc:AlternateContent>
        <mc:AlternateContent xmlns:mc="http://schemas.openxmlformats.org/markup-compatibility/2006">
          <mc:Choice Requires="x14">
            <control shapeId="21636" r:id="rId137" name="Drop Down 132">
              <controlPr defaultSize="0" autoLine="0" autoPict="0">
                <anchor moveWithCells="1">
                  <from>
                    <xdr:col>36</xdr:col>
                    <xdr:colOff>76200</xdr:colOff>
                    <xdr:row>6</xdr:row>
                    <xdr:rowOff>381000</xdr:rowOff>
                  </from>
                  <to>
                    <xdr:col>36</xdr:col>
                    <xdr:colOff>889000</xdr:colOff>
                    <xdr:row>7</xdr:row>
                    <xdr:rowOff>222250</xdr:rowOff>
                  </to>
                </anchor>
              </controlPr>
            </control>
          </mc:Choice>
        </mc:AlternateContent>
        <mc:AlternateContent xmlns:mc="http://schemas.openxmlformats.org/markup-compatibility/2006">
          <mc:Choice Requires="x14">
            <control shapeId="21637" r:id="rId138" name="Drop Down 133">
              <controlPr defaultSize="0" autoLine="0" autoPict="0">
                <anchor moveWithCells="1">
                  <from>
                    <xdr:col>42</xdr:col>
                    <xdr:colOff>76200</xdr:colOff>
                    <xdr:row>6</xdr:row>
                    <xdr:rowOff>381000</xdr:rowOff>
                  </from>
                  <to>
                    <xdr:col>42</xdr:col>
                    <xdr:colOff>895350</xdr:colOff>
                    <xdr:row>7</xdr:row>
                    <xdr:rowOff>222250</xdr:rowOff>
                  </to>
                </anchor>
              </controlPr>
            </control>
          </mc:Choice>
        </mc:AlternateContent>
        <mc:AlternateContent xmlns:mc="http://schemas.openxmlformats.org/markup-compatibility/2006">
          <mc:Choice Requires="x14">
            <control shapeId="21638" r:id="rId139" name="Drop Down 134">
              <controlPr defaultSize="0" autoLine="0" autoPict="0">
                <anchor moveWithCells="1">
                  <from>
                    <xdr:col>48</xdr:col>
                    <xdr:colOff>107950</xdr:colOff>
                    <xdr:row>6</xdr:row>
                    <xdr:rowOff>381000</xdr:rowOff>
                  </from>
                  <to>
                    <xdr:col>48</xdr:col>
                    <xdr:colOff>914400</xdr:colOff>
                    <xdr:row>7</xdr:row>
                    <xdr:rowOff>222250</xdr:rowOff>
                  </to>
                </anchor>
              </controlPr>
            </control>
          </mc:Choice>
        </mc:AlternateContent>
        <mc:AlternateContent xmlns:mc="http://schemas.openxmlformats.org/markup-compatibility/2006">
          <mc:Choice Requires="x14">
            <control shapeId="21639" r:id="rId140" name="Drop Down 135">
              <controlPr defaultSize="0" autoLine="0" autoPict="0">
                <anchor moveWithCells="1">
                  <from>
                    <xdr:col>54</xdr:col>
                    <xdr:colOff>95250</xdr:colOff>
                    <xdr:row>6</xdr:row>
                    <xdr:rowOff>412750</xdr:rowOff>
                  </from>
                  <to>
                    <xdr:col>54</xdr:col>
                    <xdr:colOff>908050</xdr:colOff>
                    <xdr:row>7</xdr:row>
                    <xdr:rowOff>260350</xdr:rowOff>
                  </to>
                </anchor>
              </controlPr>
            </control>
          </mc:Choice>
        </mc:AlternateContent>
        <mc:AlternateContent xmlns:mc="http://schemas.openxmlformats.org/markup-compatibility/2006">
          <mc:Choice Requires="x14">
            <control shapeId="21640" r:id="rId141" name="Check Box 136">
              <controlPr defaultSize="0" autoFill="0" autoLine="0" autoPict="0">
                <anchor moveWithCells="1">
                  <from>
                    <xdr:col>42</xdr:col>
                    <xdr:colOff>107950</xdr:colOff>
                    <xdr:row>2</xdr:row>
                    <xdr:rowOff>31750</xdr:rowOff>
                  </from>
                  <to>
                    <xdr:col>42</xdr:col>
                    <xdr:colOff>412750</xdr:colOff>
                    <xdr:row>2</xdr:row>
                    <xdr:rowOff>285750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BE30"/>
  <sheetViews>
    <sheetView showGridLines="0" showRowColHeaders="0" topLeftCell="C1" zoomScaleNormal="100" workbookViewId="0">
      <pane ySplit="6" topLeftCell="A7" activePane="bottomLeft" state="frozen"/>
      <selection activeCell="C2" sqref="C2"/>
      <selection pane="bottomLeft" activeCell="AB2" sqref="AB2:AW2"/>
    </sheetView>
  </sheetViews>
  <sheetFormatPr defaultRowHeight="14.5" x14ac:dyDescent="0.35"/>
  <cols>
    <col min="1" max="2" width="5.453125" style="66" hidden="1" customWidth="1"/>
    <col min="3" max="3" width="3.453125" style="66" customWidth="1"/>
    <col min="4" max="4" width="50.1796875" customWidth="1"/>
    <col min="5" max="10" width="16.54296875" customWidth="1"/>
    <col min="11" max="11" width="17.1796875" customWidth="1"/>
    <col min="12" max="14" width="15.54296875" customWidth="1"/>
    <col min="15" max="16" width="15.453125" customWidth="1"/>
    <col min="17" max="17" width="15.81640625" customWidth="1"/>
    <col min="18" max="18" width="16.453125" customWidth="1"/>
    <col min="19" max="19" width="1.1796875" customWidth="1"/>
    <col min="22" max="22" width="12.54296875" customWidth="1"/>
    <col min="23" max="24" width="9.1796875" hidden="1" customWidth="1"/>
    <col min="27" max="27" width="1.453125" customWidth="1"/>
    <col min="28" max="28" width="38.453125" customWidth="1"/>
    <col min="29" max="30" width="12.453125" hidden="1" customWidth="1"/>
    <col min="31" max="31" width="14.81640625" customWidth="1"/>
    <col min="32" max="33" width="14.81640625" hidden="1" customWidth="1"/>
    <col min="34" max="34" width="38.453125" customWidth="1"/>
    <col min="35" max="36" width="7.81640625" hidden="1" customWidth="1"/>
    <col min="37" max="37" width="15.1796875" customWidth="1"/>
    <col min="38" max="39" width="11.453125" hidden="1" customWidth="1"/>
    <col min="40" max="40" width="38.453125" customWidth="1"/>
    <col min="41" max="42" width="12.453125" hidden="1" customWidth="1"/>
    <col min="43" max="43" width="14.54296875" customWidth="1"/>
    <col min="44" max="44" width="14.54296875" hidden="1" customWidth="1"/>
    <col min="45" max="45" width="15.1796875" hidden="1" customWidth="1"/>
    <col min="46" max="46" width="38.453125" customWidth="1"/>
    <col min="47" max="48" width="11.1796875" hidden="1" customWidth="1"/>
    <col min="49" max="49" width="15.1796875" customWidth="1"/>
    <col min="50" max="51" width="13.54296875" hidden="1" customWidth="1"/>
    <col min="52" max="52" width="38.453125" customWidth="1"/>
    <col min="53" max="54" width="10.453125" hidden="1" customWidth="1"/>
    <col min="55" max="55" width="15.453125" customWidth="1"/>
    <col min="56" max="57" width="9.1796875" style="66" hidden="1" customWidth="1"/>
  </cols>
  <sheetData>
    <row r="1" spans="1:57" ht="40.5" customHeight="1" thickBot="1" x14ac:dyDescent="0.4">
      <c r="C1" s="784" t="s">
        <v>344</v>
      </c>
      <c r="D1" s="785"/>
      <c r="E1" s="785"/>
      <c r="F1" s="785"/>
      <c r="G1" s="785"/>
      <c r="H1" s="785"/>
      <c r="I1" s="785"/>
      <c r="J1" s="785"/>
      <c r="K1" s="785"/>
      <c r="L1" s="785"/>
      <c r="M1" s="785"/>
      <c r="N1" s="785"/>
      <c r="O1" s="785"/>
      <c r="P1" s="785"/>
      <c r="Q1" s="785"/>
      <c r="R1" s="785"/>
      <c r="S1" s="277"/>
      <c r="T1" s="813" t="s">
        <v>281</v>
      </c>
      <c r="U1" s="813"/>
      <c r="V1" s="813"/>
      <c r="W1" s="813"/>
      <c r="X1" s="813"/>
      <c r="Y1" s="813"/>
      <c r="Z1" s="813"/>
      <c r="AA1" s="277"/>
      <c r="AB1" s="785" t="s">
        <v>282</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4">
      <c r="D2" s="830" t="s">
        <v>283</v>
      </c>
      <c r="E2" s="830"/>
      <c r="F2" s="830"/>
      <c r="G2" s="830"/>
      <c r="H2" s="830"/>
      <c r="I2" s="830"/>
      <c r="J2" s="830"/>
      <c r="K2" s="830"/>
      <c r="L2" s="830"/>
      <c r="M2" s="830"/>
      <c r="N2" s="830"/>
      <c r="O2" s="830"/>
      <c r="P2" s="830"/>
      <c r="Q2" s="830"/>
      <c r="R2" s="830"/>
      <c r="S2" s="416"/>
      <c r="T2" s="815" t="s">
        <v>248</v>
      </c>
      <c r="U2" s="815"/>
      <c r="V2" s="815"/>
      <c r="Y2" s="834" t="s">
        <v>284</v>
      </c>
      <c r="Z2" s="834"/>
      <c r="AB2" s="969" t="s">
        <v>345</v>
      </c>
      <c r="AC2" s="970"/>
      <c r="AD2" s="970"/>
      <c r="AE2" s="970"/>
      <c r="AF2" s="970"/>
      <c r="AG2" s="970"/>
      <c r="AH2" s="970"/>
      <c r="AI2" s="970"/>
      <c r="AJ2" s="970"/>
      <c r="AK2" s="970"/>
      <c r="AL2" s="970"/>
      <c r="AM2" s="970"/>
      <c r="AN2" s="970"/>
      <c r="AO2" s="970"/>
      <c r="AP2" s="970"/>
      <c r="AQ2" s="970"/>
      <c r="AR2" s="970"/>
      <c r="AS2" s="970"/>
      <c r="AT2" s="970"/>
      <c r="AU2" s="970"/>
      <c r="AV2" s="970"/>
      <c r="AW2" s="970"/>
      <c r="AX2" s="412"/>
      <c r="AY2" s="412"/>
      <c r="AZ2" s="971" t="s">
        <v>286</v>
      </c>
      <c r="BA2" s="972"/>
      <c r="BB2" s="972"/>
      <c r="BC2" s="972"/>
      <c r="BD2" s="972"/>
    </row>
    <row r="3" spans="1:57" ht="24" customHeight="1" thickBot="1" x14ac:dyDescent="0.5">
      <c r="C3" s="842" t="s">
        <v>346</v>
      </c>
      <c r="D3" s="843"/>
      <c r="E3" s="843"/>
      <c r="F3" s="843"/>
      <c r="G3" s="843"/>
      <c r="H3" s="843"/>
      <c r="I3" s="843"/>
      <c r="J3" s="843"/>
      <c r="K3" s="843"/>
      <c r="L3" s="843"/>
      <c r="M3" s="843"/>
      <c r="N3" s="843"/>
      <c r="O3" s="843"/>
      <c r="P3" s="843"/>
      <c r="Q3" s="843"/>
      <c r="R3" s="843"/>
      <c r="S3" s="843"/>
      <c r="T3" s="843"/>
      <c r="U3" s="843"/>
      <c r="V3" s="843"/>
      <c r="W3" s="843"/>
      <c r="X3" s="843"/>
      <c r="Y3" s="843"/>
      <c r="Z3" s="844"/>
      <c r="AB3" s="825" t="s">
        <v>347</v>
      </c>
      <c r="AC3" s="826"/>
      <c r="AD3" s="826"/>
      <c r="AE3" s="826"/>
      <c r="AF3" s="826"/>
      <c r="AG3" s="826"/>
      <c r="AH3" s="826"/>
      <c r="AI3" s="826"/>
      <c r="AJ3" s="826"/>
      <c r="AK3" s="826"/>
      <c r="AL3" s="826"/>
      <c r="AM3" s="826"/>
      <c r="AN3" s="826"/>
      <c r="AO3" s="392"/>
      <c r="AP3" s="392"/>
      <c r="AQ3" s="392"/>
      <c r="AR3" s="392" t="b">
        <v>0</v>
      </c>
      <c r="AS3" s="392"/>
      <c r="AT3" s="392"/>
      <c r="AU3" s="392"/>
      <c r="AV3" s="392"/>
      <c r="AW3" s="392"/>
      <c r="AX3" s="392"/>
      <c r="AY3" s="392"/>
      <c r="AZ3" s="392"/>
      <c r="BA3" s="392"/>
      <c r="BB3" s="392"/>
      <c r="BC3" s="393"/>
    </row>
    <row r="4" spans="1:57" ht="60.75" customHeight="1" thickBot="1" x14ac:dyDescent="0.4">
      <c r="C4" s="816" t="s">
        <v>289</v>
      </c>
      <c r="D4" s="973"/>
      <c r="E4" s="861" t="s">
        <v>290</v>
      </c>
      <c r="F4" s="862"/>
      <c r="G4" s="677" t="s">
        <v>291</v>
      </c>
      <c r="H4" s="897"/>
      <c r="I4" s="897"/>
      <c r="J4" s="898"/>
      <c r="K4" s="845" t="s">
        <v>292</v>
      </c>
      <c r="L4" s="846"/>
      <c r="M4" s="847"/>
      <c r="N4" s="879" t="s">
        <v>293</v>
      </c>
      <c r="O4" s="880"/>
      <c r="P4" s="881"/>
      <c r="Q4" s="831" t="s">
        <v>294</v>
      </c>
      <c r="R4" s="832"/>
      <c r="S4" s="822" t="s">
        <v>348</v>
      </c>
      <c r="T4" s="823"/>
      <c r="U4" s="823"/>
      <c r="V4" s="823"/>
      <c r="W4" s="823"/>
      <c r="X4" s="823"/>
      <c r="Y4" s="823"/>
      <c r="Z4" s="824"/>
      <c r="AB4" s="827" t="s">
        <v>349</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66" t="s">
        <v>268</v>
      </c>
      <c r="BE4" s="66" t="s">
        <v>269</v>
      </c>
    </row>
    <row r="5" spans="1:57" ht="34.5" customHeight="1" x14ac:dyDescent="0.35">
      <c r="C5" s="974"/>
      <c r="D5" s="975"/>
      <c r="E5" s="863" t="s">
        <v>297</v>
      </c>
      <c r="F5" s="865" t="s">
        <v>298</v>
      </c>
      <c r="G5" s="852" t="s">
        <v>333</v>
      </c>
      <c r="H5" s="867" t="s">
        <v>300</v>
      </c>
      <c r="I5" s="869" t="s">
        <v>301</v>
      </c>
      <c r="J5" s="877" t="s">
        <v>302</v>
      </c>
      <c r="K5" s="719" t="s">
        <v>303</v>
      </c>
      <c r="L5" s="810" t="s">
        <v>304</v>
      </c>
      <c r="M5" s="694" t="s">
        <v>305</v>
      </c>
      <c r="N5" s="731" t="s">
        <v>306</v>
      </c>
      <c r="O5" s="810" t="s">
        <v>307</v>
      </c>
      <c r="P5" s="895" t="s">
        <v>308</v>
      </c>
      <c r="Q5" s="836" t="s">
        <v>309</v>
      </c>
      <c r="R5" s="865" t="s">
        <v>310</v>
      </c>
      <c r="S5" s="838" t="s">
        <v>311</v>
      </c>
      <c r="T5" s="839"/>
      <c r="U5" s="839"/>
      <c r="V5" s="839"/>
      <c r="W5" s="66"/>
      <c r="X5" s="66" t="b">
        <v>0</v>
      </c>
      <c r="Y5" s="78"/>
      <c r="Z5" s="858" t="str">
        <f>IF(AND(X5=FALSE,X6=FALSE,X7=FALSE,X8=FALSE),"",IF(AND(X5=TRUE,X6=TRUE),"Yes",IF(AND(X5=TRUE,X7=TRUE),"Yes",IF(AND(X6=TRUE,X7=TRUE),"Yes",IF(AND(X5=TRUE,X8=TRUE),"Yes",IF(AND(X7=TRUE,X8=TRUE),"Yes","No"))))))</f>
        <v/>
      </c>
      <c r="AB5" s="814" t="s">
        <v>350</v>
      </c>
      <c r="AC5" s="389"/>
      <c r="AD5" s="389"/>
      <c r="AE5" s="835" t="s">
        <v>250</v>
      </c>
      <c r="AF5" s="390"/>
      <c r="AG5" s="390"/>
      <c r="AH5" s="841" t="s">
        <v>351</v>
      </c>
      <c r="AI5" s="620"/>
      <c r="AJ5" s="620"/>
      <c r="AK5" s="841" t="s">
        <v>250</v>
      </c>
      <c r="AL5" s="390"/>
      <c r="AM5" s="390"/>
      <c r="AN5" s="809" t="s">
        <v>352</v>
      </c>
      <c r="AO5" s="621"/>
      <c r="AP5" s="621"/>
      <c r="AQ5" s="809" t="s">
        <v>250</v>
      </c>
      <c r="AR5" s="390"/>
      <c r="AS5" s="390"/>
      <c r="AT5" s="854" t="s">
        <v>353</v>
      </c>
      <c r="AU5" s="618"/>
      <c r="AV5" s="618"/>
      <c r="AW5" s="854" t="s">
        <v>250</v>
      </c>
      <c r="AX5" s="390"/>
      <c r="AY5" s="390"/>
      <c r="AZ5" s="956" t="s">
        <v>354</v>
      </c>
      <c r="BA5" s="619"/>
      <c r="BB5" s="391"/>
      <c r="BC5" s="840" t="s">
        <v>250</v>
      </c>
      <c r="BD5" s="812">
        <v>1</v>
      </c>
      <c r="BE5" s="812">
        <f>INDEX(Cups,BD5)</f>
        <v>0</v>
      </c>
    </row>
    <row r="6" spans="1:57" ht="44.25" customHeight="1" thickBot="1" x14ac:dyDescent="0.4">
      <c r="C6" s="976"/>
      <c r="D6" s="977"/>
      <c r="E6" s="864"/>
      <c r="F6" s="866"/>
      <c r="G6" s="853"/>
      <c r="H6" s="868"/>
      <c r="I6" s="870"/>
      <c r="J6" s="878"/>
      <c r="K6" s="720"/>
      <c r="L6" s="811"/>
      <c r="M6" s="695"/>
      <c r="N6" s="833"/>
      <c r="O6" s="811"/>
      <c r="P6" s="896"/>
      <c r="Q6" s="837"/>
      <c r="R6" s="866"/>
      <c r="S6" s="838" t="s">
        <v>317</v>
      </c>
      <c r="T6" s="839"/>
      <c r="U6" s="839"/>
      <c r="V6" s="839"/>
      <c r="W6" s="66"/>
      <c r="X6" s="66" t="b">
        <v>0</v>
      </c>
      <c r="Y6" s="78"/>
      <c r="Z6" s="859"/>
      <c r="AB6" s="792"/>
      <c r="AC6" s="301" t="s">
        <v>255</v>
      </c>
      <c r="AD6" s="301"/>
      <c r="AE6" s="775"/>
      <c r="AF6" s="246" t="s">
        <v>256</v>
      </c>
      <c r="AG6" s="246" t="s">
        <v>257</v>
      </c>
      <c r="AH6" s="777"/>
      <c r="AI6" s="616" t="s">
        <v>258</v>
      </c>
      <c r="AJ6" s="616"/>
      <c r="AK6" s="777"/>
      <c r="AL6" s="246" t="s">
        <v>259</v>
      </c>
      <c r="AM6" s="246" t="s">
        <v>260</v>
      </c>
      <c r="AN6" s="764"/>
      <c r="AO6" s="610" t="s">
        <v>261</v>
      </c>
      <c r="AP6" s="610"/>
      <c r="AQ6" s="764"/>
      <c r="AR6" s="246" t="s">
        <v>262</v>
      </c>
      <c r="AS6" s="246" t="s">
        <v>263</v>
      </c>
      <c r="AT6" s="766"/>
      <c r="AU6" s="612" t="s">
        <v>264</v>
      </c>
      <c r="AV6" s="612"/>
      <c r="AW6" s="766"/>
      <c r="AX6" s="246" t="s">
        <v>265</v>
      </c>
      <c r="AY6" s="246" t="s">
        <v>266</v>
      </c>
      <c r="AZ6" s="768"/>
      <c r="BA6" s="614" t="s">
        <v>267</v>
      </c>
      <c r="BB6" s="247"/>
      <c r="BC6" s="770"/>
      <c r="BD6" s="812"/>
      <c r="BE6" s="812"/>
    </row>
    <row r="7" spans="1:57" ht="34.5" customHeight="1" x14ac:dyDescent="0.35">
      <c r="A7" s="417">
        <v>1</v>
      </c>
      <c r="B7" s="417">
        <f>INDEX(meals,A7)</f>
        <v>0</v>
      </c>
      <c r="C7" s="423">
        <v>1</v>
      </c>
      <c r="D7" s="77"/>
      <c r="E7" s="170" t="str">
        <f>IF(B7=0,"",FLOOR(VLOOKUP(A7,'All Meals'!$A$12:$V$61,4),0.25))</f>
        <v/>
      </c>
      <c r="F7" s="171" t="str">
        <f>IF(B7=0,"",IF(E7="","No",IF(E7&gt;=1,"Yes","No")))</f>
        <v/>
      </c>
      <c r="G7" s="170" t="str">
        <f>IF(B7=0,"",FLOOR(VLOOKUP(A7,'All Meals'!$A$12:$V$61,5),0.25))</f>
        <v/>
      </c>
      <c r="H7" s="172" t="str">
        <f>IF(B7=0,"",IF(G7="","No",IF(G7&gt;=1,"Yes","No")))</f>
        <v/>
      </c>
      <c r="I7" s="241" t="str">
        <f>IF(B7=0,"",FLOOR(VLOOKUP(A7,'All Meals'!$A$12:$V$61,6),0.25))</f>
        <v/>
      </c>
      <c r="J7" s="241" t="str">
        <f>IF(B7=0,"",FLOOR(VLOOKUP(A7,'All Meals'!$A$12:$V$61,7),0.25))</f>
        <v/>
      </c>
      <c r="K7" s="95" t="str">
        <f>IF(B7=0, "",VLOOKUP(A7,'All Meals'!$A$12:$V$61,10))</f>
        <v/>
      </c>
      <c r="L7" s="96" t="str">
        <f>IF(B7=0,"",IF(K7="","No",IF(K7&gt;=0.5,"Yes","No")))</f>
        <v/>
      </c>
      <c r="M7" s="324" t="str">
        <f>IF(B7=0, "",VLOOKUP(A7,'All Meals'!$A$12:$V$61,13))</f>
        <v/>
      </c>
      <c r="N7" s="95" t="str">
        <f>IF(B7=0, "",VLOOKUP(A7,'All Meals'!$A$12:$V$61,16))</f>
        <v/>
      </c>
      <c r="O7" s="407" t="str">
        <f>IF(B7=0,"",IF(N7="","No",IF(N7&gt;=0.75,"Yes","No")))</f>
        <v/>
      </c>
      <c r="P7" s="408" t="str">
        <f>IF(B7=0, "",VLOOKUP(A7,'All Meals'!$A$12:$V$61,19))</f>
        <v/>
      </c>
      <c r="Q7" s="95" t="str">
        <f>IF(B7=0, "",VLOOKUP(A7,'All Meals'!$A$12:$V$61,20))</f>
        <v/>
      </c>
      <c r="R7" s="171" t="str">
        <f t="shared" ref="R7:R26" si="0">IF(B7=0,"",IF(Q7="","No",IF(Q7&gt;=1,"Yes","No")))</f>
        <v/>
      </c>
      <c r="S7" s="838" t="s">
        <v>318</v>
      </c>
      <c r="T7" s="839"/>
      <c r="U7" s="839"/>
      <c r="V7" s="839"/>
      <c r="W7" s="66"/>
      <c r="X7" s="66" t="b">
        <v>0</v>
      </c>
      <c r="Y7" s="78"/>
      <c r="Z7" s="859"/>
      <c r="AB7" s="893" t="s">
        <v>355</v>
      </c>
      <c r="AC7" s="889"/>
      <c r="AD7" s="889"/>
      <c r="AE7" s="891"/>
      <c r="AF7" s="855">
        <v>1</v>
      </c>
      <c r="AG7" s="857">
        <f>INDEX(Cups,AF7)</f>
        <v>0</v>
      </c>
      <c r="AH7" s="885" t="s">
        <v>356</v>
      </c>
      <c r="AI7" s="887"/>
      <c r="AJ7" s="887"/>
      <c r="AK7" s="885"/>
      <c r="AL7" s="855">
        <v>1</v>
      </c>
      <c r="AM7" s="857">
        <f>INDEX(Cups,AL7)</f>
        <v>0</v>
      </c>
      <c r="AN7" s="871" t="s">
        <v>357</v>
      </c>
      <c r="AO7" s="875"/>
      <c r="AP7" s="875"/>
      <c r="AQ7" s="871"/>
      <c r="AR7" s="855">
        <v>1</v>
      </c>
      <c r="AS7" s="857">
        <f>INDEX(Cups,AR7)</f>
        <v>0</v>
      </c>
      <c r="AT7" s="873" t="s">
        <v>358</v>
      </c>
      <c r="AU7" s="954"/>
      <c r="AV7" s="954"/>
      <c r="AW7" s="954"/>
      <c r="AX7" s="855">
        <v>1</v>
      </c>
      <c r="AY7" s="857">
        <f>INDEX(Cups,AX7)</f>
        <v>0</v>
      </c>
      <c r="AZ7" s="964" t="s">
        <v>359</v>
      </c>
      <c r="BA7" s="960"/>
      <c r="BB7" s="960"/>
      <c r="BC7" s="962"/>
    </row>
    <row r="8" spans="1:57" ht="33.75" customHeight="1" thickBot="1" x14ac:dyDescent="0.4">
      <c r="A8" s="417">
        <v>1</v>
      </c>
      <c r="B8" s="417">
        <f>INDEX(meals,A8)</f>
        <v>0</v>
      </c>
      <c r="C8" s="424">
        <v>2</v>
      </c>
      <c r="D8" s="59"/>
      <c r="E8" s="170" t="str">
        <f>IF(B8=0,"",FLOOR(VLOOKUP(A8,'All Meals'!$A$12:$V$61,4),0.25))</f>
        <v/>
      </c>
      <c r="F8" s="171" t="str">
        <f t="shared" ref="F8:F26" si="1">IF(B8=0,"",IF(E8="","No",IF(E8&gt;=1,"Yes","No")))</f>
        <v/>
      </c>
      <c r="G8" s="170" t="str">
        <f>IF(B8=0,"",FLOOR(VLOOKUP(A8,'All Meals'!$A$12:$V$61,5),0.25))</f>
        <v/>
      </c>
      <c r="H8" s="172" t="str">
        <f t="shared" ref="H8:H26" si="2">IF(B8=0,"",IF(G8="","No",IF(G8&gt;=1,"Yes","No")))</f>
        <v/>
      </c>
      <c r="I8" s="241" t="str">
        <f>IF(B8=0,"",FLOOR(VLOOKUP(A8,'All Meals'!$A$12:$V$61,6),0.25))</f>
        <v/>
      </c>
      <c r="J8" s="241" t="str">
        <f>IF(B8=0,"",FLOOR(VLOOKUP(A8,'All Meals'!$A$12:$V$61,7),0.25))</f>
        <v/>
      </c>
      <c r="K8" s="95" t="str">
        <f>IF(B8=0, "",VLOOKUP(A8,'All Meals'!$A$12:$V$61,10))</f>
        <v/>
      </c>
      <c r="L8" s="96" t="str">
        <f t="shared" ref="L8:L26" si="3">IF(B8=0,"",IF(K8="","No",IF(K8&gt;=0.5,"Yes","No")))</f>
        <v/>
      </c>
      <c r="M8" s="324" t="str">
        <f>IF(B8=0, "",VLOOKUP(A8,'All Meals'!$A$12:$V$61,13))</f>
        <v/>
      </c>
      <c r="N8" s="95" t="str">
        <f>IF(B8=0, "",VLOOKUP(A8,'All Meals'!$A$12:$V$61,16))</f>
        <v/>
      </c>
      <c r="O8" s="407" t="str">
        <f t="shared" ref="O8:O17" si="4">IF(B8=0,"",IF(N8="","No",IF(N8&gt;=1,"Yes","No")))</f>
        <v/>
      </c>
      <c r="P8" s="408" t="str">
        <f>IF(B8=0, "",VLOOKUP(A8,'All Meals'!$A$12:$V$61,19))</f>
        <v/>
      </c>
      <c r="Q8" s="95" t="str">
        <f>IF(B8=0, "",VLOOKUP(A8,'All Meals'!$A$12:$V$61,20))</f>
        <v/>
      </c>
      <c r="R8" s="171" t="str">
        <f t="shared" si="0"/>
        <v/>
      </c>
      <c r="S8" s="838" t="s">
        <v>324</v>
      </c>
      <c r="T8" s="839"/>
      <c r="U8" s="839"/>
      <c r="V8" s="839"/>
      <c r="W8" s="66"/>
      <c r="X8" s="66" t="b">
        <v>0</v>
      </c>
      <c r="Y8" s="78"/>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4">
      <c r="A9" s="417">
        <v>1</v>
      </c>
      <c r="B9" s="417">
        <f>INDEX(meals,A9)</f>
        <v>0</v>
      </c>
      <c r="C9" s="424">
        <v>3</v>
      </c>
      <c r="D9" s="59"/>
      <c r="E9" s="170" t="str">
        <f>IF(B9=0,"",FLOOR(VLOOKUP(A9,'All Meals'!$A$12:$V$61,4),0.25))</f>
        <v/>
      </c>
      <c r="F9" s="171" t="str">
        <f t="shared" si="1"/>
        <v/>
      </c>
      <c r="G9" s="170" t="str">
        <f>IF(B9=0,"",FLOOR(VLOOKUP(A9,'All Meals'!$A$12:$V$61,5),0.25))</f>
        <v/>
      </c>
      <c r="H9" s="172" t="str">
        <f t="shared" si="2"/>
        <v/>
      </c>
      <c r="I9" s="241" t="str">
        <f>IF(B9=0,"",FLOOR(VLOOKUP(A9,'All Meals'!$A$12:$V$61,6),0.25))</f>
        <v/>
      </c>
      <c r="J9" s="241" t="str">
        <f>IF(B9=0,"",FLOOR(VLOOKUP(A9,'All Meals'!$A$12:$V$61,7),0.25))</f>
        <v/>
      </c>
      <c r="K9" s="95" t="str">
        <f>IF(B9=0, "",VLOOKUP(A9,'All Meals'!$A$12:$V$61,10))</f>
        <v/>
      </c>
      <c r="L9" s="96" t="str">
        <f t="shared" si="3"/>
        <v/>
      </c>
      <c r="M9" s="324" t="str">
        <f>IF(B9=0, "",VLOOKUP(A9,'All Meals'!$A$12:$V$61,13))</f>
        <v/>
      </c>
      <c r="N9" s="95" t="str">
        <f>IF(B9=0, "",VLOOKUP(A9,'All Meals'!$A$12:$V$61,16))</f>
        <v/>
      </c>
      <c r="O9" s="407" t="str">
        <f t="shared" si="4"/>
        <v/>
      </c>
      <c r="P9" s="408" t="str">
        <f>IF(B9=0, "",VLOOKUP(A9,'All Meals'!$A$12:$V$61,19))</f>
        <v/>
      </c>
      <c r="Q9" s="95" t="str">
        <f>IF(B9=0, "",VLOOKUP(A9,'All Meals'!$A$12:$V$61,20))</f>
        <v/>
      </c>
      <c r="R9" s="171" t="str">
        <f t="shared" si="0"/>
        <v/>
      </c>
      <c r="S9" s="936" t="s">
        <v>325</v>
      </c>
      <c r="T9" s="937"/>
      <c r="U9" s="937"/>
      <c r="V9" s="937"/>
      <c r="W9" s="93"/>
      <c r="X9" s="93" t="b">
        <v>0</v>
      </c>
      <c r="Y9" s="79"/>
      <c r="Z9" s="94" t="str">
        <f>IF(X9=TRUE,"No","")</f>
        <v/>
      </c>
      <c r="AB9" s="921" t="str">
        <f>IF(OR(COUNTIF(AC10:AC19, 12)&gt;0, COUNTIF(AC10:AC19,2)&gt;0, COUNTIF(AC10:AC19,4)&gt;0, COUNTIF(AC10:AC19,10)&gt;0, COUNTIF(AC10:AC19,15)&gt;0, COUNTIF(AC10:AC19,17)&gt;0,), "Remember to enter CREDITABLE amounts of leafy greens!", "")</f>
        <v/>
      </c>
      <c r="AC9" s="922"/>
      <c r="AD9" s="922"/>
      <c r="AE9" s="923"/>
      <c r="AF9" s="617"/>
      <c r="AG9" s="617"/>
      <c r="AH9" s="882" t="str">
        <f>IF(COUNTIF(AI10:AI19,10)&gt;0,"Remember to enter the CREDITABLE amount of tomato paste!","")</f>
        <v/>
      </c>
      <c r="AI9" s="883"/>
      <c r="AJ9" s="883"/>
      <c r="AK9" s="884"/>
      <c r="AL9" s="617"/>
      <c r="AM9" s="617"/>
      <c r="AN9" s="800" t="str">
        <f>IF(SUM(AO10:AO19)&gt;10, "If crediting as a vegetable do not also credit as a meat/meat alternate", "")</f>
        <v/>
      </c>
      <c r="AO9" s="801"/>
      <c r="AP9" s="801"/>
      <c r="AQ9" s="802"/>
      <c r="AR9" s="276"/>
      <c r="AS9" s="276"/>
      <c r="AT9" s="966"/>
      <c r="AU9" s="967"/>
      <c r="AV9" s="967"/>
      <c r="AW9" s="968"/>
      <c r="AX9" s="276"/>
      <c r="AY9" s="276"/>
      <c r="AZ9" s="957"/>
      <c r="BA9" s="958"/>
      <c r="BB9" s="958"/>
      <c r="BC9" s="959"/>
    </row>
    <row r="10" spans="1:57" ht="33.75" customHeight="1" thickBot="1" x14ac:dyDescent="0.4">
      <c r="A10" s="417">
        <v>1</v>
      </c>
      <c r="B10" s="417">
        <f t="shared" ref="B10:B26" si="5">INDEX(meals,A10)</f>
        <v>0</v>
      </c>
      <c r="C10" s="424">
        <v>4</v>
      </c>
      <c r="D10" s="59"/>
      <c r="E10" s="170" t="str">
        <f>IF(B10=0,"",FLOOR(VLOOKUP(A10,'All Meals'!$A$12:$V$61,4),0.25))</f>
        <v/>
      </c>
      <c r="F10" s="171" t="str">
        <f t="shared" si="1"/>
        <v/>
      </c>
      <c r="G10" s="170" t="str">
        <f>IF(B10=0,"",FLOOR(VLOOKUP(A10,'All Meals'!$A$12:$V$61,5),0.25))</f>
        <v/>
      </c>
      <c r="H10" s="172" t="str">
        <f t="shared" si="2"/>
        <v/>
      </c>
      <c r="I10" s="241" t="str">
        <f>IF(B10=0,"",FLOOR(VLOOKUP(A10,'All Meals'!$A$12:$V$61,6),0.25))</f>
        <v/>
      </c>
      <c r="J10" s="241" t="str">
        <f>IF(B10=0,"",FLOOR(VLOOKUP(A10,'All Meals'!$A$12:$V$61,7),0.25))</f>
        <v/>
      </c>
      <c r="K10" s="95" t="str">
        <f>IF(B10=0, "",VLOOKUP(A10,'All Meals'!$A$12:$V$61,10))</f>
        <v/>
      </c>
      <c r="L10" s="96" t="str">
        <f t="shared" si="3"/>
        <v/>
      </c>
      <c r="M10" s="324" t="str">
        <f>IF(B10=0, "",VLOOKUP(A10,'All Meals'!$A$12:$V$61,13))</f>
        <v/>
      </c>
      <c r="N10" s="95" t="str">
        <f>IF(B10=0, "",VLOOKUP(A10,'All Meals'!$A$12:$V$61,16))</f>
        <v/>
      </c>
      <c r="O10" s="407" t="str">
        <f t="shared" si="4"/>
        <v/>
      </c>
      <c r="P10" s="408" t="str">
        <f>IF(B10=0, "",VLOOKUP(A10,'All Meals'!$A$12:$V$61,19))</f>
        <v/>
      </c>
      <c r="Q10" s="95" t="str">
        <f>IF(B10=0, "",VLOOKUP(A10,'All Meals'!$A$12:$V$61,20))</f>
        <v/>
      </c>
      <c r="R10" s="171" t="str">
        <f t="shared" si="0"/>
        <v/>
      </c>
      <c r="S10" s="302"/>
      <c r="T10" s="153"/>
      <c r="U10" s="153"/>
      <c r="V10" s="153"/>
      <c r="W10" s="66"/>
      <c r="X10" s="66"/>
      <c r="AB10" s="202"/>
      <c r="AC10" s="203">
        <v>1</v>
      </c>
      <c r="AD10" s="203">
        <f t="shared" ref="AD10:AD19" si="6">INDEX(GREEN,AC10)</f>
        <v>0</v>
      </c>
      <c r="AE10" s="203"/>
      <c r="AF10" s="275">
        <v>1</v>
      </c>
      <c r="AG10" s="275" t="str">
        <f t="shared" ref="AG10:AG19" si="7">IF(AD10=0,"",INDEX(Cups,AF10))</f>
        <v/>
      </c>
      <c r="AH10" s="82"/>
      <c r="AI10" s="82">
        <v>1</v>
      </c>
      <c r="AJ10" s="82">
        <f t="shared" ref="AJ10:AJ19" si="8">INDEX(RED,AI10)</f>
        <v>0</v>
      </c>
      <c r="AK10" s="82"/>
      <c r="AL10" s="275">
        <v>1</v>
      </c>
      <c r="AM10" s="275" t="str">
        <f t="shared" ref="AM10:AM19" si="9">IF(AJ10=0, "", INDEX(Cups,AL10))</f>
        <v/>
      </c>
      <c r="AN10" s="204"/>
      <c r="AO10" s="204">
        <v>1</v>
      </c>
      <c r="AP10" s="204">
        <f t="shared" ref="AP10:AP19" si="10">INDEX(BEANS,AO10)</f>
        <v>0</v>
      </c>
      <c r="AQ10" s="204"/>
      <c r="AR10" s="275">
        <v>1</v>
      </c>
      <c r="AS10" s="275" t="str">
        <f t="shared" ref="AS10:AS19" si="11">IF(AP10=0,"",INDEX(Cups,AR10))</f>
        <v/>
      </c>
      <c r="AT10" s="205"/>
      <c r="AU10" s="205">
        <v>1</v>
      </c>
      <c r="AV10" s="205">
        <f t="shared" ref="AV10:AV19" si="12">INDEX(STARCHY,AU10)</f>
        <v>0</v>
      </c>
      <c r="AW10" s="205"/>
      <c r="AX10" s="275">
        <v>1</v>
      </c>
      <c r="AY10" s="275" t="str">
        <f>IF(AV10=0,"",INDEX(Cups,AX10))</f>
        <v/>
      </c>
      <c r="AZ10" s="206"/>
      <c r="BA10" s="206">
        <v>1</v>
      </c>
      <c r="BB10" s="207">
        <f t="shared" ref="BB10:BB19" si="13">INDEX(OTHER,BA10)</f>
        <v>0</v>
      </c>
      <c r="BC10" s="208"/>
      <c r="BD10" s="66">
        <v>1</v>
      </c>
      <c r="BE10" s="66" t="str">
        <f t="shared" ref="BE10:BE19" si="14">IF(BB10=0,"",INDEX(Cups,BD10))</f>
        <v/>
      </c>
    </row>
    <row r="11" spans="1:57" ht="33.75" customHeight="1" x14ac:dyDescent="0.35">
      <c r="A11" s="417">
        <v>1</v>
      </c>
      <c r="B11" s="417">
        <f t="shared" si="5"/>
        <v>0</v>
      </c>
      <c r="C11" s="424">
        <v>5</v>
      </c>
      <c r="D11" s="59"/>
      <c r="E11" s="170" t="str">
        <f>IF(B11=0,"",FLOOR(VLOOKUP(A11,'All Meals'!$A$12:$V$61,4),0.25))</f>
        <v/>
      </c>
      <c r="F11" s="171" t="str">
        <f t="shared" si="1"/>
        <v/>
      </c>
      <c r="G11" s="170" t="str">
        <f>IF(B11=0,"",FLOOR(VLOOKUP(A11,'All Meals'!$A$12:$V$61,5),0.25))</f>
        <v/>
      </c>
      <c r="H11" s="172" t="str">
        <f t="shared" si="2"/>
        <v/>
      </c>
      <c r="I11" s="241" t="str">
        <f>IF(B11=0,"",FLOOR(VLOOKUP(A11,'All Meals'!$A$12:$V$61,6),0.25))</f>
        <v/>
      </c>
      <c r="J11" s="241" t="str">
        <f>IF(B11=0,"",FLOOR(VLOOKUP(A11,'All Meals'!$A$12:$V$61,7),0.25))</f>
        <v/>
      </c>
      <c r="K11" s="95" t="str">
        <f>IF(B11=0, "",VLOOKUP(A11,'All Meals'!$A$12:$V$61,10))</f>
        <v/>
      </c>
      <c r="L11" s="96" t="str">
        <f t="shared" si="3"/>
        <v/>
      </c>
      <c r="M11" s="324" t="str">
        <f>IF(B11=0, "",VLOOKUP(A11,'All Meals'!$A$12:$V$61,13))</f>
        <v/>
      </c>
      <c r="N11" s="95" t="str">
        <f>IF(B11=0, "",VLOOKUP(A11,'All Meals'!$A$12:$V$61,16))</f>
        <v/>
      </c>
      <c r="O11" s="407" t="str">
        <f t="shared" si="4"/>
        <v/>
      </c>
      <c r="P11" s="408" t="str">
        <f>IF(B11=0, "",VLOOKUP(A11,'All Meals'!$A$12:$V$61,19))</f>
        <v/>
      </c>
      <c r="Q11" s="95" t="str">
        <f>IF(B11=0, "",VLOOKUP(A11,'All Meals'!$A$12:$V$61,20))</f>
        <v/>
      </c>
      <c r="R11" s="171" t="str">
        <f t="shared" si="0"/>
        <v/>
      </c>
      <c r="T11" s="713" t="s">
        <v>118</v>
      </c>
      <c r="U11" s="714"/>
      <c r="V11" s="714"/>
      <c r="W11" s="714"/>
      <c r="X11" s="714"/>
      <c r="Y11" s="714"/>
      <c r="Z11" s="715"/>
      <c r="AB11" s="80"/>
      <c r="AC11" s="81">
        <v>1</v>
      </c>
      <c r="AD11" s="81">
        <f t="shared" si="6"/>
        <v>0</v>
      </c>
      <c r="AE11" s="81"/>
      <c r="AF11" s="78">
        <v>1</v>
      </c>
      <c r="AG11" s="78" t="str">
        <f t="shared" si="7"/>
        <v/>
      </c>
      <c r="AH11" s="82"/>
      <c r="AI11" s="82">
        <v>1</v>
      </c>
      <c r="AJ11" s="82">
        <f t="shared" si="8"/>
        <v>0</v>
      </c>
      <c r="AK11" s="82"/>
      <c r="AL11" s="78">
        <v>1</v>
      </c>
      <c r="AM11" s="78" t="str">
        <f t="shared" si="9"/>
        <v/>
      </c>
      <c r="AN11" s="83"/>
      <c r="AO11" s="83">
        <v>1</v>
      </c>
      <c r="AP11" s="83">
        <f t="shared" si="10"/>
        <v>0</v>
      </c>
      <c r="AQ11" s="83"/>
      <c r="AR11" s="78">
        <v>1</v>
      </c>
      <c r="AS11" s="78" t="str">
        <f t="shared" si="11"/>
        <v/>
      </c>
      <c r="AT11" s="84"/>
      <c r="AU11" s="84">
        <v>1</v>
      </c>
      <c r="AV11" s="84">
        <f t="shared" si="12"/>
        <v>0</v>
      </c>
      <c r="AW11" s="84"/>
      <c r="AX11" s="78">
        <v>1</v>
      </c>
      <c r="AY11" s="78" t="str">
        <f t="shared" ref="AY11:AY19" si="15">IF(AV11=0,"",INDEX(Cups,AX11))</f>
        <v/>
      </c>
      <c r="AZ11" s="85"/>
      <c r="BA11" s="85">
        <v>1</v>
      </c>
      <c r="BB11" s="86">
        <f t="shared" si="13"/>
        <v>0</v>
      </c>
      <c r="BC11" s="87"/>
      <c r="BD11" s="66">
        <v>1</v>
      </c>
      <c r="BE11" s="66" t="str">
        <f t="shared" si="14"/>
        <v/>
      </c>
    </row>
    <row r="12" spans="1:57" ht="33.75" customHeight="1" thickBot="1" x14ac:dyDescent="0.4">
      <c r="A12" s="417">
        <v>1</v>
      </c>
      <c r="B12" s="417">
        <f t="shared" si="5"/>
        <v>0</v>
      </c>
      <c r="C12" s="424">
        <v>6</v>
      </c>
      <c r="D12" s="59"/>
      <c r="E12" s="170" t="str">
        <f>IF(B12=0,"",FLOOR(VLOOKUP(A12,'All Meals'!$A$12:$V$61,4),0.25))</f>
        <v/>
      </c>
      <c r="F12" s="171" t="str">
        <f t="shared" si="1"/>
        <v/>
      </c>
      <c r="G12" s="170" t="str">
        <f>IF(B12=0,"",FLOOR(VLOOKUP(A12,'All Meals'!$A$12:$V$61,5),0.25))</f>
        <v/>
      </c>
      <c r="H12" s="172" t="str">
        <f t="shared" si="2"/>
        <v/>
      </c>
      <c r="I12" s="241" t="str">
        <f>IF(B12=0,"",FLOOR(VLOOKUP(A12,'All Meals'!$A$12:$V$61,6),0.25))</f>
        <v/>
      </c>
      <c r="J12" s="241" t="str">
        <f>IF(B12=0,"",FLOOR(VLOOKUP(A12,'All Meals'!$A$12:$V$61,7),0.25))</f>
        <v/>
      </c>
      <c r="K12" s="95" t="str">
        <f>IF(B12=0, "",VLOOKUP(A12,'All Meals'!$A$12:$V$61,10))</f>
        <v/>
      </c>
      <c r="L12" s="96" t="str">
        <f t="shared" si="3"/>
        <v/>
      </c>
      <c r="M12" s="324" t="str">
        <f>IF(B12=0, "",VLOOKUP(A12,'All Meals'!$A$12:$V$61,13))</f>
        <v/>
      </c>
      <c r="N12" s="95" t="str">
        <f>IF(B12=0, "",VLOOKUP(A12,'All Meals'!$A$12:$V$61,16))</f>
        <v/>
      </c>
      <c r="O12" s="407" t="str">
        <f t="shared" si="4"/>
        <v/>
      </c>
      <c r="P12" s="408" t="str">
        <f>IF(B12=0, "",VLOOKUP(A12,'All Meals'!$A$12:$V$61,19))</f>
        <v/>
      </c>
      <c r="Q12" s="95" t="str">
        <f>IF(B12=0, "",VLOOKUP(A12,'All Meals'!$A$12:$V$61,20))</f>
        <v/>
      </c>
      <c r="R12" s="171" t="str">
        <f t="shared" si="0"/>
        <v/>
      </c>
      <c r="T12" s="907"/>
      <c r="U12" s="908"/>
      <c r="V12" s="908"/>
      <c r="W12" s="908"/>
      <c r="X12" s="908"/>
      <c r="Y12" s="908"/>
      <c r="Z12" s="909"/>
      <c r="AB12" s="80"/>
      <c r="AC12" s="81">
        <v>1</v>
      </c>
      <c r="AD12" s="81">
        <f t="shared" si="6"/>
        <v>0</v>
      </c>
      <c r="AE12" s="81"/>
      <c r="AF12" s="78">
        <v>1</v>
      </c>
      <c r="AG12" s="78" t="str">
        <f t="shared" si="7"/>
        <v/>
      </c>
      <c r="AH12" s="82"/>
      <c r="AI12" s="82">
        <v>1</v>
      </c>
      <c r="AJ12" s="82">
        <f t="shared" si="8"/>
        <v>0</v>
      </c>
      <c r="AK12" s="82"/>
      <c r="AL12" s="78">
        <v>1</v>
      </c>
      <c r="AM12" s="78" t="str">
        <f t="shared" si="9"/>
        <v/>
      </c>
      <c r="AN12" s="83"/>
      <c r="AO12" s="83">
        <v>1</v>
      </c>
      <c r="AP12" s="83">
        <f t="shared" si="10"/>
        <v>0</v>
      </c>
      <c r="AQ12" s="83"/>
      <c r="AR12" s="78">
        <v>1</v>
      </c>
      <c r="AS12" s="78" t="str">
        <f t="shared" si="11"/>
        <v/>
      </c>
      <c r="AT12" s="84"/>
      <c r="AU12" s="84">
        <v>1</v>
      </c>
      <c r="AV12" s="84">
        <f t="shared" si="12"/>
        <v>0</v>
      </c>
      <c r="AW12" s="84"/>
      <c r="AX12" s="78">
        <v>1</v>
      </c>
      <c r="AY12" s="78" t="str">
        <f t="shared" si="15"/>
        <v/>
      </c>
      <c r="AZ12" s="85"/>
      <c r="BA12" s="85">
        <v>1</v>
      </c>
      <c r="BB12" s="86">
        <f t="shared" si="13"/>
        <v>0</v>
      </c>
      <c r="BC12" s="87"/>
      <c r="BD12" s="66">
        <v>1</v>
      </c>
      <c r="BE12" s="66" t="str">
        <f t="shared" si="14"/>
        <v/>
      </c>
    </row>
    <row r="13" spans="1:57" ht="33.75" customHeight="1" x14ac:dyDescent="0.35">
      <c r="A13" s="417">
        <v>1</v>
      </c>
      <c r="B13" s="417">
        <f t="shared" si="5"/>
        <v>0</v>
      </c>
      <c r="C13" s="424">
        <v>7</v>
      </c>
      <c r="D13" s="59"/>
      <c r="E13" s="170" t="str">
        <f>IF(B13=0,"",FLOOR(VLOOKUP(A13,'All Meals'!$A$12:$V$61,4),0.25))</f>
        <v/>
      </c>
      <c r="F13" s="171" t="str">
        <f t="shared" si="1"/>
        <v/>
      </c>
      <c r="G13" s="170" t="str">
        <f>IF(B13=0,"",FLOOR(VLOOKUP(A13,'All Meals'!$A$12:$V$61,5),0.25))</f>
        <v/>
      </c>
      <c r="H13" s="172" t="str">
        <f t="shared" si="2"/>
        <v/>
      </c>
      <c r="I13" s="241" t="str">
        <f>IF(B13=0,"",FLOOR(VLOOKUP(A13,'All Meals'!$A$12:$V$61,6),0.25))</f>
        <v/>
      </c>
      <c r="J13" s="241" t="str">
        <f>IF(B13=0,"",FLOOR(VLOOKUP(A13,'All Meals'!$A$12:$V$61,7),0.25))</f>
        <v/>
      </c>
      <c r="K13" s="95" t="str">
        <f>IF(B13=0, "",VLOOKUP(A13,'All Meals'!$A$12:$V$61,10))</f>
        <v/>
      </c>
      <c r="L13" s="96" t="str">
        <f t="shared" si="3"/>
        <v/>
      </c>
      <c r="M13" s="324" t="str">
        <f>IF(B13=0, "",VLOOKUP(A13,'All Meals'!$A$12:$V$61,13))</f>
        <v/>
      </c>
      <c r="N13" s="95" t="str">
        <f>IF(B13=0, "",VLOOKUP(A13,'All Meals'!$A$12:$V$61,16))</f>
        <v/>
      </c>
      <c r="O13" s="407" t="str">
        <f t="shared" si="4"/>
        <v/>
      </c>
      <c r="P13" s="408" t="str">
        <f>IF(B13=0, "",VLOOKUP(A13,'All Meals'!$A$12:$V$61,19))</f>
        <v/>
      </c>
      <c r="Q13" s="95" t="str">
        <f>IF(B13=0, "",VLOOKUP(A13,'All Meals'!$A$12:$V$61,20))</f>
        <v/>
      </c>
      <c r="R13" s="171" t="str">
        <f t="shared" si="0"/>
        <v/>
      </c>
      <c r="T13" s="926" t="s">
        <v>326</v>
      </c>
      <c r="U13" s="927"/>
      <c r="V13" s="927"/>
      <c r="W13" s="78">
        <v>1</v>
      </c>
      <c r="X13" s="78">
        <f>INDEX(Cups,W13)</f>
        <v>0</v>
      </c>
      <c r="Y13" s="934"/>
      <c r="Z13" s="935"/>
      <c r="AB13" s="80"/>
      <c r="AC13" s="81">
        <v>1</v>
      </c>
      <c r="AD13" s="81">
        <f t="shared" si="6"/>
        <v>0</v>
      </c>
      <c r="AE13" s="81"/>
      <c r="AF13" s="78">
        <v>1</v>
      </c>
      <c r="AG13" s="78" t="str">
        <f t="shared" si="7"/>
        <v/>
      </c>
      <c r="AH13" s="82"/>
      <c r="AI13" s="82">
        <v>1</v>
      </c>
      <c r="AJ13" s="82">
        <f t="shared" si="8"/>
        <v>0</v>
      </c>
      <c r="AK13" s="82"/>
      <c r="AL13" s="78">
        <v>1</v>
      </c>
      <c r="AM13" s="78" t="str">
        <f t="shared" si="9"/>
        <v/>
      </c>
      <c r="AN13" s="83"/>
      <c r="AO13" s="83">
        <v>1</v>
      </c>
      <c r="AP13" s="83">
        <f t="shared" si="10"/>
        <v>0</v>
      </c>
      <c r="AQ13" s="83"/>
      <c r="AR13" s="78">
        <v>1</v>
      </c>
      <c r="AS13" s="78" t="str">
        <f t="shared" si="11"/>
        <v/>
      </c>
      <c r="AT13" s="84"/>
      <c r="AU13" s="84">
        <v>1</v>
      </c>
      <c r="AV13" s="84">
        <f t="shared" si="12"/>
        <v>0</v>
      </c>
      <c r="AW13" s="84"/>
      <c r="AX13" s="78">
        <v>1</v>
      </c>
      <c r="AY13" s="78" t="str">
        <f t="shared" si="15"/>
        <v/>
      </c>
      <c r="AZ13" s="85"/>
      <c r="BA13" s="85">
        <v>1</v>
      </c>
      <c r="BB13" s="86">
        <f t="shared" si="13"/>
        <v>0</v>
      </c>
      <c r="BC13" s="87"/>
      <c r="BD13" s="66">
        <v>1</v>
      </c>
      <c r="BE13" s="66" t="str">
        <f t="shared" si="14"/>
        <v/>
      </c>
    </row>
    <row r="14" spans="1:57" ht="33.75" customHeight="1" x14ac:dyDescent="0.35">
      <c r="A14" s="417">
        <v>1</v>
      </c>
      <c r="B14" s="417">
        <f t="shared" si="5"/>
        <v>0</v>
      </c>
      <c r="C14" s="424">
        <v>8</v>
      </c>
      <c r="D14" s="59"/>
      <c r="E14" s="170" t="str">
        <f>IF(B14=0,"",FLOOR(VLOOKUP(A14,'All Meals'!$A$12:$V$61,4),0.25))</f>
        <v/>
      </c>
      <c r="F14" s="171" t="str">
        <f t="shared" si="1"/>
        <v/>
      </c>
      <c r="G14" s="170" t="str">
        <f>IF(B14=0,"",FLOOR(VLOOKUP(A14,'All Meals'!$A$12:$V$61,5),0.25))</f>
        <v/>
      </c>
      <c r="H14" s="172" t="str">
        <f t="shared" si="2"/>
        <v/>
      </c>
      <c r="I14" s="241" t="str">
        <f>IF(B14=0,"",FLOOR(VLOOKUP(A14,'All Meals'!$A$12:$V$61,6),0.25))</f>
        <v/>
      </c>
      <c r="J14" s="241" t="str">
        <f>IF(B14=0,"",FLOOR(VLOOKUP(A14,'All Meals'!$A$12:$V$61,7),0.25))</f>
        <v/>
      </c>
      <c r="K14" s="95" t="str">
        <f>IF(B14=0, "",VLOOKUP(A14,'All Meals'!$A$12:$V$61,10))</f>
        <v/>
      </c>
      <c r="L14" s="96" t="str">
        <f t="shared" si="3"/>
        <v/>
      </c>
      <c r="M14" s="324" t="str">
        <f>IF(B14=0, "",VLOOKUP(A14,'All Meals'!$A$12:$V$61,13))</f>
        <v/>
      </c>
      <c r="N14" s="95" t="str">
        <f>IF(B14=0, "",VLOOKUP(A14,'All Meals'!$A$12:$V$61,16))</f>
        <v/>
      </c>
      <c r="O14" s="407" t="str">
        <f t="shared" si="4"/>
        <v/>
      </c>
      <c r="P14" s="408" t="str">
        <f>IF(B14=0, "",VLOOKUP(A14,'All Meals'!$A$12:$V$61,19))</f>
        <v/>
      </c>
      <c r="Q14" s="95" t="str">
        <f>IF(B14=0, "",VLOOKUP(A14,'All Meals'!$A$12:$V$61,20))</f>
        <v/>
      </c>
      <c r="R14" s="171" t="str">
        <f t="shared" si="0"/>
        <v/>
      </c>
      <c r="T14" s="926"/>
      <c r="U14" s="927"/>
      <c r="V14" s="927"/>
      <c r="W14" s="78">
        <v>1</v>
      </c>
      <c r="X14" s="78">
        <f>INDEX(Cups,W14)</f>
        <v>0</v>
      </c>
      <c r="Y14" s="924"/>
      <c r="Z14" s="925"/>
      <c r="AB14" s="80"/>
      <c r="AC14" s="81">
        <v>1</v>
      </c>
      <c r="AD14" s="81">
        <f t="shared" si="6"/>
        <v>0</v>
      </c>
      <c r="AE14" s="81"/>
      <c r="AF14" s="78">
        <v>1</v>
      </c>
      <c r="AG14" s="78" t="str">
        <f t="shared" si="7"/>
        <v/>
      </c>
      <c r="AH14" s="82"/>
      <c r="AI14" s="82">
        <v>1</v>
      </c>
      <c r="AJ14" s="82">
        <f t="shared" si="8"/>
        <v>0</v>
      </c>
      <c r="AK14" s="82"/>
      <c r="AL14" s="78">
        <v>1</v>
      </c>
      <c r="AM14" s="78" t="str">
        <f t="shared" si="9"/>
        <v/>
      </c>
      <c r="AN14" s="83"/>
      <c r="AO14" s="83">
        <v>1</v>
      </c>
      <c r="AP14" s="83">
        <f t="shared" si="10"/>
        <v>0</v>
      </c>
      <c r="AQ14" s="83"/>
      <c r="AR14" s="78">
        <v>1</v>
      </c>
      <c r="AS14" s="78" t="str">
        <f t="shared" si="11"/>
        <v/>
      </c>
      <c r="AT14" s="84"/>
      <c r="AU14" s="84">
        <v>1</v>
      </c>
      <c r="AV14" s="84">
        <f t="shared" si="12"/>
        <v>0</v>
      </c>
      <c r="AW14" s="84"/>
      <c r="AX14" s="78">
        <v>1</v>
      </c>
      <c r="AY14" s="78" t="str">
        <f t="shared" si="15"/>
        <v/>
      </c>
      <c r="AZ14" s="85"/>
      <c r="BA14" s="85">
        <v>1</v>
      </c>
      <c r="BB14" s="86">
        <f t="shared" si="13"/>
        <v>0</v>
      </c>
      <c r="BC14" s="87"/>
      <c r="BD14" s="66">
        <v>1</v>
      </c>
      <c r="BE14" s="66" t="str">
        <f t="shared" si="14"/>
        <v/>
      </c>
    </row>
    <row r="15" spans="1:57" ht="33.75" customHeight="1" x14ac:dyDescent="0.35">
      <c r="A15" s="417">
        <v>1</v>
      </c>
      <c r="B15" s="417">
        <f t="shared" si="5"/>
        <v>0</v>
      </c>
      <c r="C15" s="424">
        <v>9</v>
      </c>
      <c r="D15" s="59"/>
      <c r="E15" s="170" t="str">
        <f>IF(B15=0,"",FLOOR(VLOOKUP(A15,'All Meals'!$A$12:$V$61,4),0.25))</f>
        <v/>
      </c>
      <c r="F15" s="171" t="str">
        <f t="shared" si="1"/>
        <v/>
      </c>
      <c r="G15" s="170" t="str">
        <f>IF(B15=0,"",FLOOR(VLOOKUP(A15,'All Meals'!$A$12:$V$61,5),0.25))</f>
        <v/>
      </c>
      <c r="H15" s="172" t="str">
        <f t="shared" si="2"/>
        <v/>
      </c>
      <c r="I15" s="241" t="str">
        <f>IF(B15=0,"",FLOOR(VLOOKUP(A15,'All Meals'!$A$12:$V$61,6),0.25))</f>
        <v/>
      </c>
      <c r="J15" s="241" t="str">
        <f>IF(B15=0,"",FLOOR(VLOOKUP(A15,'All Meals'!$A$12:$V$61,7),0.25))</f>
        <v/>
      </c>
      <c r="K15" s="95" t="str">
        <f>IF(B15=0, "",VLOOKUP(A15,'All Meals'!$A$12:$V$61,10))</f>
        <v/>
      </c>
      <c r="L15" s="96" t="str">
        <f t="shared" si="3"/>
        <v/>
      </c>
      <c r="M15" s="324" t="str">
        <f>IF(B15=0, "",VLOOKUP(A15,'All Meals'!$A$12:$V$61,13))</f>
        <v/>
      </c>
      <c r="N15" s="95" t="str">
        <f>IF(B15=0, "",VLOOKUP(A15,'All Meals'!$A$12:$V$61,16))</f>
        <v/>
      </c>
      <c r="O15" s="407" t="str">
        <f t="shared" si="4"/>
        <v/>
      </c>
      <c r="P15" s="408" t="str">
        <f>IF(B15=0, "",VLOOKUP(A15,'All Meals'!$A$12:$V$61,19))</f>
        <v/>
      </c>
      <c r="Q15" s="95" t="str">
        <f>IF(B15=0, "",VLOOKUP(A15,'All Meals'!$A$12:$V$61,20))</f>
        <v/>
      </c>
      <c r="R15" s="171" t="str">
        <f t="shared" si="0"/>
        <v/>
      </c>
      <c r="T15" s="926"/>
      <c r="U15" s="927"/>
      <c r="V15" s="927"/>
      <c r="W15" s="78">
        <v>1</v>
      </c>
      <c r="X15" s="78">
        <f>INDEX(Cups,W15)</f>
        <v>0</v>
      </c>
      <c r="Y15" s="924"/>
      <c r="Z15" s="925"/>
      <c r="AB15" s="80"/>
      <c r="AC15" s="81">
        <v>1</v>
      </c>
      <c r="AD15" s="81">
        <f t="shared" si="6"/>
        <v>0</v>
      </c>
      <c r="AE15" s="81"/>
      <c r="AF15" s="78">
        <v>1</v>
      </c>
      <c r="AG15" s="78" t="str">
        <f t="shared" si="7"/>
        <v/>
      </c>
      <c r="AH15" s="82"/>
      <c r="AI15" s="82">
        <v>1</v>
      </c>
      <c r="AJ15" s="82">
        <f t="shared" si="8"/>
        <v>0</v>
      </c>
      <c r="AK15" s="82"/>
      <c r="AL15" s="78">
        <v>1</v>
      </c>
      <c r="AM15" s="78" t="str">
        <f t="shared" si="9"/>
        <v/>
      </c>
      <c r="AN15" s="83"/>
      <c r="AO15" s="83">
        <v>1</v>
      </c>
      <c r="AP15" s="83">
        <f t="shared" si="10"/>
        <v>0</v>
      </c>
      <c r="AQ15" s="83"/>
      <c r="AR15" s="78">
        <v>1</v>
      </c>
      <c r="AS15" s="78" t="str">
        <f t="shared" si="11"/>
        <v/>
      </c>
      <c r="AT15" s="84"/>
      <c r="AU15" s="84">
        <v>1</v>
      </c>
      <c r="AV15" s="84">
        <f t="shared" si="12"/>
        <v>0</v>
      </c>
      <c r="AW15" s="84"/>
      <c r="AX15" s="78">
        <v>1</v>
      </c>
      <c r="AY15" s="78" t="str">
        <f t="shared" si="15"/>
        <v/>
      </c>
      <c r="AZ15" s="85"/>
      <c r="BA15" s="85">
        <v>1</v>
      </c>
      <c r="BB15" s="86">
        <f t="shared" si="13"/>
        <v>0</v>
      </c>
      <c r="BC15" s="87"/>
      <c r="BD15" s="66">
        <v>1</v>
      </c>
      <c r="BE15" s="66" t="str">
        <f t="shared" si="14"/>
        <v/>
      </c>
    </row>
    <row r="16" spans="1:57" ht="38.25" customHeight="1" x14ac:dyDescent="0.35">
      <c r="A16" s="417">
        <v>1</v>
      </c>
      <c r="B16" s="417">
        <f t="shared" si="5"/>
        <v>0</v>
      </c>
      <c r="C16" s="424">
        <v>10</v>
      </c>
      <c r="D16" s="59"/>
      <c r="E16" s="170" t="str">
        <f>IF(B16=0,"",FLOOR(VLOOKUP(A16,'All Meals'!$A$12:$V$61,4),0.25))</f>
        <v/>
      </c>
      <c r="F16" s="171" t="str">
        <f t="shared" si="1"/>
        <v/>
      </c>
      <c r="G16" s="170" t="str">
        <f>IF(B16=0,"",FLOOR(VLOOKUP(A16,'All Meals'!$A$12:$V$61,5),0.25))</f>
        <v/>
      </c>
      <c r="H16" s="172" t="str">
        <f t="shared" si="2"/>
        <v/>
      </c>
      <c r="I16" s="241" t="str">
        <f>IF(B16=0,"",FLOOR(VLOOKUP(A16,'All Meals'!$A$12:$V$61,6),0.25))</f>
        <v/>
      </c>
      <c r="J16" s="241" t="str">
        <f>IF(B16=0,"",FLOOR(VLOOKUP(A16,'All Meals'!$A$12:$V$61,7),0.25))</f>
        <v/>
      </c>
      <c r="K16" s="95" t="str">
        <f>IF(B16=0, "",VLOOKUP(A16,'All Meals'!$A$12:$V$61,10))</f>
        <v/>
      </c>
      <c r="L16" s="96" t="str">
        <f t="shared" si="3"/>
        <v/>
      </c>
      <c r="M16" s="324" t="str">
        <f>IF(B16=0, "",VLOOKUP(A16,'All Meals'!$A$12:$V$61,13))</f>
        <v/>
      </c>
      <c r="N16" s="95" t="str">
        <f>IF(B16=0, "",VLOOKUP(A16,'All Meals'!$A$12:$V$61,16))</f>
        <v/>
      </c>
      <c r="O16" s="407" t="str">
        <f t="shared" si="4"/>
        <v/>
      </c>
      <c r="P16" s="408" t="str">
        <f>IF(B16=0, "",VLOOKUP(A16,'All Meals'!$A$12:$V$61,19))</f>
        <v/>
      </c>
      <c r="Q16" s="95" t="str">
        <f>IF(B16=0, "",VLOOKUP(A16,'All Meals'!$A$12:$V$61,20))</f>
        <v/>
      </c>
      <c r="R16" s="171" t="str">
        <f t="shared" si="0"/>
        <v/>
      </c>
      <c r="T16" s="926"/>
      <c r="U16" s="927"/>
      <c r="V16" s="927"/>
      <c r="W16" s="78">
        <v>1</v>
      </c>
      <c r="X16" s="78">
        <f>INDEX(Cups,W16)</f>
        <v>0</v>
      </c>
      <c r="Y16" s="924"/>
      <c r="Z16" s="925"/>
      <c r="AB16" s="80"/>
      <c r="AC16" s="81">
        <v>1</v>
      </c>
      <c r="AD16" s="81">
        <f t="shared" si="6"/>
        <v>0</v>
      </c>
      <c r="AE16" s="81"/>
      <c r="AF16" s="78">
        <v>1</v>
      </c>
      <c r="AG16" s="78" t="str">
        <f t="shared" si="7"/>
        <v/>
      </c>
      <c r="AH16" s="82"/>
      <c r="AI16" s="82">
        <v>1</v>
      </c>
      <c r="AJ16" s="82">
        <f t="shared" si="8"/>
        <v>0</v>
      </c>
      <c r="AK16" s="82"/>
      <c r="AL16" s="78">
        <v>1</v>
      </c>
      <c r="AM16" s="78" t="str">
        <f t="shared" si="9"/>
        <v/>
      </c>
      <c r="AN16" s="83"/>
      <c r="AO16" s="83">
        <v>1</v>
      </c>
      <c r="AP16" s="83">
        <f t="shared" si="10"/>
        <v>0</v>
      </c>
      <c r="AQ16" s="83"/>
      <c r="AR16" s="78">
        <v>1</v>
      </c>
      <c r="AS16" s="78" t="str">
        <f t="shared" si="11"/>
        <v/>
      </c>
      <c r="AT16" s="84"/>
      <c r="AU16" s="84">
        <v>1</v>
      </c>
      <c r="AV16" s="84">
        <f t="shared" si="12"/>
        <v>0</v>
      </c>
      <c r="AW16" s="84"/>
      <c r="AX16" s="78">
        <v>1</v>
      </c>
      <c r="AY16" s="78" t="str">
        <f t="shared" si="15"/>
        <v/>
      </c>
      <c r="AZ16" s="85"/>
      <c r="BA16" s="85">
        <v>1</v>
      </c>
      <c r="BB16" s="86">
        <f t="shared" si="13"/>
        <v>0</v>
      </c>
      <c r="BC16" s="87"/>
      <c r="BD16" s="66">
        <v>1</v>
      </c>
      <c r="BE16" s="66" t="str">
        <f t="shared" si="14"/>
        <v/>
      </c>
    </row>
    <row r="17" spans="1:57" ht="33.75" customHeight="1" x14ac:dyDescent="0.35">
      <c r="A17" s="417">
        <v>1</v>
      </c>
      <c r="B17" s="417">
        <f t="shared" si="5"/>
        <v>0</v>
      </c>
      <c r="C17" s="424">
        <v>11</v>
      </c>
      <c r="D17" s="59"/>
      <c r="E17" s="170" t="str">
        <f>IF(B17=0,"",FLOOR(VLOOKUP(A17,'All Meals'!$A$12:$V$61,4),0.25))</f>
        <v/>
      </c>
      <c r="F17" s="171" t="str">
        <f t="shared" si="1"/>
        <v/>
      </c>
      <c r="G17" s="170" t="str">
        <f>IF(B17=0,"",FLOOR(VLOOKUP(A17,'All Meals'!$A$12:$V$61,5),0.25))</f>
        <v/>
      </c>
      <c r="H17" s="172" t="str">
        <f t="shared" si="2"/>
        <v/>
      </c>
      <c r="I17" s="241" t="str">
        <f>IF(B17=0,"",FLOOR(VLOOKUP(A17,'All Meals'!$A$12:$V$61,6),0.25))</f>
        <v/>
      </c>
      <c r="J17" s="241" t="str">
        <f>IF(B17=0,"",FLOOR(VLOOKUP(A17,'All Meals'!$A$12:$V$61,7),0.25))</f>
        <v/>
      </c>
      <c r="K17" s="95" t="str">
        <f>IF(B17=0, "",VLOOKUP(A17,'All Meals'!$A$12:$V$61,10))</f>
        <v/>
      </c>
      <c r="L17" s="96" t="str">
        <f t="shared" si="3"/>
        <v/>
      </c>
      <c r="M17" s="324" t="str">
        <f>IF(B17=0, "",VLOOKUP(A17,'All Meals'!$A$12:$V$61,13))</f>
        <v/>
      </c>
      <c r="N17" s="95" t="str">
        <f>IF(B17=0, "",VLOOKUP(A17,'All Meals'!$A$12:$V$61,16))</f>
        <v/>
      </c>
      <c r="O17" s="407" t="str">
        <f t="shared" si="4"/>
        <v/>
      </c>
      <c r="P17" s="408" t="str">
        <f>IF(B17=0, "",VLOOKUP(A17,'All Meals'!$A$12:$V$61,19))</f>
        <v/>
      </c>
      <c r="Q17" s="95" t="str">
        <f>IF(B17=0, "",VLOOKUP(A17,'All Meals'!$A$12:$V$61,20))</f>
        <v/>
      </c>
      <c r="R17" s="171" t="str">
        <f t="shared" si="0"/>
        <v/>
      </c>
      <c r="T17" s="926"/>
      <c r="U17" s="927"/>
      <c r="V17" s="927"/>
      <c r="W17" s="78">
        <v>1</v>
      </c>
      <c r="X17" s="78">
        <f>INDEX(Cups,W17)</f>
        <v>0</v>
      </c>
      <c r="Y17" s="930"/>
      <c r="Z17" s="931"/>
      <c r="AB17" s="80"/>
      <c r="AC17" s="81">
        <v>1</v>
      </c>
      <c r="AD17" s="81">
        <f t="shared" si="6"/>
        <v>0</v>
      </c>
      <c r="AE17" s="81"/>
      <c r="AF17" s="78">
        <v>1</v>
      </c>
      <c r="AG17" s="78" t="str">
        <f t="shared" si="7"/>
        <v/>
      </c>
      <c r="AH17" s="82"/>
      <c r="AI17" s="82">
        <v>1</v>
      </c>
      <c r="AJ17" s="82">
        <f t="shared" si="8"/>
        <v>0</v>
      </c>
      <c r="AK17" s="82"/>
      <c r="AL17" s="78">
        <v>1</v>
      </c>
      <c r="AM17" s="78" t="str">
        <f t="shared" si="9"/>
        <v/>
      </c>
      <c r="AN17" s="83"/>
      <c r="AO17" s="83">
        <v>1</v>
      </c>
      <c r="AP17" s="83">
        <f t="shared" si="10"/>
        <v>0</v>
      </c>
      <c r="AQ17" s="83"/>
      <c r="AR17" s="78">
        <v>1</v>
      </c>
      <c r="AS17" s="78" t="str">
        <f t="shared" si="11"/>
        <v/>
      </c>
      <c r="AT17" s="84"/>
      <c r="AU17" s="84">
        <v>1</v>
      </c>
      <c r="AV17" s="84">
        <f t="shared" si="12"/>
        <v>0</v>
      </c>
      <c r="AW17" s="84"/>
      <c r="AX17" s="78">
        <v>1</v>
      </c>
      <c r="AY17" s="78" t="str">
        <f t="shared" si="15"/>
        <v/>
      </c>
      <c r="AZ17" s="85"/>
      <c r="BA17" s="85">
        <v>1</v>
      </c>
      <c r="BB17" s="86">
        <f t="shared" si="13"/>
        <v>0</v>
      </c>
      <c r="BC17" s="87"/>
      <c r="BD17" s="66">
        <v>1</v>
      </c>
      <c r="BE17" s="66" t="str">
        <f t="shared" si="14"/>
        <v/>
      </c>
    </row>
    <row r="18" spans="1:57" ht="33.75" customHeight="1" thickBot="1" x14ac:dyDescent="0.4">
      <c r="A18" s="417">
        <v>1</v>
      </c>
      <c r="B18" s="417">
        <f t="shared" si="5"/>
        <v>0</v>
      </c>
      <c r="C18" s="424">
        <v>12</v>
      </c>
      <c r="D18" s="59"/>
      <c r="E18" s="170" t="str">
        <f>IF(B18=0,"",FLOOR(VLOOKUP(A18,'All Meals'!$A$12:$V$61,4),0.25))</f>
        <v/>
      </c>
      <c r="F18" s="171" t="str">
        <f t="shared" si="1"/>
        <v/>
      </c>
      <c r="G18" s="170" t="str">
        <f>IF(B18=0,"",FLOOR(VLOOKUP(A18,'All Meals'!$A$12:$V$61,5),0.25))</f>
        <v/>
      </c>
      <c r="H18" s="172" t="str">
        <f t="shared" si="2"/>
        <v/>
      </c>
      <c r="I18" s="241" t="str">
        <f>IF(B18=0,"",FLOOR(VLOOKUP(A18,'All Meals'!$A$12:$V$61,6),0.25))</f>
        <v/>
      </c>
      <c r="J18" s="241" t="str">
        <f>IF(B18=0,"",FLOOR(VLOOKUP(A18,'All Meals'!$A$12:$V$61,7),0.25))</f>
        <v/>
      </c>
      <c r="K18" s="95" t="str">
        <f>IF(B18=0, "",VLOOKUP(A18,'All Meals'!$A$12:$V$61,10))</f>
        <v/>
      </c>
      <c r="L18" s="96" t="str">
        <f t="shared" si="3"/>
        <v/>
      </c>
      <c r="M18" s="324" t="str">
        <f>IF(B18=0, "",VLOOKUP(A18,'All Meals'!$A$12:$V$61,13))</f>
        <v/>
      </c>
      <c r="N18" s="95" t="str">
        <f>IF(B18=0, "",VLOOKUP(A18,'All Meals'!$A$12:$V$61,16))</f>
        <v/>
      </c>
      <c r="O18" s="407" t="str">
        <f>IF(B18=0,"",IF(N18="","No",IF(N18&gt;=0.75,"Yes","No")))</f>
        <v/>
      </c>
      <c r="P18" s="408" t="str">
        <f>IF(B18=0, "",VLOOKUP(A18,'All Meals'!$A$12:$V$61,19))</f>
        <v/>
      </c>
      <c r="Q18" s="95" t="str">
        <f>IF(B18=0, "",VLOOKUP(A18,'All Meals'!$A$12:$V$61,20))</f>
        <v/>
      </c>
      <c r="R18" s="171" t="str">
        <f t="shared" si="0"/>
        <v/>
      </c>
      <c r="T18" s="928"/>
      <c r="U18" s="929"/>
      <c r="V18" s="929"/>
      <c r="W18" s="212"/>
      <c r="X18" s="212"/>
      <c r="Y18" s="932">
        <f>SUM(X13:X17)</f>
        <v>0</v>
      </c>
      <c r="Z18" s="933"/>
      <c r="AB18" s="80"/>
      <c r="AC18" s="81">
        <v>1</v>
      </c>
      <c r="AD18" s="81">
        <f t="shared" si="6"/>
        <v>0</v>
      </c>
      <c r="AE18" s="81"/>
      <c r="AF18" s="78">
        <v>1</v>
      </c>
      <c r="AG18" s="78" t="str">
        <f t="shared" si="7"/>
        <v/>
      </c>
      <c r="AH18" s="82"/>
      <c r="AI18" s="82">
        <v>1</v>
      </c>
      <c r="AJ18" s="82">
        <f t="shared" si="8"/>
        <v>0</v>
      </c>
      <c r="AK18" s="82"/>
      <c r="AL18" s="78">
        <v>1</v>
      </c>
      <c r="AM18" s="78" t="str">
        <f t="shared" si="9"/>
        <v/>
      </c>
      <c r="AN18" s="83"/>
      <c r="AO18" s="83">
        <v>1</v>
      </c>
      <c r="AP18" s="83">
        <f t="shared" si="10"/>
        <v>0</v>
      </c>
      <c r="AQ18" s="83"/>
      <c r="AR18" s="78">
        <v>1</v>
      </c>
      <c r="AS18" s="78" t="str">
        <f t="shared" si="11"/>
        <v/>
      </c>
      <c r="AT18" s="84"/>
      <c r="AU18" s="84">
        <v>1</v>
      </c>
      <c r="AV18" s="84">
        <f t="shared" si="12"/>
        <v>0</v>
      </c>
      <c r="AW18" s="84"/>
      <c r="AX18" s="78">
        <v>1</v>
      </c>
      <c r="AY18" s="78" t="str">
        <f t="shared" si="15"/>
        <v/>
      </c>
      <c r="AZ18" s="85"/>
      <c r="BA18" s="85">
        <v>1</v>
      </c>
      <c r="BB18" s="86">
        <f t="shared" si="13"/>
        <v>0</v>
      </c>
      <c r="BC18" s="87"/>
      <c r="BD18" s="66">
        <v>1</v>
      </c>
      <c r="BE18" s="66" t="str">
        <f t="shared" si="14"/>
        <v/>
      </c>
    </row>
    <row r="19" spans="1:57" ht="33.75" customHeight="1" thickBot="1" x14ac:dyDescent="0.4">
      <c r="A19" s="417">
        <v>1</v>
      </c>
      <c r="B19" s="417">
        <f t="shared" si="5"/>
        <v>0</v>
      </c>
      <c r="C19" s="424">
        <v>13</v>
      </c>
      <c r="D19" s="59"/>
      <c r="E19" s="170" t="str">
        <f>IF(B19=0,"",FLOOR(VLOOKUP(A19,'All Meals'!$A$12:$V$61,4),0.25))</f>
        <v/>
      </c>
      <c r="F19" s="171" t="str">
        <f t="shared" si="1"/>
        <v/>
      </c>
      <c r="G19" s="170" t="str">
        <f>IF(B19=0,"",FLOOR(VLOOKUP(A19,'All Meals'!$A$12:$V$61,5),0.25))</f>
        <v/>
      </c>
      <c r="H19" s="172" t="str">
        <f t="shared" si="2"/>
        <v/>
      </c>
      <c r="I19" s="241" t="str">
        <f>IF(B19=0,"",FLOOR(VLOOKUP(A19,'All Meals'!$A$12:$V$61,6),0.25))</f>
        <v/>
      </c>
      <c r="J19" s="241" t="str">
        <f>IF(B19=0,"",FLOOR(VLOOKUP(A19,'All Meals'!$A$12:$V$61,7),0.25))</f>
        <v/>
      </c>
      <c r="K19" s="95" t="str">
        <f>IF(B19=0, "",VLOOKUP(A19,'All Meals'!$A$12:$V$61,10))</f>
        <v/>
      </c>
      <c r="L19" s="96" t="str">
        <f t="shared" si="3"/>
        <v/>
      </c>
      <c r="M19" s="324" t="str">
        <f>IF(B19=0, "",VLOOKUP(A19,'All Meals'!$A$12:$V$61,13))</f>
        <v/>
      </c>
      <c r="N19" s="95" t="str">
        <f>IF(B19=0, "",VLOOKUP(A19,'All Meals'!$A$12:$V$61,16))</f>
        <v/>
      </c>
      <c r="O19" s="407" t="str">
        <f t="shared" ref="O19:O26" si="16">IF(B19=0,"",IF(N19="","No",IF(N19&gt;=0.75,"Yes","No")))</f>
        <v/>
      </c>
      <c r="P19" s="408" t="str">
        <f>IF(B19=0, "",VLOOKUP(A19,'All Meals'!$A$12:$V$61,19))</f>
        <v/>
      </c>
      <c r="Q19" s="95" t="str">
        <f>IF(B19=0, "",VLOOKUP(A19,'All Meals'!$A$12:$V$61,20))</f>
        <v/>
      </c>
      <c r="R19" s="171" t="str">
        <f t="shared" si="0"/>
        <v/>
      </c>
      <c r="T19" s="910" t="s">
        <v>151</v>
      </c>
      <c r="U19" s="911"/>
      <c r="V19" s="911"/>
      <c r="W19" s="911"/>
      <c r="X19" s="911"/>
      <c r="Y19" s="911"/>
      <c r="Z19" s="912"/>
      <c r="AB19" s="231"/>
      <c r="AC19" s="232">
        <v>1</v>
      </c>
      <c r="AD19" s="232">
        <f t="shared" si="6"/>
        <v>0</v>
      </c>
      <c r="AE19" s="232"/>
      <c r="AF19" s="212">
        <v>1</v>
      </c>
      <c r="AG19" s="212" t="str">
        <f t="shared" si="7"/>
        <v/>
      </c>
      <c r="AH19" s="88"/>
      <c r="AI19" s="88">
        <v>1</v>
      </c>
      <c r="AJ19" s="88">
        <f t="shared" si="8"/>
        <v>0</v>
      </c>
      <c r="AK19" s="88"/>
      <c r="AL19" s="212">
        <v>1</v>
      </c>
      <c r="AM19" s="212" t="str">
        <f t="shared" si="9"/>
        <v/>
      </c>
      <c r="AN19" s="233"/>
      <c r="AO19" s="233">
        <v>1</v>
      </c>
      <c r="AP19" s="233">
        <f t="shared" si="10"/>
        <v>0</v>
      </c>
      <c r="AQ19" s="233"/>
      <c r="AR19" s="212">
        <v>1</v>
      </c>
      <c r="AS19" s="212" t="str">
        <f t="shared" si="11"/>
        <v/>
      </c>
      <c r="AT19" s="89"/>
      <c r="AU19" s="89">
        <v>1</v>
      </c>
      <c r="AV19" s="89">
        <f t="shared" si="12"/>
        <v>0</v>
      </c>
      <c r="AW19" s="89"/>
      <c r="AX19" s="212">
        <v>1</v>
      </c>
      <c r="AY19" s="212" t="str">
        <f t="shared" si="15"/>
        <v/>
      </c>
      <c r="AZ19" s="90"/>
      <c r="BA19" s="90">
        <v>1</v>
      </c>
      <c r="BB19" s="91">
        <f t="shared" si="13"/>
        <v>0</v>
      </c>
      <c r="BC19" s="92"/>
      <c r="BD19" s="66">
        <v>1</v>
      </c>
      <c r="BE19" s="66" t="str">
        <f t="shared" si="14"/>
        <v/>
      </c>
    </row>
    <row r="20" spans="1:57" ht="33.75" customHeight="1" x14ac:dyDescent="0.35">
      <c r="A20" s="417">
        <v>1</v>
      </c>
      <c r="B20" s="417">
        <f t="shared" si="5"/>
        <v>0</v>
      </c>
      <c r="C20" s="424">
        <v>14</v>
      </c>
      <c r="D20" s="59"/>
      <c r="E20" s="170" t="str">
        <f>IF(B20=0,"",FLOOR(VLOOKUP(A20,'All Meals'!$A$12:$V$61,4),0.25))</f>
        <v/>
      </c>
      <c r="F20" s="171" t="str">
        <f t="shared" si="1"/>
        <v/>
      </c>
      <c r="G20" s="170" t="str">
        <f>IF(B20=0,"",FLOOR(VLOOKUP(A20,'All Meals'!$A$12:$V$61,5),0.25))</f>
        <v/>
      </c>
      <c r="H20" s="172" t="str">
        <f t="shared" si="2"/>
        <v/>
      </c>
      <c r="I20" s="241" t="str">
        <f>IF(B20=0,"",FLOOR(VLOOKUP(A20,'All Meals'!$A$12:$V$61,6),0.25))</f>
        <v/>
      </c>
      <c r="J20" s="241" t="str">
        <f>IF(B20=0,"",FLOOR(VLOOKUP(A20,'All Meals'!$A$12:$V$61,7),0.25))</f>
        <v/>
      </c>
      <c r="K20" s="95" t="str">
        <f>IF(B20=0, "",VLOOKUP(A20,'All Meals'!$A$12:$V$61,10))</f>
        <v/>
      </c>
      <c r="L20" s="96" t="str">
        <f t="shared" si="3"/>
        <v/>
      </c>
      <c r="M20" s="324" t="str">
        <f>IF(B20=0, "",VLOOKUP(A20,'All Meals'!$A$12:$V$61,13))</f>
        <v/>
      </c>
      <c r="N20" s="95" t="str">
        <f>IF(B20=0, "",VLOOKUP(A20,'All Meals'!$A$12:$V$61,16))</f>
        <v/>
      </c>
      <c r="O20" s="407" t="str">
        <f t="shared" si="16"/>
        <v/>
      </c>
      <c r="P20" s="408" t="str">
        <f>IF(B20=0, "",VLOOKUP(A20,'All Meals'!$A$12:$V$61,19))</f>
        <v/>
      </c>
      <c r="Q20" s="95" t="str">
        <f>IF(B20=0, "",VLOOKUP(A20,'All Meals'!$A$12:$V$61,20))</f>
        <v/>
      </c>
      <c r="R20" s="171" t="str">
        <f t="shared" si="0"/>
        <v/>
      </c>
      <c r="T20" s="672" t="s">
        <v>152</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35">
      <c r="A21" s="417">
        <v>1</v>
      </c>
      <c r="B21" s="417">
        <f t="shared" si="5"/>
        <v>0</v>
      </c>
      <c r="C21" s="424">
        <v>15</v>
      </c>
      <c r="D21" s="59"/>
      <c r="E21" s="170" t="str">
        <f>IF(B21=0,"",FLOOR(VLOOKUP(A21,'All Meals'!$A$12:$V$61,4),0.25))</f>
        <v/>
      </c>
      <c r="F21" s="171" t="str">
        <f t="shared" si="1"/>
        <v/>
      </c>
      <c r="G21" s="170" t="str">
        <f>IF(B21=0,"",FLOOR(VLOOKUP(A21,'All Meals'!$A$12:$V$61,5),0.25))</f>
        <v/>
      </c>
      <c r="H21" s="172" t="str">
        <f t="shared" si="2"/>
        <v/>
      </c>
      <c r="I21" s="241" t="str">
        <f>IF(B21=0,"",FLOOR(VLOOKUP(A21,'All Meals'!$A$12:$V$61,6),0.25))</f>
        <v/>
      </c>
      <c r="J21" s="241" t="str">
        <f>IF(B21=0,"",FLOOR(VLOOKUP(A21,'All Meals'!$A$12:$V$61,7),0.25))</f>
        <v/>
      </c>
      <c r="K21" s="95" t="str">
        <f>IF(B21=0, "",VLOOKUP(A21,'All Meals'!$A$12:$V$61,10))</f>
        <v/>
      </c>
      <c r="L21" s="96" t="str">
        <f t="shared" si="3"/>
        <v/>
      </c>
      <c r="M21" s="324" t="str">
        <f>IF(B21=0, "",VLOOKUP(A21,'All Meals'!$A$12:$V$61,13))</f>
        <v/>
      </c>
      <c r="N21" s="95" t="str">
        <f>IF(B21=0, "",VLOOKUP(A21,'All Meals'!$A$12:$V$61,16))</f>
        <v/>
      </c>
      <c r="O21" s="407" t="str">
        <f t="shared" si="16"/>
        <v/>
      </c>
      <c r="P21" s="408" t="str">
        <f>IF(B21=0, "",VLOOKUP(A21,'All Meals'!$A$12:$V$61,19))</f>
        <v/>
      </c>
      <c r="Q21" s="95" t="str">
        <f>IF(B21=0, "",VLOOKUP(A21,'All Meals'!$A$12:$V$61,20))</f>
        <v/>
      </c>
      <c r="R21" s="171" t="str">
        <f t="shared" si="0"/>
        <v/>
      </c>
      <c r="T21" s="673"/>
      <c r="U21" s="915"/>
      <c r="V21" s="916"/>
      <c r="Y21" s="919"/>
      <c r="Z21" s="920"/>
      <c r="AB21" s="754" t="s">
        <v>275</v>
      </c>
      <c r="AC21" s="755"/>
      <c r="AD21" s="755"/>
      <c r="AE21" s="755"/>
      <c r="AF21" s="234"/>
      <c r="AG21" s="234"/>
      <c r="AH21" s="756" t="s">
        <v>276</v>
      </c>
      <c r="AI21" s="756"/>
      <c r="AJ21" s="756"/>
      <c r="AK21" s="756"/>
      <c r="AL21" s="234"/>
      <c r="AM21" s="234"/>
      <c r="AN21" s="757" t="s">
        <v>277</v>
      </c>
      <c r="AO21" s="757"/>
      <c r="AP21" s="757"/>
      <c r="AQ21" s="757"/>
      <c r="AR21" s="234"/>
      <c r="AS21" s="234"/>
      <c r="AT21" s="758" t="s">
        <v>278</v>
      </c>
      <c r="AU21" s="758"/>
      <c r="AV21" s="758"/>
      <c r="AW21" s="758"/>
      <c r="AX21" s="234"/>
      <c r="AY21" s="234"/>
      <c r="AZ21" s="945" t="s">
        <v>279</v>
      </c>
      <c r="BA21" s="946"/>
      <c r="BB21" s="946"/>
      <c r="BC21" s="947"/>
    </row>
    <row r="22" spans="1:57" ht="33.75" customHeight="1" x14ac:dyDescent="0.35">
      <c r="A22" s="417">
        <v>1</v>
      </c>
      <c r="B22" s="417">
        <f t="shared" si="5"/>
        <v>0</v>
      </c>
      <c r="C22" s="424">
        <v>16</v>
      </c>
      <c r="D22" s="59"/>
      <c r="E22" s="170" t="str">
        <f>IF(B22=0,"",FLOOR(VLOOKUP(A22,'All Meals'!$A$12:$V$61,4),0.25))</f>
        <v/>
      </c>
      <c r="F22" s="171" t="str">
        <f t="shared" si="1"/>
        <v/>
      </c>
      <c r="G22" s="170" t="str">
        <f>IF(B22=0,"",FLOOR(VLOOKUP(A22,'All Meals'!$A$12:$V$61,5),0.25))</f>
        <v/>
      </c>
      <c r="H22" s="172" t="str">
        <f t="shared" si="2"/>
        <v/>
      </c>
      <c r="I22" s="241" t="str">
        <f>IF(B22=0,"",FLOOR(VLOOKUP(A22,'All Meals'!$A$12:$V$61,6),0.25))</f>
        <v/>
      </c>
      <c r="J22" s="241" t="str">
        <f>IF(B22=0,"",FLOOR(VLOOKUP(A22,'All Meals'!$A$12:$V$61,7),0.25))</f>
        <v/>
      </c>
      <c r="K22" s="95" t="str">
        <f>IF(B22=0, "",VLOOKUP(A22,'All Meals'!$A$12:$V$61,10))</f>
        <v/>
      </c>
      <c r="L22" s="96" t="str">
        <f t="shared" si="3"/>
        <v/>
      </c>
      <c r="M22" s="324" t="str">
        <f>IF(B22=0, "",VLOOKUP(A22,'All Meals'!$A$12:$V$61,13))</f>
        <v/>
      </c>
      <c r="N22" s="95" t="str">
        <f>IF(B22=0, "",VLOOKUP(A22,'All Meals'!$A$12:$V$61,16))</f>
        <v/>
      </c>
      <c r="O22" s="407" t="str">
        <f t="shared" si="16"/>
        <v/>
      </c>
      <c r="P22" s="408" t="str">
        <f>IF(B22=0, "",VLOOKUP(A22,'All Meals'!$A$12:$V$61,19))</f>
        <v/>
      </c>
      <c r="Q22" s="95" t="str">
        <f>IF(B22=0, "",VLOOKUP(A22,'All Meals'!$A$12:$V$61,20))</f>
        <v/>
      </c>
      <c r="R22" s="171" t="str">
        <f t="shared" si="0"/>
        <v/>
      </c>
      <c r="T22" s="668" t="s">
        <v>153</v>
      </c>
      <c r="U22" s="899"/>
      <c r="V22" s="900"/>
      <c r="W22" s="213"/>
      <c r="X22" s="213"/>
      <c r="Y22" s="903">
        <f>FLOOR(Y20,0.125)</f>
        <v>0</v>
      </c>
      <c r="Z22" s="904"/>
      <c r="AB22" s="952"/>
      <c r="AC22" s="953"/>
      <c r="AD22" s="953"/>
      <c r="AE22" s="953"/>
      <c r="AF22" s="322"/>
      <c r="AG22" s="322"/>
      <c r="AH22" s="944"/>
      <c r="AI22" s="944"/>
      <c r="AJ22" s="944"/>
      <c r="AK22" s="944"/>
      <c r="AL22" s="322"/>
      <c r="AM22" s="322"/>
      <c r="AN22" s="752"/>
      <c r="AO22" s="752"/>
      <c r="AP22" s="752"/>
      <c r="AQ22" s="752"/>
      <c r="AR22" s="322"/>
      <c r="AS22" s="322"/>
      <c r="AT22" s="753"/>
      <c r="AU22" s="753"/>
      <c r="AV22" s="753"/>
      <c r="AW22" s="753"/>
      <c r="AX22" s="322"/>
      <c r="AY22" s="322"/>
      <c r="AZ22" s="948"/>
      <c r="BA22" s="949"/>
      <c r="BB22" s="949"/>
      <c r="BC22" s="950"/>
    </row>
    <row r="23" spans="1:57" ht="33.75" customHeight="1" thickBot="1" x14ac:dyDescent="0.4">
      <c r="A23" s="417">
        <v>1</v>
      </c>
      <c r="B23" s="417">
        <f t="shared" si="5"/>
        <v>0</v>
      </c>
      <c r="C23" s="424">
        <v>17</v>
      </c>
      <c r="D23" s="59"/>
      <c r="E23" s="170" t="str">
        <f>IF(B23=0,"",FLOOR(VLOOKUP(A23,'All Meals'!$A$12:$V$61,4),0.25))</f>
        <v/>
      </c>
      <c r="F23" s="171" t="str">
        <f t="shared" si="1"/>
        <v/>
      </c>
      <c r="G23" s="170" t="str">
        <f>IF(B23=0,"",FLOOR(VLOOKUP(A23,'All Meals'!$A$12:$V$61,5),0.25))</f>
        <v/>
      </c>
      <c r="H23" s="172" t="str">
        <f t="shared" si="2"/>
        <v/>
      </c>
      <c r="I23" s="241" t="str">
        <f>IF(B23=0,"",FLOOR(VLOOKUP(A23,'All Meals'!$A$12:$V$61,6),0.25))</f>
        <v/>
      </c>
      <c r="J23" s="241" t="str">
        <f>IF(B23=0,"",FLOOR(VLOOKUP(A23,'All Meals'!$A$12:$V$61,7),0.25))</f>
        <v/>
      </c>
      <c r="K23" s="95" t="str">
        <f>IF(B23=0, "",VLOOKUP(A23,'All Meals'!$A$12:$V$61,10))</f>
        <v/>
      </c>
      <c r="L23" s="96" t="str">
        <f t="shared" si="3"/>
        <v/>
      </c>
      <c r="M23" s="324" t="str">
        <f>IF(B23=0, "",VLOOKUP(A23,'All Meals'!$A$12:$V$61,13))</f>
        <v/>
      </c>
      <c r="N23" s="95" t="str">
        <f>IF(B23=0, "",VLOOKUP(A23,'All Meals'!$A$12:$V$61,16))</f>
        <v/>
      </c>
      <c r="O23" s="407" t="str">
        <f t="shared" si="16"/>
        <v/>
      </c>
      <c r="P23" s="408" t="str">
        <f>IF(B23=0, "",VLOOKUP(A23,'All Meals'!$A$12:$V$61,19))</f>
        <v/>
      </c>
      <c r="Q23" s="95" t="str">
        <f>IF(B23=0, "",VLOOKUP(A23,'All Meals'!$A$12:$V$61,20))</f>
        <v/>
      </c>
      <c r="R23" s="171" t="str">
        <f t="shared" si="0"/>
        <v/>
      </c>
      <c r="T23" s="669"/>
      <c r="U23" s="901"/>
      <c r="V23" s="902"/>
      <c r="W23" s="214"/>
      <c r="X23" s="214"/>
      <c r="Y23" s="905"/>
      <c r="Z23" s="906"/>
      <c r="AB23" s="952"/>
      <c r="AC23" s="953"/>
      <c r="AD23" s="953"/>
      <c r="AE23" s="953"/>
      <c r="AF23" s="322"/>
      <c r="AG23" s="322"/>
      <c r="AH23" s="944"/>
      <c r="AI23" s="944"/>
      <c r="AJ23" s="944"/>
      <c r="AK23" s="944"/>
      <c r="AL23" s="322"/>
      <c r="AM23" s="322"/>
      <c r="AN23" s="752"/>
      <c r="AO23" s="752"/>
      <c r="AP23" s="752"/>
      <c r="AQ23" s="752"/>
      <c r="AR23" s="322"/>
      <c r="AS23" s="322"/>
      <c r="AT23" s="753"/>
      <c r="AU23" s="753"/>
      <c r="AV23" s="753"/>
      <c r="AW23" s="753"/>
      <c r="AX23" s="322"/>
      <c r="AY23" s="322"/>
      <c r="AZ23" s="948"/>
      <c r="BA23" s="949"/>
      <c r="BB23" s="949"/>
      <c r="BC23" s="950"/>
    </row>
    <row r="24" spans="1:57" ht="33.75" customHeight="1" x14ac:dyDescent="0.35">
      <c r="A24" s="417">
        <v>1</v>
      </c>
      <c r="B24" s="417">
        <f t="shared" si="5"/>
        <v>0</v>
      </c>
      <c r="C24" s="424">
        <v>18</v>
      </c>
      <c r="D24" s="59"/>
      <c r="E24" s="170" t="str">
        <f>IF(B24=0,"",FLOOR(VLOOKUP(A24,'All Meals'!$A$12:$V$61,4),0.25))</f>
        <v/>
      </c>
      <c r="F24" s="171" t="str">
        <f t="shared" si="1"/>
        <v/>
      </c>
      <c r="G24" s="170" t="str">
        <f>IF(B24=0,"",FLOOR(VLOOKUP(A24,'All Meals'!$A$12:$V$61,5),0.25))</f>
        <v/>
      </c>
      <c r="H24" s="172" t="str">
        <f t="shared" si="2"/>
        <v/>
      </c>
      <c r="I24" s="241" t="str">
        <f>IF(B24=0,"",FLOOR(VLOOKUP(A24,'All Meals'!$A$12:$V$61,6),0.25))</f>
        <v/>
      </c>
      <c r="J24" s="241" t="str">
        <f>IF(B24=0,"",FLOOR(VLOOKUP(A24,'All Meals'!$A$12:$V$61,7),0.25))</f>
        <v/>
      </c>
      <c r="K24" s="95" t="str">
        <f>IF(B24=0, "",VLOOKUP(A24,'All Meals'!$A$12:$V$61,10))</f>
        <v/>
      </c>
      <c r="L24" s="96" t="str">
        <f t="shared" si="3"/>
        <v/>
      </c>
      <c r="M24" s="324" t="str">
        <f>IF(B24=0, "",VLOOKUP(A24,'All Meals'!$A$12:$V$61,13))</f>
        <v/>
      </c>
      <c r="N24" s="95" t="str">
        <f>IF(B24=0, "",VLOOKUP(A24,'All Meals'!$A$12:$V$61,16))</f>
        <v/>
      </c>
      <c r="O24" s="407" t="str">
        <f t="shared" si="16"/>
        <v/>
      </c>
      <c r="P24" s="408" t="str">
        <f>IF(B24=0, "",VLOOKUP(A24,'All Meals'!$A$12:$V$61,19))</f>
        <v/>
      </c>
      <c r="Q24" s="95" t="str">
        <f>IF(B24=0, "",VLOOKUP(A24,'All Meals'!$A$12:$V$61,20))</f>
        <v/>
      </c>
      <c r="R24" s="171" t="str">
        <f t="shared" si="0"/>
        <v/>
      </c>
      <c r="AB24" s="749"/>
      <c r="AC24" s="750"/>
      <c r="AD24" s="750"/>
      <c r="AE24" s="750"/>
      <c r="AF24" s="322"/>
      <c r="AG24" s="322"/>
      <c r="AH24" s="944"/>
      <c r="AI24" s="944"/>
      <c r="AJ24" s="944"/>
      <c r="AK24" s="944"/>
      <c r="AL24" s="322"/>
      <c r="AM24" s="322"/>
      <c r="AN24" s="752"/>
      <c r="AO24" s="752"/>
      <c r="AP24" s="752"/>
      <c r="AQ24" s="752"/>
      <c r="AR24" s="322"/>
      <c r="AS24" s="322"/>
      <c r="AT24" s="753"/>
      <c r="AU24" s="753"/>
      <c r="AV24" s="753"/>
      <c r="AW24" s="753"/>
      <c r="AX24" s="322"/>
      <c r="AY24" s="322"/>
      <c r="AZ24" s="948"/>
      <c r="BA24" s="949"/>
      <c r="BB24" s="949"/>
      <c r="BC24" s="950"/>
    </row>
    <row r="25" spans="1:57" ht="33.75" customHeight="1" x14ac:dyDescent="0.35">
      <c r="A25" s="417">
        <v>1</v>
      </c>
      <c r="B25" s="417">
        <f t="shared" si="5"/>
        <v>0</v>
      </c>
      <c r="C25" s="424">
        <v>19</v>
      </c>
      <c r="D25" s="59"/>
      <c r="E25" s="170" t="str">
        <f>IF(B25=0,"",FLOOR(VLOOKUP(A25,'All Meals'!$A$12:$V$61,4),0.25))</f>
        <v/>
      </c>
      <c r="F25" s="171" t="str">
        <f t="shared" si="1"/>
        <v/>
      </c>
      <c r="G25" s="170" t="str">
        <f>IF(B25=0,"",FLOOR(VLOOKUP(A25,'All Meals'!$A$12:$V$61,5),0.25))</f>
        <v/>
      </c>
      <c r="H25" s="172" t="str">
        <f t="shared" si="2"/>
        <v/>
      </c>
      <c r="I25" s="241" t="str">
        <f>IF(B25=0,"",FLOOR(VLOOKUP(A25,'All Meals'!$A$12:$V$61,6),0.25))</f>
        <v/>
      </c>
      <c r="J25" s="241" t="str">
        <f>IF(B25=0,"",FLOOR(VLOOKUP(A25,'All Meals'!$A$12:$V$61,7),0.25))</f>
        <v/>
      </c>
      <c r="K25" s="95" t="str">
        <f>IF(B25=0, "",VLOOKUP(A25,'All Meals'!$A$12:$V$61,10))</f>
        <v/>
      </c>
      <c r="L25" s="96" t="str">
        <f t="shared" si="3"/>
        <v/>
      </c>
      <c r="M25" s="324" t="str">
        <f>IF(B25=0, "",VLOOKUP(A25,'All Meals'!$A$12:$V$61,13))</f>
        <v/>
      </c>
      <c r="N25" s="95" t="str">
        <f>IF(B25=0, "",VLOOKUP(A25,'All Meals'!$A$12:$V$61,16))</f>
        <v/>
      </c>
      <c r="O25" s="407" t="str">
        <f t="shared" si="16"/>
        <v/>
      </c>
      <c r="P25" s="408" t="str">
        <f>IF(B25=0, "",VLOOKUP(A25,'All Meals'!$A$12:$V$61,19))</f>
        <v/>
      </c>
      <c r="Q25" s="95" t="str">
        <f>IF(B25=0, "",VLOOKUP(A25,'All Meals'!$A$12:$V$61,20))</f>
        <v/>
      </c>
      <c r="R25" s="171" t="str">
        <f t="shared" si="0"/>
        <v/>
      </c>
      <c r="AB25" s="749"/>
      <c r="AC25" s="750"/>
      <c r="AD25" s="750"/>
      <c r="AE25" s="750"/>
      <c r="AF25" s="322"/>
      <c r="AG25" s="322"/>
      <c r="AH25" s="944"/>
      <c r="AI25" s="944"/>
      <c r="AJ25" s="944"/>
      <c r="AK25" s="944"/>
      <c r="AL25" s="322"/>
      <c r="AM25" s="322"/>
      <c r="AN25" s="752"/>
      <c r="AO25" s="752"/>
      <c r="AP25" s="752"/>
      <c r="AQ25" s="752"/>
      <c r="AR25" s="322"/>
      <c r="AS25" s="322"/>
      <c r="AT25" s="753"/>
      <c r="AU25" s="753"/>
      <c r="AV25" s="753"/>
      <c r="AW25" s="753"/>
      <c r="AX25" s="322"/>
      <c r="AY25" s="322"/>
      <c r="AZ25" s="948"/>
      <c r="BA25" s="949"/>
      <c r="BB25" s="949"/>
      <c r="BC25" s="950"/>
    </row>
    <row r="26" spans="1:57" ht="33.75" customHeight="1" thickBot="1" x14ac:dyDescent="0.4">
      <c r="A26" s="417">
        <v>1</v>
      </c>
      <c r="B26" s="417">
        <f t="shared" si="5"/>
        <v>0</v>
      </c>
      <c r="C26" s="425">
        <v>20</v>
      </c>
      <c r="D26" s="60"/>
      <c r="E26" s="418" t="str">
        <f>IF(B26=0,"",FLOOR(VLOOKUP(A26,'All Meals'!$A$12:$V$61,4),0.25))</f>
        <v/>
      </c>
      <c r="F26" s="171" t="str">
        <f t="shared" si="1"/>
        <v/>
      </c>
      <c r="G26" s="418" t="str">
        <f>IF(B26=0,"",FLOOR(VLOOKUP(A26,'All Meals'!$A$12:$V$61,5),0.25))</f>
        <v/>
      </c>
      <c r="H26" s="172" t="str">
        <f t="shared" si="2"/>
        <v/>
      </c>
      <c r="I26" s="419" t="str">
        <f>IF(B26=0,"",FLOOR(VLOOKUP(A26,'All Meals'!$A$12:$V$61,6),0.25))</f>
        <v/>
      </c>
      <c r="J26" s="419" t="str">
        <f>IF(B26=0,"",FLOOR(VLOOKUP(A26,'All Meals'!$A$12:$V$61,7),0.25))</f>
        <v/>
      </c>
      <c r="K26" s="420" t="str">
        <f>IF(B26=0, "",VLOOKUP(A26,'All Meals'!$A$12:$V$61,10))</f>
        <v/>
      </c>
      <c r="L26" s="96" t="str">
        <f t="shared" si="3"/>
        <v/>
      </c>
      <c r="M26" s="421" t="str">
        <f>IF(B26=0, "",VLOOKUP(A26,'All Meals'!$A$12:$V$61,13))</f>
        <v/>
      </c>
      <c r="N26" s="420" t="str">
        <f>IF(B26=0, "",VLOOKUP(A26,'All Meals'!$A$12:$V$61,16))</f>
        <v/>
      </c>
      <c r="O26" s="407" t="str">
        <f t="shared" si="16"/>
        <v/>
      </c>
      <c r="P26" s="422" t="str">
        <f>IF(B26=0, "",VLOOKUP(A26,'All Meals'!$A$12:$V$61,19))</f>
        <v/>
      </c>
      <c r="Q26" s="420" t="str">
        <f>IF(B26=0, "",VLOOKUP(A26,'All Meals'!$A$12:$V$61,20))</f>
        <v/>
      </c>
      <c r="R26" s="173" t="str">
        <f t="shared" si="0"/>
        <v/>
      </c>
      <c r="AB26" s="742"/>
      <c r="AC26" s="743"/>
      <c r="AD26" s="743"/>
      <c r="AE26" s="743"/>
      <c r="AF26" s="323"/>
      <c r="AG26" s="323"/>
      <c r="AH26" s="951"/>
      <c r="AI26" s="951"/>
      <c r="AJ26" s="951"/>
      <c r="AK26" s="951"/>
      <c r="AL26" s="323"/>
      <c r="AM26" s="323"/>
      <c r="AN26" s="745"/>
      <c r="AO26" s="745"/>
      <c r="AP26" s="745"/>
      <c r="AQ26" s="745"/>
      <c r="AR26" s="323"/>
      <c r="AS26" s="323"/>
      <c r="AT26" s="746"/>
      <c r="AU26" s="746"/>
      <c r="AV26" s="746"/>
      <c r="AW26" s="746"/>
      <c r="AX26" s="323"/>
      <c r="AY26" s="323"/>
      <c r="AZ26" s="938"/>
      <c r="BA26" s="939"/>
      <c r="BB26" s="939"/>
      <c r="BC26" s="940"/>
    </row>
    <row r="27" spans="1:57" ht="33.75" customHeight="1" x14ac:dyDescent="0.35">
      <c r="AB27" s="153"/>
    </row>
    <row r="28" spans="1:57" ht="33.75" customHeight="1" x14ac:dyDescent="0.35">
      <c r="AB28" s="153"/>
      <c r="AE28" s="154"/>
    </row>
    <row r="29" spans="1:57" ht="33.75" customHeight="1" x14ac:dyDescent="0.35"/>
    <row r="30" spans="1:57" ht="33.75" customHeight="1" x14ac:dyDescent="0.35"/>
  </sheetData>
  <sheetProtection algorithmName="SHA-512" hashValue="T87jf2ycO7B00A/8IHVVomyPESJA67stAsIvDTjs641sK+8+L6udUnnaPi9HU2dbFJRMyCfbm4yDvcsRSEx20g==" saltValue="y4I/J7qL9mko4JzYCqEKPA=="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Z5 F7:J26 L7:L26 O7:O26 R7:R26 Z9">
    <cfRule type="containsText" dxfId="59" priority="9" stopIfTrue="1" operator="containsText" text="Yes">
      <formula>NOT(ISERROR(SEARCH("Yes",F5)))</formula>
    </cfRule>
    <cfRule type="containsText" dxfId="58" priority="10" stopIfTrue="1" operator="containsText" text="No">
      <formula>NOT(ISERROR(SEARCH("No",F5)))</formula>
    </cfRule>
  </conditionalFormatting>
  <conditionalFormatting sqref="AB20">
    <cfRule type="containsText" dxfId="57" priority="1" stopIfTrue="1" operator="containsText" text="You">
      <formula>NOT(ISERROR(SEARCH("You",AB20)))</formula>
    </cfRule>
  </conditionalFormatting>
  <conditionalFormatting sqref="AB9:AE9 AH9:AK9">
    <cfRule type="containsText" dxfId="56" priority="8" stopIfTrue="1" operator="containsText" text="Remember">
      <formula>NOT(ISERROR(SEARCH("Remember",AB9)))</formula>
    </cfRule>
  </conditionalFormatting>
  <conditionalFormatting sqref="AN9:AQ9">
    <cfRule type="containsText" dxfId="55" priority="2" stopIfTrue="1" operator="containsText" text="if">
      <formula>NOT(ISERROR(SEARCH("if",AN9)))</formula>
    </cfRule>
  </conditionalFormatting>
  <hyperlinks>
    <hyperlink ref="Y2:Z2" location="'Weekly Report'!A1" display="Go to Weekly Report" xr:uid="{00000000-0004-0000-0800-000000000000}"/>
    <hyperlink ref="T2:V2" location="'Menu Worksheet Instructions'!A1" display="Go to Instructions" xr:uid="{00000000-0004-0000-0800-000001000000}"/>
    <hyperlink ref="AZ2:BD2" r:id="rId1" display="https://foodbuyingguide.fns.usda.gov/files/Reports/USDA_FBG_Section2_Vegetables_YieldTable.pdf" xr:uid="{00000000-0004-0000-08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2529" r:id="rId6" name="Drop Down 1">
              <controlPr defaultSize="0" autoLine="0" autoPict="0">
                <anchor moveWithCells="1">
                  <from>
                    <xdr:col>3</xdr:col>
                    <xdr:colOff>165100</xdr:colOff>
                    <xdr:row>6</xdr:row>
                    <xdr:rowOff>107950</xdr:rowOff>
                  </from>
                  <to>
                    <xdr:col>3</xdr:col>
                    <xdr:colOff>3060700</xdr:colOff>
                    <xdr:row>6</xdr:row>
                    <xdr:rowOff>381000</xdr:rowOff>
                  </to>
                </anchor>
              </controlPr>
            </control>
          </mc:Choice>
        </mc:AlternateContent>
        <mc:AlternateContent xmlns:mc="http://schemas.openxmlformats.org/markup-compatibility/2006">
          <mc:Choice Requires="x14">
            <control shapeId="22530" r:id="rId7" name="Drop Down 2">
              <controlPr defaultSize="0" autoLine="0" autoPict="0">
                <anchor moveWithCells="1">
                  <from>
                    <xdr:col>3</xdr:col>
                    <xdr:colOff>165100</xdr:colOff>
                    <xdr:row>7</xdr:row>
                    <xdr:rowOff>107950</xdr:rowOff>
                  </from>
                  <to>
                    <xdr:col>3</xdr:col>
                    <xdr:colOff>3060700</xdr:colOff>
                    <xdr:row>7</xdr:row>
                    <xdr:rowOff>381000</xdr:rowOff>
                  </to>
                </anchor>
              </controlPr>
            </control>
          </mc:Choice>
        </mc:AlternateContent>
        <mc:AlternateContent xmlns:mc="http://schemas.openxmlformats.org/markup-compatibility/2006">
          <mc:Choice Requires="x14">
            <control shapeId="22531" r:id="rId8" name="Drop Down 3">
              <controlPr defaultSize="0" autoLine="0" autoPict="0">
                <anchor moveWithCells="1">
                  <from>
                    <xdr:col>3</xdr:col>
                    <xdr:colOff>165100</xdr:colOff>
                    <xdr:row>8</xdr:row>
                    <xdr:rowOff>107950</xdr:rowOff>
                  </from>
                  <to>
                    <xdr:col>3</xdr:col>
                    <xdr:colOff>3060700</xdr:colOff>
                    <xdr:row>8</xdr:row>
                    <xdr:rowOff>381000</xdr:rowOff>
                  </to>
                </anchor>
              </controlPr>
            </control>
          </mc:Choice>
        </mc:AlternateContent>
        <mc:AlternateContent xmlns:mc="http://schemas.openxmlformats.org/markup-compatibility/2006">
          <mc:Choice Requires="x14">
            <control shapeId="22532" r:id="rId9" name="Drop Down 4">
              <controlPr defaultSize="0" autoLine="0" autoPict="0">
                <anchor moveWithCells="1">
                  <from>
                    <xdr:col>3</xdr:col>
                    <xdr:colOff>165100</xdr:colOff>
                    <xdr:row>9</xdr:row>
                    <xdr:rowOff>107950</xdr:rowOff>
                  </from>
                  <to>
                    <xdr:col>3</xdr:col>
                    <xdr:colOff>3060700</xdr:colOff>
                    <xdr:row>9</xdr:row>
                    <xdr:rowOff>381000</xdr:rowOff>
                  </to>
                </anchor>
              </controlPr>
            </control>
          </mc:Choice>
        </mc:AlternateContent>
        <mc:AlternateContent xmlns:mc="http://schemas.openxmlformats.org/markup-compatibility/2006">
          <mc:Choice Requires="x14">
            <control shapeId="22533" r:id="rId10" name="Drop Down 5">
              <controlPr defaultSize="0" autoLine="0" autoPict="0">
                <anchor moveWithCells="1">
                  <from>
                    <xdr:col>3</xdr:col>
                    <xdr:colOff>165100</xdr:colOff>
                    <xdr:row>10</xdr:row>
                    <xdr:rowOff>107950</xdr:rowOff>
                  </from>
                  <to>
                    <xdr:col>3</xdr:col>
                    <xdr:colOff>3060700</xdr:colOff>
                    <xdr:row>10</xdr:row>
                    <xdr:rowOff>381000</xdr:rowOff>
                  </to>
                </anchor>
              </controlPr>
            </control>
          </mc:Choice>
        </mc:AlternateContent>
        <mc:AlternateContent xmlns:mc="http://schemas.openxmlformats.org/markup-compatibility/2006">
          <mc:Choice Requires="x14">
            <control shapeId="22534" r:id="rId11" name="Drop Down 6">
              <controlPr defaultSize="0" autoLine="0" autoPict="0">
                <anchor moveWithCells="1">
                  <from>
                    <xdr:col>3</xdr:col>
                    <xdr:colOff>165100</xdr:colOff>
                    <xdr:row>11</xdr:row>
                    <xdr:rowOff>107950</xdr:rowOff>
                  </from>
                  <to>
                    <xdr:col>3</xdr:col>
                    <xdr:colOff>3060700</xdr:colOff>
                    <xdr:row>11</xdr:row>
                    <xdr:rowOff>381000</xdr:rowOff>
                  </to>
                </anchor>
              </controlPr>
            </control>
          </mc:Choice>
        </mc:AlternateContent>
        <mc:AlternateContent xmlns:mc="http://schemas.openxmlformats.org/markup-compatibility/2006">
          <mc:Choice Requires="x14">
            <control shapeId="22535" r:id="rId12" name="Drop Down 7">
              <controlPr defaultSize="0" autoLine="0" autoPict="0">
                <anchor moveWithCells="1">
                  <from>
                    <xdr:col>3</xdr:col>
                    <xdr:colOff>165100</xdr:colOff>
                    <xdr:row>12</xdr:row>
                    <xdr:rowOff>107950</xdr:rowOff>
                  </from>
                  <to>
                    <xdr:col>3</xdr:col>
                    <xdr:colOff>3060700</xdr:colOff>
                    <xdr:row>12</xdr:row>
                    <xdr:rowOff>381000</xdr:rowOff>
                  </to>
                </anchor>
              </controlPr>
            </control>
          </mc:Choice>
        </mc:AlternateContent>
        <mc:AlternateContent xmlns:mc="http://schemas.openxmlformats.org/markup-compatibility/2006">
          <mc:Choice Requires="x14">
            <control shapeId="22536" r:id="rId13" name="Drop Down 8">
              <controlPr defaultSize="0" autoLine="0" autoPict="0">
                <anchor moveWithCells="1">
                  <from>
                    <xdr:col>3</xdr:col>
                    <xdr:colOff>165100</xdr:colOff>
                    <xdr:row>13</xdr:row>
                    <xdr:rowOff>107950</xdr:rowOff>
                  </from>
                  <to>
                    <xdr:col>3</xdr:col>
                    <xdr:colOff>3060700</xdr:colOff>
                    <xdr:row>13</xdr:row>
                    <xdr:rowOff>381000</xdr:rowOff>
                  </to>
                </anchor>
              </controlPr>
            </control>
          </mc:Choice>
        </mc:AlternateContent>
        <mc:AlternateContent xmlns:mc="http://schemas.openxmlformats.org/markup-compatibility/2006">
          <mc:Choice Requires="x14">
            <control shapeId="22537" r:id="rId14" name="Drop Down 9">
              <controlPr defaultSize="0" autoLine="0" autoPict="0">
                <anchor moveWithCells="1">
                  <from>
                    <xdr:col>3</xdr:col>
                    <xdr:colOff>165100</xdr:colOff>
                    <xdr:row>14</xdr:row>
                    <xdr:rowOff>107950</xdr:rowOff>
                  </from>
                  <to>
                    <xdr:col>3</xdr:col>
                    <xdr:colOff>3060700</xdr:colOff>
                    <xdr:row>14</xdr:row>
                    <xdr:rowOff>381000</xdr:rowOff>
                  </to>
                </anchor>
              </controlPr>
            </control>
          </mc:Choice>
        </mc:AlternateContent>
        <mc:AlternateContent xmlns:mc="http://schemas.openxmlformats.org/markup-compatibility/2006">
          <mc:Choice Requires="x14">
            <control shapeId="22538" r:id="rId15" name="Drop Down 10">
              <controlPr defaultSize="0" autoLine="0" autoPict="0">
                <anchor moveWithCells="1">
                  <from>
                    <xdr:col>3</xdr:col>
                    <xdr:colOff>165100</xdr:colOff>
                    <xdr:row>15</xdr:row>
                    <xdr:rowOff>88900</xdr:rowOff>
                  </from>
                  <to>
                    <xdr:col>3</xdr:col>
                    <xdr:colOff>3060700</xdr:colOff>
                    <xdr:row>15</xdr:row>
                    <xdr:rowOff>361950</xdr:rowOff>
                  </to>
                </anchor>
              </controlPr>
            </control>
          </mc:Choice>
        </mc:AlternateContent>
        <mc:AlternateContent xmlns:mc="http://schemas.openxmlformats.org/markup-compatibility/2006">
          <mc:Choice Requires="x14">
            <control shapeId="22539" r:id="rId16" name="Drop Down 11">
              <controlPr defaultSize="0" autoLine="0" autoPict="0">
                <anchor moveWithCells="1">
                  <from>
                    <xdr:col>3</xdr:col>
                    <xdr:colOff>165100</xdr:colOff>
                    <xdr:row>16</xdr:row>
                    <xdr:rowOff>107950</xdr:rowOff>
                  </from>
                  <to>
                    <xdr:col>3</xdr:col>
                    <xdr:colOff>3060700</xdr:colOff>
                    <xdr:row>16</xdr:row>
                    <xdr:rowOff>381000</xdr:rowOff>
                  </to>
                </anchor>
              </controlPr>
            </control>
          </mc:Choice>
        </mc:AlternateContent>
        <mc:AlternateContent xmlns:mc="http://schemas.openxmlformats.org/markup-compatibility/2006">
          <mc:Choice Requires="x14">
            <control shapeId="22540" r:id="rId17" name="Drop Down 12">
              <controlPr defaultSize="0" autoLine="0" autoPict="0">
                <anchor moveWithCells="1">
                  <from>
                    <xdr:col>3</xdr:col>
                    <xdr:colOff>165100</xdr:colOff>
                    <xdr:row>17</xdr:row>
                    <xdr:rowOff>107950</xdr:rowOff>
                  </from>
                  <to>
                    <xdr:col>3</xdr:col>
                    <xdr:colOff>3060700</xdr:colOff>
                    <xdr:row>17</xdr:row>
                    <xdr:rowOff>381000</xdr:rowOff>
                  </to>
                </anchor>
              </controlPr>
            </control>
          </mc:Choice>
        </mc:AlternateContent>
        <mc:AlternateContent xmlns:mc="http://schemas.openxmlformats.org/markup-compatibility/2006">
          <mc:Choice Requires="x14">
            <control shapeId="22541" r:id="rId18" name="Drop Down 13">
              <controlPr defaultSize="0" autoLine="0" autoPict="0">
                <anchor moveWithCells="1">
                  <from>
                    <xdr:col>3</xdr:col>
                    <xdr:colOff>165100</xdr:colOff>
                    <xdr:row>18</xdr:row>
                    <xdr:rowOff>107950</xdr:rowOff>
                  </from>
                  <to>
                    <xdr:col>3</xdr:col>
                    <xdr:colOff>3060700</xdr:colOff>
                    <xdr:row>18</xdr:row>
                    <xdr:rowOff>381000</xdr:rowOff>
                  </to>
                </anchor>
              </controlPr>
            </control>
          </mc:Choice>
        </mc:AlternateContent>
        <mc:AlternateContent xmlns:mc="http://schemas.openxmlformats.org/markup-compatibility/2006">
          <mc:Choice Requires="x14">
            <control shapeId="22542" r:id="rId19" name="Drop Down 14">
              <controlPr defaultSize="0" autoLine="0" autoPict="0">
                <anchor moveWithCells="1">
                  <from>
                    <xdr:col>3</xdr:col>
                    <xdr:colOff>165100</xdr:colOff>
                    <xdr:row>19</xdr:row>
                    <xdr:rowOff>107950</xdr:rowOff>
                  </from>
                  <to>
                    <xdr:col>3</xdr:col>
                    <xdr:colOff>3060700</xdr:colOff>
                    <xdr:row>19</xdr:row>
                    <xdr:rowOff>381000</xdr:rowOff>
                  </to>
                </anchor>
              </controlPr>
            </control>
          </mc:Choice>
        </mc:AlternateContent>
        <mc:AlternateContent xmlns:mc="http://schemas.openxmlformats.org/markup-compatibility/2006">
          <mc:Choice Requires="x14">
            <control shapeId="22543" r:id="rId20" name="Drop Down 15">
              <controlPr defaultSize="0" autoLine="0" autoPict="0">
                <anchor moveWithCells="1">
                  <from>
                    <xdr:col>3</xdr:col>
                    <xdr:colOff>165100</xdr:colOff>
                    <xdr:row>20</xdr:row>
                    <xdr:rowOff>107950</xdr:rowOff>
                  </from>
                  <to>
                    <xdr:col>3</xdr:col>
                    <xdr:colOff>3060700</xdr:colOff>
                    <xdr:row>20</xdr:row>
                    <xdr:rowOff>381000</xdr:rowOff>
                  </to>
                </anchor>
              </controlPr>
            </control>
          </mc:Choice>
        </mc:AlternateContent>
        <mc:AlternateContent xmlns:mc="http://schemas.openxmlformats.org/markup-compatibility/2006">
          <mc:Choice Requires="x14">
            <control shapeId="22544" r:id="rId21" name="Drop Down 16">
              <controlPr defaultSize="0" autoLine="0" autoPict="0">
                <anchor moveWithCells="1">
                  <from>
                    <xdr:col>3</xdr:col>
                    <xdr:colOff>165100</xdr:colOff>
                    <xdr:row>21</xdr:row>
                    <xdr:rowOff>107950</xdr:rowOff>
                  </from>
                  <to>
                    <xdr:col>3</xdr:col>
                    <xdr:colOff>3060700</xdr:colOff>
                    <xdr:row>21</xdr:row>
                    <xdr:rowOff>381000</xdr:rowOff>
                  </to>
                </anchor>
              </controlPr>
            </control>
          </mc:Choice>
        </mc:AlternateContent>
        <mc:AlternateContent xmlns:mc="http://schemas.openxmlformats.org/markup-compatibility/2006">
          <mc:Choice Requires="x14">
            <control shapeId="22545" r:id="rId22" name="Drop Down 17">
              <controlPr defaultSize="0" autoLine="0" autoPict="0">
                <anchor moveWithCells="1">
                  <from>
                    <xdr:col>3</xdr:col>
                    <xdr:colOff>165100</xdr:colOff>
                    <xdr:row>22</xdr:row>
                    <xdr:rowOff>107950</xdr:rowOff>
                  </from>
                  <to>
                    <xdr:col>3</xdr:col>
                    <xdr:colOff>3060700</xdr:colOff>
                    <xdr:row>22</xdr:row>
                    <xdr:rowOff>381000</xdr:rowOff>
                  </to>
                </anchor>
              </controlPr>
            </control>
          </mc:Choice>
        </mc:AlternateContent>
        <mc:AlternateContent xmlns:mc="http://schemas.openxmlformats.org/markup-compatibility/2006">
          <mc:Choice Requires="x14">
            <control shapeId="22546" r:id="rId23" name="Drop Down 18">
              <controlPr defaultSize="0" autoLine="0" autoPict="0">
                <anchor moveWithCells="1">
                  <from>
                    <xdr:col>3</xdr:col>
                    <xdr:colOff>165100</xdr:colOff>
                    <xdr:row>23</xdr:row>
                    <xdr:rowOff>107950</xdr:rowOff>
                  </from>
                  <to>
                    <xdr:col>3</xdr:col>
                    <xdr:colOff>3060700</xdr:colOff>
                    <xdr:row>23</xdr:row>
                    <xdr:rowOff>381000</xdr:rowOff>
                  </to>
                </anchor>
              </controlPr>
            </control>
          </mc:Choice>
        </mc:AlternateContent>
        <mc:AlternateContent xmlns:mc="http://schemas.openxmlformats.org/markup-compatibility/2006">
          <mc:Choice Requires="x14">
            <control shapeId="22547" r:id="rId24" name="Drop Down 19">
              <controlPr defaultSize="0" autoLine="0" autoPict="0">
                <anchor moveWithCells="1">
                  <from>
                    <xdr:col>3</xdr:col>
                    <xdr:colOff>165100</xdr:colOff>
                    <xdr:row>24</xdr:row>
                    <xdr:rowOff>107950</xdr:rowOff>
                  </from>
                  <to>
                    <xdr:col>3</xdr:col>
                    <xdr:colOff>3060700</xdr:colOff>
                    <xdr:row>24</xdr:row>
                    <xdr:rowOff>381000</xdr:rowOff>
                  </to>
                </anchor>
              </controlPr>
            </control>
          </mc:Choice>
        </mc:AlternateContent>
        <mc:AlternateContent xmlns:mc="http://schemas.openxmlformats.org/markup-compatibility/2006">
          <mc:Choice Requires="x14">
            <control shapeId="22548" r:id="rId25" name="Drop Down 20">
              <controlPr defaultSize="0" autoLine="0" autoPict="0">
                <anchor moveWithCells="1">
                  <from>
                    <xdr:col>3</xdr:col>
                    <xdr:colOff>165100</xdr:colOff>
                    <xdr:row>25</xdr:row>
                    <xdr:rowOff>107950</xdr:rowOff>
                  </from>
                  <to>
                    <xdr:col>3</xdr:col>
                    <xdr:colOff>3060700</xdr:colOff>
                    <xdr:row>25</xdr:row>
                    <xdr:rowOff>381000</xdr:rowOff>
                  </to>
                </anchor>
              </controlPr>
            </control>
          </mc:Choice>
        </mc:AlternateContent>
        <mc:AlternateContent xmlns:mc="http://schemas.openxmlformats.org/markup-compatibility/2006">
          <mc:Choice Requires="x14">
            <control shapeId="22549" r:id="rId26" name="Check Box 21">
              <controlPr defaultSize="0" autoFill="0" autoLine="0" autoPict="0">
                <anchor moveWithCells="1">
                  <from>
                    <xdr:col>24</xdr:col>
                    <xdr:colOff>203200</xdr:colOff>
                    <xdr:row>4</xdr:row>
                    <xdr:rowOff>146050</xdr:rowOff>
                  </from>
                  <to>
                    <xdr:col>24</xdr:col>
                    <xdr:colOff>508000</xdr:colOff>
                    <xdr:row>4</xdr:row>
                    <xdr:rowOff>374650</xdr:rowOff>
                  </to>
                </anchor>
              </controlPr>
            </control>
          </mc:Choice>
        </mc:AlternateContent>
        <mc:AlternateContent xmlns:mc="http://schemas.openxmlformats.org/markup-compatibility/2006">
          <mc:Choice Requires="x14">
            <control shapeId="22550" r:id="rId27" name="Check Box 22">
              <controlPr defaultSize="0" autoFill="0" autoLine="0" autoPict="0">
                <anchor moveWithCells="1">
                  <from>
                    <xdr:col>24</xdr:col>
                    <xdr:colOff>203200</xdr:colOff>
                    <xdr:row>5</xdr:row>
                    <xdr:rowOff>152400</xdr:rowOff>
                  </from>
                  <to>
                    <xdr:col>24</xdr:col>
                    <xdr:colOff>514350</xdr:colOff>
                    <xdr:row>5</xdr:row>
                    <xdr:rowOff>374650</xdr:rowOff>
                  </to>
                </anchor>
              </controlPr>
            </control>
          </mc:Choice>
        </mc:AlternateContent>
        <mc:AlternateContent xmlns:mc="http://schemas.openxmlformats.org/markup-compatibility/2006">
          <mc:Choice Requires="x14">
            <control shapeId="22551" r:id="rId28" name="Check Box 23">
              <controlPr defaultSize="0" autoFill="0" autoLine="0" autoPict="0">
                <anchor moveWithCells="1">
                  <from>
                    <xdr:col>24</xdr:col>
                    <xdr:colOff>203200</xdr:colOff>
                    <xdr:row>6</xdr:row>
                    <xdr:rowOff>127000</xdr:rowOff>
                  </from>
                  <to>
                    <xdr:col>24</xdr:col>
                    <xdr:colOff>514350</xdr:colOff>
                    <xdr:row>6</xdr:row>
                    <xdr:rowOff>342900</xdr:rowOff>
                  </to>
                </anchor>
              </controlPr>
            </control>
          </mc:Choice>
        </mc:AlternateContent>
        <mc:AlternateContent xmlns:mc="http://schemas.openxmlformats.org/markup-compatibility/2006">
          <mc:Choice Requires="x14">
            <control shapeId="22552" r:id="rId29" name="Check Box 24">
              <controlPr defaultSize="0" autoFill="0" autoLine="0" autoPict="0">
                <anchor moveWithCells="1">
                  <from>
                    <xdr:col>24</xdr:col>
                    <xdr:colOff>184150</xdr:colOff>
                    <xdr:row>7</xdr:row>
                    <xdr:rowOff>127000</xdr:rowOff>
                  </from>
                  <to>
                    <xdr:col>24</xdr:col>
                    <xdr:colOff>488950</xdr:colOff>
                    <xdr:row>7</xdr:row>
                    <xdr:rowOff>342900</xdr:rowOff>
                  </to>
                </anchor>
              </controlPr>
            </control>
          </mc:Choice>
        </mc:AlternateContent>
        <mc:AlternateContent xmlns:mc="http://schemas.openxmlformats.org/markup-compatibility/2006">
          <mc:Choice Requires="x14">
            <control shapeId="22553" r:id="rId30" name="Check Box 25">
              <controlPr defaultSize="0" autoFill="0" autoLine="0" autoPict="0">
                <anchor moveWithCells="1">
                  <from>
                    <xdr:col>24</xdr:col>
                    <xdr:colOff>184150</xdr:colOff>
                    <xdr:row>8</xdr:row>
                    <xdr:rowOff>88900</xdr:rowOff>
                  </from>
                  <to>
                    <xdr:col>24</xdr:col>
                    <xdr:colOff>488950</xdr:colOff>
                    <xdr:row>8</xdr:row>
                    <xdr:rowOff>317500</xdr:rowOff>
                  </to>
                </anchor>
              </controlPr>
            </control>
          </mc:Choice>
        </mc:AlternateContent>
        <mc:AlternateContent xmlns:mc="http://schemas.openxmlformats.org/markup-compatibility/2006">
          <mc:Choice Requires="x14">
            <control shapeId="22554" r:id="rId31" name="Drop Down 26">
              <controlPr defaultSize="0" autoLine="0" autoPict="0">
                <anchor moveWithCells="1">
                  <from>
                    <xdr:col>27</xdr:col>
                    <xdr:colOff>127000</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2555" r:id="rId32" name="Drop Down 27">
              <controlPr defaultSize="0" autoLine="0" autoPict="0">
                <anchor moveWithCells="1">
                  <from>
                    <xdr:col>27</xdr:col>
                    <xdr:colOff>127000</xdr:colOff>
                    <xdr:row>10</xdr:row>
                    <xdr:rowOff>88900</xdr:rowOff>
                  </from>
                  <to>
                    <xdr:col>27</xdr:col>
                    <xdr:colOff>2476500</xdr:colOff>
                    <xdr:row>10</xdr:row>
                    <xdr:rowOff>381000</xdr:rowOff>
                  </to>
                </anchor>
              </controlPr>
            </control>
          </mc:Choice>
        </mc:AlternateContent>
        <mc:AlternateContent xmlns:mc="http://schemas.openxmlformats.org/markup-compatibility/2006">
          <mc:Choice Requires="x14">
            <control shapeId="22556" r:id="rId33" name="Drop Down 28">
              <controlPr defaultSize="0" autoLine="0" autoPict="0">
                <anchor moveWithCells="1">
                  <from>
                    <xdr:col>27</xdr:col>
                    <xdr:colOff>127000</xdr:colOff>
                    <xdr:row>11</xdr:row>
                    <xdr:rowOff>88900</xdr:rowOff>
                  </from>
                  <to>
                    <xdr:col>27</xdr:col>
                    <xdr:colOff>2476500</xdr:colOff>
                    <xdr:row>11</xdr:row>
                    <xdr:rowOff>381000</xdr:rowOff>
                  </to>
                </anchor>
              </controlPr>
            </control>
          </mc:Choice>
        </mc:AlternateContent>
        <mc:AlternateContent xmlns:mc="http://schemas.openxmlformats.org/markup-compatibility/2006">
          <mc:Choice Requires="x14">
            <control shapeId="22557" r:id="rId34" name="Drop Down 29">
              <controlPr defaultSize="0" autoLine="0" autoPict="0">
                <anchor moveWithCells="1">
                  <from>
                    <xdr:col>27</xdr:col>
                    <xdr:colOff>127000</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2558" r:id="rId35" name="Drop Down 30">
              <controlPr defaultSize="0" autoLine="0" autoPict="0">
                <anchor moveWithCells="1">
                  <from>
                    <xdr:col>27</xdr:col>
                    <xdr:colOff>127000</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2559" r:id="rId36" name="Drop Down 31">
              <controlPr defaultSize="0" autoLine="0" autoPict="0">
                <anchor moveWithCells="1">
                  <from>
                    <xdr:col>27</xdr:col>
                    <xdr:colOff>127000</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2560" r:id="rId37" name="Drop Down 32">
              <controlPr defaultSize="0" autoLine="0" autoPict="0">
                <anchor moveWithCells="1">
                  <from>
                    <xdr:col>27</xdr:col>
                    <xdr:colOff>127000</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2561" r:id="rId38" name="Drop Down 33">
              <controlPr defaultSize="0" autoLine="0" autoPict="0">
                <anchor moveWithCells="1">
                  <from>
                    <xdr:col>27</xdr:col>
                    <xdr:colOff>127000</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2562" r:id="rId39" name="Drop Down 34">
              <controlPr defaultSize="0" autoLine="0" autoPict="0">
                <anchor moveWithCells="1">
                  <from>
                    <xdr:col>27</xdr:col>
                    <xdr:colOff>127000</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2563" r:id="rId40" name="Drop Down 35">
              <controlPr defaultSize="0" autoLine="0" autoPict="0">
                <anchor moveWithCells="1">
                  <from>
                    <xdr:col>30</xdr:col>
                    <xdr:colOff>127000</xdr:colOff>
                    <xdr:row>9</xdr:row>
                    <xdr:rowOff>76200</xdr:rowOff>
                  </from>
                  <to>
                    <xdr:col>30</xdr:col>
                    <xdr:colOff>946150</xdr:colOff>
                    <xdr:row>9</xdr:row>
                    <xdr:rowOff>342900</xdr:rowOff>
                  </to>
                </anchor>
              </controlPr>
            </control>
          </mc:Choice>
        </mc:AlternateContent>
        <mc:AlternateContent xmlns:mc="http://schemas.openxmlformats.org/markup-compatibility/2006">
          <mc:Choice Requires="x14">
            <control shapeId="22564" r:id="rId41" name="Drop Down 36">
              <controlPr defaultSize="0" autoLine="0" autoPict="0">
                <anchor moveWithCells="1">
                  <from>
                    <xdr:col>30</xdr:col>
                    <xdr:colOff>127000</xdr:colOff>
                    <xdr:row>10</xdr:row>
                    <xdr:rowOff>76200</xdr:rowOff>
                  </from>
                  <to>
                    <xdr:col>30</xdr:col>
                    <xdr:colOff>946150</xdr:colOff>
                    <xdr:row>10</xdr:row>
                    <xdr:rowOff>342900</xdr:rowOff>
                  </to>
                </anchor>
              </controlPr>
            </control>
          </mc:Choice>
        </mc:AlternateContent>
        <mc:AlternateContent xmlns:mc="http://schemas.openxmlformats.org/markup-compatibility/2006">
          <mc:Choice Requires="x14">
            <control shapeId="22565" r:id="rId42" name="Drop Down 37">
              <controlPr defaultSize="0" autoLine="0" autoPict="0">
                <anchor moveWithCells="1">
                  <from>
                    <xdr:col>30</xdr:col>
                    <xdr:colOff>127000</xdr:colOff>
                    <xdr:row>11</xdr:row>
                    <xdr:rowOff>76200</xdr:rowOff>
                  </from>
                  <to>
                    <xdr:col>30</xdr:col>
                    <xdr:colOff>946150</xdr:colOff>
                    <xdr:row>11</xdr:row>
                    <xdr:rowOff>342900</xdr:rowOff>
                  </to>
                </anchor>
              </controlPr>
            </control>
          </mc:Choice>
        </mc:AlternateContent>
        <mc:AlternateContent xmlns:mc="http://schemas.openxmlformats.org/markup-compatibility/2006">
          <mc:Choice Requires="x14">
            <control shapeId="22566" r:id="rId43" name="Drop Down 38">
              <controlPr defaultSize="0" autoLine="0" autoPict="0">
                <anchor moveWithCells="1">
                  <from>
                    <xdr:col>30</xdr:col>
                    <xdr:colOff>127000</xdr:colOff>
                    <xdr:row>12</xdr:row>
                    <xdr:rowOff>76200</xdr:rowOff>
                  </from>
                  <to>
                    <xdr:col>30</xdr:col>
                    <xdr:colOff>946150</xdr:colOff>
                    <xdr:row>12</xdr:row>
                    <xdr:rowOff>342900</xdr:rowOff>
                  </to>
                </anchor>
              </controlPr>
            </control>
          </mc:Choice>
        </mc:AlternateContent>
        <mc:AlternateContent xmlns:mc="http://schemas.openxmlformats.org/markup-compatibility/2006">
          <mc:Choice Requires="x14">
            <control shapeId="22567" r:id="rId44" name="Drop Down 39">
              <controlPr defaultSize="0" autoLine="0" autoPict="0">
                <anchor moveWithCells="1">
                  <from>
                    <xdr:col>30</xdr:col>
                    <xdr:colOff>127000</xdr:colOff>
                    <xdr:row>13</xdr:row>
                    <xdr:rowOff>76200</xdr:rowOff>
                  </from>
                  <to>
                    <xdr:col>30</xdr:col>
                    <xdr:colOff>946150</xdr:colOff>
                    <xdr:row>13</xdr:row>
                    <xdr:rowOff>342900</xdr:rowOff>
                  </to>
                </anchor>
              </controlPr>
            </control>
          </mc:Choice>
        </mc:AlternateContent>
        <mc:AlternateContent xmlns:mc="http://schemas.openxmlformats.org/markup-compatibility/2006">
          <mc:Choice Requires="x14">
            <control shapeId="22568" r:id="rId45" name="Drop Down 40">
              <controlPr defaultSize="0" autoLine="0" autoPict="0">
                <anchor moveWithCells="1">
                  <from>
                    <xdr:col>30</xdr:col>
                    <xdr:colOff>127000</xdr:colOff>
                    <xdr:row>14</xdr:row>
                    <xdr:rowOff>76200</xdr:rowOff>
                  </from>
                  <to>
                    <xdr:col>30</xdr:col>
                    <xdr:colOff>946150</xdr:colOff>
                    <xdr:row>14</xdr:row>
                    <xdr:rowOff>342900</xdr:rowOff>
                  </to>
                </anchor>
              </controlPr>
            </control>
          </mc:Choice>
        </mc:AlternateContent>
        <mc:AlternateContent xmlns:mc="http://schemas.openxmlformats.org/markup-compatibility/2006">
          <mc:Choice Requires="x14">
            <control shapeId="22569" r:id="rId46" name="Drop Down 41">
              <controlPr defaultSize="0" autoLine="0" autoPict="0">
                <anchor moveWithCells="1">
                  <from>
                    <xdr:col>30</xdr:col>
                    <xdr:colOff>127000</xdr:colOff>
                    <xdr:row>15</xdr:row>
                    <xdr:rowOff>76200</xdr:rowOff>
                  </from>
                  <to>
                    <xdr:col>30</xdr:col>
                    <xdr:colOff>946150</xdr:colOff>
                    <xdr:row>15</xdr:row>
                    <xdr:rowOff>342900</xdr:rowOff>
                  </to>
                </anchor>
              </controlPr>
            </control>
          </mc:Choice>
        </mc:AlternateContent>
        <mc:AlternateContent xmlns:mc="http://schemas.openxmlformats.org/markup-compatibility/2006">
          <mc:Choice Requires="x14">
            <control shapeId="22570" r:id="rId47" name="Drop Down 42">
              <controlPr defaultSize="0" autoLine="0" autoPict="0">
                <anchor moveWithCells="1">
                  <from>
                    <xdr:col>30</xdr:col>
                    <xdr:colOff>127000</xdr:colOff>
                    <xdr:row>16</xdr:row>
                    <xdr:rowOff>76200</xdr:rowOff>
                  </from>
                  <to>
                    <xdr:col>30</xdr:col>
                    <xdr:colOff>946150</xdr:colOff>
                    <xdr:row>16</xdr:row>
                    <xdr:rowOff>342900</xdr:rowOff>
                  </to>
                </anchor>
              </controlPr>
            </control>
          </mc:Choice>
        </mc:AlternateContent>
        <mc:AlternateContent xmlns:mc="http://schemas.openxmlformats.org/markup-compatibility/2006">
          <mc:Choice Requires="x14">
            <control shapeId="22571" r:id="rId48" name="Drop Down 43">
              <controlPr defaultSize="0" autoLine="0" autoPict="0">
                <anchor moveWithCells="1">
                  <from>
                    <xdr:col>30</xdr:col>
                    <xdr:colOff>127000</xdr:colOff>
                    <xdr:row>17</xdr:row>
                    <xdr:rowOff>76200</xdr:rowOff>
                  </from>
                  <to>
                    <xdr:col>30</xdr:col>
                    <xdr:colOff>946150</xdr:colOff>
                    <xdr:row>17</xdr:row>
                    <xdr:rowOff>342900</xdr:rowOff>
                  </to>
                </anchor>
              </controlPr>
            </control>
          </mc:Choice>
        </mc:AlternateContent>
        <mc:AlternateContent xmlns:mc="http://schemas.openxmlformats.org/markup-compatibility/2006">
          <mc:Choice Requires="x14">
            <control shapeId="22572" r:id="rId49" name="Drop Down 44">
              <controlPr defaultSize="0" autoLine="0" autoPict="0">
                <anchor moveWithCells="1">
                  <from>
                    <xdr:col>30</xdr:col>
                    <xdr:colOff>127000</xdr:colOff>
                    <xdr:row>18</xdr:row>
                    <xdr:rowOff>76200</xdr:rowOff>
                  </from>
                  <to>
                    <xdr:col>30</xdr:col>
                    <xdr:colOff>946150</xdr:colOff>
                    <xdr:row>18</xdr:row>
                    <xdr:rowOff>342900</xdr:rowOff>
                  </to>
                </anchor>
              </controlPr>
            </control>
          </mc:Choice>
        </mc:AlternateContent>
        <mc:AlternateContent xmlns:mc="http://schemas.openxmlformats.org/markup-compatibility/2006">
          <mc:Choice Requires="x14">
            <control shapeId="22573" r:id="rId50" name="Drop Down 45">
              <controlPr defaultSize="0" autoLine="0" autoPict="0">
                <anchor moveWithCells="1">
                  <from>
                    <xdr:col>33</xdr:col>
                    <xdr:colOff>127000</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2574" r:id="rId51" name="Drop Down 46">
              <controlPr defaultSize="0" autoLine="0" autoPict="0">
                <anchor moveWithCells="1">
                  <from>
                    <xdr:col>33</xdr:col>
                    <xdr:colOff>127000</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2575" r:id="rId52" name="Drop Down 47">
              <controlPr defaultSize="0" autoLine="0" autoPict="0">
                <anchor moveWithCells="1">
                  <from>
                    <xdr:col>33</xdr:col>
                    <xdr:colOff>127000</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2576" r:id="rId53" name="Drop Down 48">
              <controlPr defaultSize="0" autoLine="0" autoPict="0">
                <anchor moveWithCells="1">
                  <from>
                    <xdr:col>33</xdr:col>
                    <xdr:colOff>127000</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2577" r:id="rId54" name="Drop Down 49">
              <controlPr defaultSize="0" autoLine="0" autoPict="0">
                <anchor moveWithCells="1">
                  <from>
                    <xdr:col>33</xdr:col>
                    <xdr:colOff>127000</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2578" r:id="rId55" name="Drop Down 50">
              <controlPr defaultSize="0" autoLine="0" autoPict="0">
                <anchor moveWithCells="1">
                  <from>
                    <xdr:col>33</xdr:col>
                    <xdr:colOff>127000</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2579" r:id="rId56" name="Drop Down 51">
              <controlPr defaultSize="0" autoLine="0" autoPict="0">
                <anchor moveWithCells="1">
                  <from>
                    <xdr:col>33</xdr:col>
                    <xdr:colOff>127000</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2580" r:id="rId57" name="Drop Down 52">
              <controlPr defaultSize="0" autoLine="0" autoPict="0">
                <anchor moveWithCells="1">
                  <from>
                    <xdr:col>33</xdr:col>
                    <xdr:colOff>127000</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2581" r:id="rId58" name="Drop Down 53">
              <controlPr defaultSize="0" autoLine="0" autoPict="0">
                <anchor moveWithCells="1">
                  <from>
                    <xdr:col>33</xdr:col>
                    <xdr:colOff>127000</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2582" r:id="rId59" name="Drop Down 54">
              <controlPr defaultSize="0" autoLine="0" autoPict="0">
                <anchor moveWithCells="1">
                  <from>
                    <xdr:col>33</xdr:col>
                    <xdr:colOff>127000</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2583" r:id="rId60" name="Drop Down 55">
              <controlPr defaultSize="0" autoLine="0" autoPict="0">
                <anchor moveWithCells="1">
                  <from>
                    <xdr:col>36</xdr:col>
                    <xdr:colOff>127000</xdr:colOff>
                    <xdr:row>9</xdr:row>
                    <xdr:rowOff>76200</xdr:rowOff>
                  </from>
                  <to>
                    <xdr:col>36</xdr:col>
                    <xdr:colOff>946150</xdr:colOff>
                    <xdr:row>9</xdr:row>
                    <xdr:rowOff>342900</xdr:rowOff>
                  </to>
                </anchor>
              </controlPr>
            </control>
          </mc:Choice>
        </mc:AlternateContent>
        <mc:AlternateContent xmlns:mc="http://schemas.openxmlformats.org/markup-compatibility/2006">
          <mc:Choice Requires="x14">
            <control shapeId="22584" r:id="rId61" name="Drop Down 56">
              <controlPr defaultSize="0" autoLine="0" autoPict="0">
                <anchor moveWithCells="1">
                  <from>
                    <xdr:col>36</xdr:col>
                    <xdr:colOff>127000</xdr:colOff>
                    <xdr:row>10</xdr:row>
                    <xdr:rowOff>76200</xdr:rowOff>
                  </from>
                  <to>
                    <xdr:col>36</xdr:col>
                    <xdr:colOff>946150</xdr:colOff>
                    <xdr:row>10</xdr:row>
                    <xdr:rowOff>342900</xdr:rowOff>
                  </to>
                </anchor>
              </controlPr>
            </control>
          </mc:Choice>
        </mc:AlternateContent>
        <mc:AlternateContent xmlns:mc="http://schemas.openxmlformats.org/markup-compatibility/2006">
          <mc:Choice Requires="x14">
            <control shapeId="22585" r:id="rId62" name="Drop Down 57">
              <controlPr defaultSize="0" autoLine="0" autoPict="0">
                <anchor moveWithCells="1">
                  <from>
                    <xdr:col>36</xdr:col>
                    <xdr:colOff>127000</xdr:colOff>
                    <xdr:row>11</xdr:row>
                    <xdr:rowOff>76200</xdr:rowOff>
                  </from>
                  <to>
                    <xdr:col>36</xdr:col>
                    <xdr:colOff>946150</xdr:colOff>
                    <xdr:row>11</xdr:row>
                    <xdr:rowOff>342900</xdr:rowOff>
                  </to>
                </anchor>
              </controlPr>
            </control>
          </mc:Choice>
        </mc:AlternateContent>
        <mc:AlternateContent xmlns:mc="http://schemas.openxmlformats.org/markup-compatibility/2006">
          <mc:Choice Requires="x14">
            <control shapeId="22586" r:id="rId63" name="Drop Down 58">
              <controlPr defaultSize="0" autoLine="0" autoPict="0">
                <anchor moveWithCells="1">
                  <from>
                    <xdr:col>36</xdr:col>
                    <xdr:colOff>127000</xdr:colOff>
                    <xdr:row>12</xdr:row>
                    <xdr:rowOff>76200</xdr:rowOff>
                  </from>
                  <to>
                    <xdr:col>36</xdr:col>
                    <xdr:colOff>946150</xdr:colOff>
                    <xdr:row>12</xdr:row>
                    <xdr:rowOff>342900</xdr:rowOff>
                  </to>
                </anchor>
              </controlPr>
            </control>
          </mc:Choice>
        </mc:AlternateContent>
        <mc:AlternateContent xmlns:mc="http://schemas.openxmlformats.org/markup-compatibility/2006">
          <mc:Choice Requires="x14">
            <control shapeId="22587" r:id="rId64" name="Drop Down 59">
              <controlPr defaultSize="0" autoLine="0" autoPict="0">
                <anchor moveWithCells="1">
                  <from>
                    <xdr:col>36</xdr:col>
                    <xdr:colOff>127000</xdr:colOff>
                    <xdr:row>13</xdr:row>
                    <xdr:rowOff>76200</xdr:rowOff>
                  </from>
                  <to>
                    <xdr:col>36</xdr:col>
                    <xdr:colOff>946150</xdr:colOff>
                    <xdr:row>13</xdr:row>
                    <xdr:rowOff>342900</xdr:rowOff>
                  </to>
                </anchor>
              </controlPr>
            </control>
          </mc:Choice>
        </mc:AlternateContent>
        <mc:AlternateContent xmlns:mc="http://schemas.openxmlformats.org/markup-compatibility/2006">
          <mc:Choice Requires="x14">
            <control shapeId="22588" r:id="rId65" name="Drop Down 60">
              <controlPr defaultSize="0" autoLine="0" autoPict="0">
                <anchor moveWithCells="1">
                  <from>
                    <xdr:col>36</xdr:col>
                    <xdr:colOff>127000</xdr:colOff>
                    <xdr:row>14</xdr:row>
                    <xdr:rowOff>76200</xdr:rowOff>
                  </from>
                  <to>
                    <xdr:col>36</xdr:col>
                    <xdr:colOff>946150</xdr:colOff>
                    <xdr:row>14</xdr:row>
                    <xdr:rowOff>342900</xdr:rowOff>
                  </to>
                </anchor>
              </controlPr>
            </control>
          </mc:Choice>
        </mc:AlternateContent>
        <mc:AlternateContent xmlns:mc="http://schemas.openxmlformats.org/markup-compatibility/2006">
          <mc:Choice Requires="x14">
            <control shapeId="22589" r:id="rId66" name="Drop Down 61">
              <controlPr defaultSize="0" autoLine="0" autoPict="0">
                <anchor moveWithCells="1">
                  <from>
                    <xdr:col>36</xdr:col>
                    <xdr:colOff>127000</xdr:colOff>
                    <xdr:row>15</xdr:row>
                    <xdr:rowOff>76200</xdr:rowOff>
                  </from>
                  <to>
                    <xdr:col>36</xdr:col>
                    <xdr:colOff>946150</xdr:colOff>
                    <xdr:row>15</xdr:row>
                    <xdr:rowOff>342900</xdr:rowOff>
                  </to>
                </anchor>
              </controlPr>
            </control>
          </mc:Choice>
        </mc:AlternateContent>
        <mc:AlternateContent xmlns:mc="http://schemas.openxmlformats.org/markup-compatibility/2006">
          <mc:Choice Requires="x14">
            <control shapeId="22590" r:id="rId67" name="Drop Down 62">
              <controlPr defaultSize="0" autoLine="0" autoPict="0">
                <anchor moveWithCells="1">
                  <from>
                    <xdr:col>36</xdr:col>
                    <xdr:colOff>127000</xdr:colOff>
                    <xdr:row>16</xdr:row>
                    <xdr:rowOff>76200</xdr:rowOff>
                  </from>
                  <to>
                    <xdr:col>36</xdr:col>
                    <xdr:colOff>946150</xdr:colOff>
                    <xdr:row>16</xdr:row>
                    <xdr:rowOff>342900</xdr:rowOff>
                  </to>
                </anchor>
              </controlPr>
            </control>
          </mc:Choice>
        </mc:AlternateContent>
        <mc:AlternateContent xmlns:mc="http://schemas.openxmlformats.org/markup-compatibility/2006">
          <mc:Choice Requires="x14">
            <control shapeId="22591" r:id="rId68" name="Drop Down 63">
              <controlPr defaultSize="0" autoLine="0" autoPict="0">
                <anchor moveWithCells="1">
                  <from>
                    <xdr:col>36</xdr:col>
                    <xdr:colOff>127000</xdr:colOff>
                    <xdr:row>17</xdr:row>
                    <xdr:rowOff>76200</xdr:rowOff>
                  </from>
                  <to>
                    <xdr:col>36</xdr:col>
                    <xdr:colOff>946150</xdr:colOff>
                    <xdr:row>17</xdr:row>
                    <xdr:rowOff>342900</xdr:rowOff>
                  </to>
                </anchor>
              </controlPr>
            </control>
          </mc:Choice>
        </mc:AlternateContent>
        <mc:AlternateContent xmlns:mc="http://schemas.openxmlformats.org/markup-compatibility/2006">
          <mc:Choice Requires="x14">
            <control shapeId="22592" r:id="rId69" name="Drop Down 64">
              <controlPr defaultSize="0" autoLine="0" autoPict="0">
                <anchor moveWithCells="1">
                  <from>
                    <xdr:col>36</xdr:col>
                    <xdr:colOff>127000</xdr:colOff>
                    <xdr:row>18</xdr:row>
                    <xdr:rowOff>76200</xdr:rowOff>
                  </from>
                  <to>
                    <xdr:col>36</xdr:col>
                    <xdr:colOff>946150</xdr:colOff>
                    <xdr:row>18</xdr:row>
                    <xdr:rowOff>342900</xdr:rowOff>
                  </to>
                </anchor>
              </controlPr>
            </control>
          </mc:Choice>
        </mc:AlternateContent>
        <mc:AlternateContent xmlns:mc="http://schemas.openxmlformats.org/markup-compatibility/2006">
          <mc:Choice Requires="x14">
            <control shapeId="22593" r:id="rId70" name="Drop Down 65">
              <controlPr defaultSize="0" autoLine="0" autoPict="0">
                <anchor moveWithCells="1">
                  <from>
                    <xdr:col>39</xdr:col>
                    <xdr:colOff>76200</xdr:colOff>
                    <xdr:row>9</xdr:row>
                    <xdr:rowOff>88900</xdr:rowOff>
                  </from>
                  <to>
                    <xdr:col>39</xdr:col>
                    <xdr:colOff>2413000</xdr:colOff>
                    <xdr:row>9</xdr:row>
                    <xdr:rowOff>342900</xdr:rowOff>
                  </to>
                </anchor>
              </controlPr>
            </control>
          </mc:Choice>
        </mc:AlternateContent>
        <mc:AlternateContent xmlns:mc="http://schemas.openxmlformats.org/markup-compatibility/2006">
          <mc:Choice Requires="x14">
            <control shapeId="22594" r:id="rId71" name="Drop Down 66">
              <controlPr defaultSize="0" autoLine="0" autoPict="0">
                <anchor moveWithCells="1">
                  <from>
                    <xdr:col>39</xdr:col>
                    <xdr:colOff>76200</xdr:colOff>
                    <xdr:row>10</xdr:row>
                    <xdr:rowOff>88900</xdr:rowOff>
                  </from>
                  <to>
                    <xdr:col>39</xdr:col>
                    <xdr:colOff>2413000</xdr:colOff>
                    <xdr:row>10</xdr:row>
                    <xdr:rowOff>342900</xdr:rowOff>
                  </to>
                </anchor>
              </controlPr>
            </control>
          </mc:Choice>
        </mc:AlternateContent>
        <mc:AlternateContent xmlns:mc="http://schemas.openxmlformats.org/markup-compatibility/2006">
          <mc:Choice Requires="x14">
            <control shapeId="22595" r:id="rId72" name="Drop Down 67">
              <controlPr defaultSize="0" autoLine="0" autoPict="0">
                <anchor moveWithCells="1">
                  <from>
                    <xdr:col>39</xdr:col>
                    <xdr:colOff>76200</xdr:colOff>
                    <xdr:row>11</xdr:row>
                    <xdr:rowOff>88900</xdr:rowOff>
                  </from>
                  <to>
                    <xdr:col>39</xdr:col>
                    <xdr:colOff>2413000</xdr:colOff>
                    <xdr:row>11</xdr:row>
                    <xdr:rowOff>342900</xdr:rowOff>
                  </to>
                </anchor>
              </controlPr>
            </control>
          </mc:Choice>
        </mc:AlternateContent>
        <mc:AlternateContent xmlns:mc="http://schemas.openxmlformats.org/markup-compatibility/2006">
          <mc:Choice Requires="x14">
            <control shapeId="22596" r:id="rId73" name="Drop Down 68">
              <controlPr defaultSize="0" autoLine="0" autoPict="0">
                <anchor moveWithCells="1">
                  <from>
                    <xdr:col>39</xdr:col>
                    <xdr:colOff>76200</xdr:colOff>
                    <xdr:row>12</xdr:row>
                    <xdr:rowOff>88900</xdr:rowOff>
                  </from>
                  <to>
                    <xdr:col>39</xdr:col>
                    <xdr:colOff>2413000</xdr:colOff>
                    <xdr:row>12</xdr:row>
                    <xdr:rowOff>342900</xdr:rowOff>
                  </to>
                </anchor>
              </controlPr>
            </control>
          </mc:Choice>
        </mc:AlternateContent>
        <mc:AlternateContent xmlns:mc="http://schemas.openxmlformats.org/markup-compatibility/2006">
          <mc:Choice Requires="x14">
            <control shapeId="22597" r:id="rId74" name="Drop Down 69">
              <controlPr defaultSize="0" autoLine="0" autoPict="0">
                <anchor moveWithCells="1">
                  <from>
                    <xdr:col>39</xdr:col>
                    <xdr:colOff>76200</xdr:colOff>
                    <xdr:row>13</xdr:row>
                    <xdr:rowOff>88900</xdr:rowOff>
                  </from>
                  <to>
                    <xdr:col>39</xdr:col>
                    <xdr:colOff>2413000</xdr:colOff>
                    <xdr:row>13</xdr:row>
                    <xdr:rowOff>342900</xdr:rowOff>
                  </to>
                </anchor>
              </controlPr>
            </control>
          </mc:Choice>
        </mc:AlternateContent>
        <mc:AlternateContent xmlns:mc="http://schemas.openxmlformats.org/markup-compatibility/2006">
          <mc:Choice Requires="x14">
            <control shapeId="22598" r:id="rId75" name="Drop Down 70">
              <controlPr defaultSize="0" autoLine="0" autoPict="0">
                <anchor moveWithCells="1">
                  <from>
                    <xdr:col>39</xdr:col>
                    <xdr:colOff>76200</xdr:colOff>
                    <xdr:row>14</xdr:row>
                    <xdr:rowOff>88900</xdr:rowOff>
                  </from>
                  <to>
                    <xdr:col>39</xdr:col>
                    <xdr:colOff>2413000</xdr:colOff>
                    <xdr:row>14</xdr:row>
                    <xdr:rowOff>342900</xdr:rowOff>
                  </to>
                </anchor>
              </controlPr>
            </control>
          </mc:Choice>
        </mc:AlternateContent>
        <mc:AlternateContent xmlns:mc="http://schemas.openxmlformats.org/markup-compatibility/2006">
          <mc:Choice Requires="x14">
            <control shapeId="22599" r:id="rId76" name="Drop Down 71">
              <controlPr defaultSize="0" autoLine="0" autoPict="0">
                <anchor moveWithCells="1">
                  <from>
                    <xdr:col>39</xdr:col>
                    <xdr:colOff>76200</xdr:colOff>
                    <xdr:row>15</xdr:row>
                    <xdr:rowOff>88900</xdr:rowOff>
                  </from>
                  <to>
                    <xdr:col>39</xdr:col>
                    <xdr:colOff>2413000</xdr:colOff>
                    <xdr:row>15</xdr:row>
                    <xdr:rowOff>342900</xdr:rowOff>
                  </to>
                </anchor>
              </controlPr>
            </control>
          </mc:Choice>
        </mc:AlternateContent>
        <mc:AlternateContent xmlns:mc="http://schemas.openxmlformats.org/markup-compatibility/2006">
          <mc:Choice Requires="x14">
            <control shapeId="22600" r:id="rId77" name="Drop Down 72">
              <controlPr defaultSize="0" autoLine="0" autoPict="0">
                <anchor moveWithCells="1">
                  <from>
                    <xdr:col>39</xdr:col>
                    <xdr:colOff>76200</xdr:colOff>
                    <xdr:row>16</xdr:row>
                    <xdr:rowOff>88900</xdr:rowOff>
                  </from>
                  <to>
                    <xdr:col>39</xdr:col>
                    <xdr:colOff>2413000</xdr:colOff>
                    <xdr:row>16</xdr:row>
                    <xdr:rowOff>342900</xdr:rowOff>
                  </to>
                </anchor>
              </controlPr>
            </control>
          </mc:Choice>
        </mc:AlternateContent>
        <mc:AlternateContent xmlns:mc="http://schemas.openxmlformats.org/markup-compatibility/2006">
          <mc:Choice Requires="x14">
            <control shapeId="22601" r:id="rId78" name="Drop Down 73">
              <controlPr defaultSize="0" autoLine="0" autoPict="0">
                <anchor moveWithCells="1">
                  <from>
                    <xdr:col>39</xdr:col>
                    <xdr:colOff>76200</xdr:colOff>
                    <xdr:row>17</xdr:row>
                    <xdr:rowOff>88900</xdr:rowOff>
                  </from>
                  <to>
                    <xdr:col>39</xdr:col>
                    <xdr:colOff>2413000</xdr:colOff>
                    <xdr:row>17</xdr:row>
                    <xdr:rowOff>342900</xdr:rowOff>
                  </to>
                </anchor>
              </controlPr>
            </control>
          </mc:Choice>
        </mc:AlternateContent>
        <mc:AlternateContent xmlns:mc="http://schemas.openxmlformats.org/markup-compatibility/2006">
          <mc:Choice Requires="x14">
            <control shapeId="22602" r:id="rId79" name="Drop Down 74">
              <controlPr defaultSize="0" autoLine="0" autoPict="0">
                <anchor moveWithCells="1">
                  <from>
                    <xdr:col>39</xdr:col>
                    <xdr:colOff>76200</xdr:colOff>
                    <xdr:row>18</xdr:row>
                    <xdr:rowOff>88900</xdr:rowOff>
                  </from>
                  <to>
                    <xdr:col>39</xdr:col>
                    <xdr:colOff>2413000</xdr:colOff>
                    <xdr:row>18</xdr:row>
                    <xdr:rowOff>342900</xdr:rowOff>
                  </to>
                </anchor>
              </controlPr>
            </control>
          </mc:Choice>
        </mc:AlternateContent>
        <mc:AlternateContent xmlns:mc="http://schemas.openxmlformats.org/markup-compatibility/2006">
          <mc:Choice Requires="x14">
            <control shapeId="22603" r:id="rId80" name="Drop Down 75">
              <controlPr defaultSize="0" autoLine="0" autoPict="0">
                <anchor moveWithCells="1">
                  <from>
                    <xdr:col>42</xdr:col>
                    <xdr:colOff>127000</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2604" r:id="rId81" name="Drop Down 76">
              <controlPr defaultSize="0" autoLine="0" autoPict="0">
                <anchor moveWithCells="1">
                  <from>
                    <xdr:col>42</xdr:col>
                    <xdr:colOff>127000</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2605" r:id="rId82" name="Drop Down 77">
              <controlPr defaultSize="0" autoLine="0" autoPict="0">
                <anchor moveWithCells="1">
                  <from>
                    <xdr:col>42</xdr:col>
                    <xdr:colOff>127000</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2606" r:id="rId83" name="Drop Down 78">
              <controlPr defaultSize="0" autoLine="0" autoPict="0">
                <anchor moveWithCells="1">
                  <from>
                    <xdr:col>42</xdr:col>
                    <xdr:colOff>127000</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2607" r:id="rId84" name="Drop Down 79">
              <controlPr defaultSize="0" autoLine="0" autoPict="0">
                <anchor moveWithCells="1">
                  <from>
                    <xdr:col>42</xdr:col>
                    <xdr:colOff>127000</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2608" r:id="rId85" name="Drop Down 80">
              <controlPr defaultSize="0" autoLine="0" autoPict="0">
                <anchor moveWithCells="1">
                  <from>
                    <xdr:col>42</xdr:col>
                    <xdr:colOff>127000</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2609" r:id="rId86" name="Drop Down 81">
              <controlPr defaultSize="0" autoLine="0" autoPict="0">
                <anchor moveWithCells="1">
                  <from>
                    <xdr:col>42</xdr:col>
                    <xdr:colOff>127000</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2610" r:id="rId87" name="Drop Down 82">
              <controlPr defaultSize="0" autoLine="0" autoPict="0">
                <anchor moveWithCells="1">
                  <from>
                    <xdr:col>42</xdr:col>
                    <xdr:colOff>127000</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2611" r:id="rId88" name="Drop Down 83">
              <controlPr defaultSize="0" autoLine="0" autoPict="0">
                <anchor moveWithCells="1">
                  <from>
                    <xdr:col>42</xdr:col>
                    <xdr:colOff>127000</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2612" r:id="rId89" name="Drop Down 84">
              <controlPr defaultSize="0" autoLine="0" autoPict="0">
                <anchor moveWithCells="1">
                  <from>
                    <xdr:col>42</xdr:col>
                    <xdr:colOff>127000</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2613" r:id="rId90" name="Drop Down 85">
              <controlPr defaultSize="0" autoLine="0" autoPict="0">
                <anchor moveWithCells="1">
                  <from>
                    <xdr:col>45</xdr:col>
                    <xdr:colOff>76200</xdr:colOff>
                    <xdr:row>9</xdr:row>
                    <xdr:rowOff>88900</xdr:rowOff>
                  </from>
                  <to>
                    <xdr:col>45</xdr:col>
                    <xdr:colOff>2413000</xdr:colOff>
                    <xdr:row>9</xdr:row>
                    <xdr:rowOff>342900</xdr:rowOff>
                  </to>
                </anchor>
              </controlPr>
            </control>
          </mc:Choice>
        </mc:AlternateContent>
        <mc:AlternateContent xmlns:mc="http://schemas.openxmlformats.org/markup-compatibility/2006">
          <mc:Choice Requires="x14">
            <control shapeId="22614" r:id="rId91" name="Drop Down 86">
              <controlPr defaultSize="0" autoLine="0" autoPict="0">
                <anchor moveWithCells="1">
                  <from>
                    <xdr:col>45</xdr:col>
                    <xdr:colOff>76200</xdr:colOff>
                    <xdr:row>10</xdr:row>
                    <xdr:rowOff>88900</xdr:rowOff>
                  </from>
                  <to>
                    <xdr:col>45</xdr:col>
                    <xdr:colOff>2413000</xdr:colOff>
                    <xdr:row>10</xdr:row>
                    <xdr:rowOff>342900</xdr:rowOff>
                  </to>
                </anchor>
              </controlPr>
            </control>
          </mc:Choice>
        </mc:AlternateContent>
        <mc:AlternateContent xmlns:mc="http://schemas.openxmlformats.org/markup-compatibility/2006">
          <mc:Choice Requires="x14">
            <control shapeId="22615" r:id="rId92" name="Drop Down 87">
              <controlPr defaultSize="0" autoLine="0" autoPict="0">
                <anchor moveWithCells="1">
                  <from>
                    <xdr:col>45</xdr:col>
                    <xdr:colOff>76200</xdr:colOff>
                    <xdr:row>11</xdr:row>
                    <xdr:rowOff>88900</xdr:rowOff>
                  </from>
                  <to>
                    <xdr:col>45</xdr:col>
                    <xdr:colOff>2413000</xdr:colOff>
                    <xdr:row>11</xdr:row>
                    <xdr:rowOff>342900</xdr:rowOff>
                  </to>
                </anchor>
              </controlPr>
            </control>
          </mc:Choice>
        </mc:AlternateContent>
        <mc:AlternateContent xmlns:mc="http://schemas.openxmlformats.org/markup-compatibility/2006">
          <mc:Choice Requires="x14">
            <control shapeId="22616" r:id="rId93" name="Drop Down 88">
              <controlPr defaultSize="0" autoLine="0" autoPict="0">
                <anchor moveWithCells="1">
                  <from>
                    <xdr:col>45</xdr:col>
                    <xdr:colOff>76200</xdr:colOff>
                    <xdr:row>12</xdr:row>
                    <xdr:rowOff>88900</xdr:rowOff>
                  </from>
                  <to>
                    <xdr:col>45</xdr:col>
                    <xdr:colOff>2413000</xdr:colOff>
                    <xdr:row>12</xdr:row>
                    <xdr:rowOff>342900</xdr:rowOff>
                  </to>
                </anchor>
              </controlPr>
            </control>
          </mc:Choice>
        </mc:AlternateContent>
        <mc:AlternateContent xmlns:mc="http://schemas.openxmlformats.org/markup-compatibility/2006">
          <mc:Choice Requires="x14">
            <control shapeId="22617" r:id="rId94" name="Drop Down 89">
              <controlPr defaultSize="0" autoLine="0" autoPict="0">
                <anchor moveWithCells="1">
                  <from>
                    <xdr:col>45</xdr:col>
                    <xdr:colOff>76200</xdr:colOff>
                    <xdr:row>13</xdr:row>
                    <xdr:rowOff>88900</xdr:rowOff>
                  </from>
                  <to>
                    <xdr:col>45</xdr:col>
                    <xdr:colOff>2413000</xdr:colOff>
                    <xdr:row>13</xdr:row>
                    <xdr:rowOff>342900</xdr:rowOff>
                  </to>
                </anchor>
              </controlPr>
            </control>
          </mc:Choice>
        </mc:AlternateContent>
        <mc:AlternateContent xmlns:mc="http://schemas.openxmlformats.org/markup-compatibility/2006">
          <mc:Choice Requires="x14">
            <control shapeId="22618" r:id="rId95" name="Drop Down 90">
              <controlPr defaultSize="0" autoLine="0" autoPict="0">
                <anchor moveWithCells="1">
                  <from>
                    <xdr:col>45</xdr:col>
                    <xdr:colOff>76200</xdr:colOff>
                    <xdr:row>14</xdr:row>
                    <xdr:rowOff>88900</xdr:rowOff>
                  </from>
                  <to>
                    <xdr:col>45</xdr:col>
                    <xdr:colOff>2413000</xdr:colOff>
                    <xdr:row>14</xdr:row>
                    <xdr:rowOff>342900</xdr:rowOff>
                  </to>
                </anchor>
              </controlPr>
            </control>
          </mc:Choice>
        </mc:AlternateContent>
        <mc:AlternateContent xmlns:mc="http://schemas.openxmlformats.org/markup-compatibility/2006">
          <mc:Choice Requires="x14">
            <control shapeId="22619" r:id="rId96" name="Drop Down 91">
              <controlPr defaultSize="0" autoLine="0" autoPict="0">
                <anchor moveWithCells="1">
                  <from>
                    <xdr:col>45</xdr:col>
                    <xdr:colOff>76200</xdr:colOff>
                    <xdr:row>15</xdr:row>
                    <xdr:rowOff>88900</xdr:rowOff>
                  </from>
                  <to>
                    <xdr:col>45</xdr:col>
                    <xdr:colOff>2413000</xdr:colOff>
                    <xdr:row>15</xdr:row>
                    <xdr:rowOff>342900</xdr:rowOff>
                  </to>
                </anchor>
              </controlPr>
            </control>
          </mc:Choice>
        </mc:AlternateContent>
        <mc:AlternateContent xmlns:mc="http://schemas.openxmlformats.org/markup-compatibility/2006">
          <mc:Choice Requires="x14">
            <control shapeId="22620" r:id="rId97" name="Drop Down 92">
              <controlPr defaultSize="0" autoLine="0" autoPict="0">
                <anchor moveWithCells="1">
                  <from>
                    <xdr:col>45</xdr:col>
                    <xdr:colOff>76200</xdr:colOff>
                    <xdr:row>16</xdr:row>
                    <xdr:rowOff>88900</xdr:rowOff>
                  </from>
                  <to>
                    <xdr:col>45</xdr:col>
                    <xdr:colOff>2413000</xdr:colOff>
                    <xdr:row>16</xdr:row>
                    <xdr:rowOff>342900</xdr:rowOff>
                  </to>
                </anchor>
              </controlPr>
            </control>
          </mc:Choice>
        </mc:AlternateContent>
        <mc:AlternateContent xmlns:mc="http://schemas.openxmlformats.org/markup-compatibility/2006">
          <mc:Choice Requires="x14">
            <control shapeId="22621" r:id="rId98" name="Drop Down 93">
              <controlPr defaultSize="0" autoLine="0" autoPict="0">
                <anchor moveWithCells="1">
                  <from>
                    <xdr:col>45</xdr:col>
                    <xdr:colOff>76200</xdr:colOff>
                    <xdr:row>17</xdr:row>
                    <xdr:rowOff>88900</xdr:rowOff>
                  </from>
                  <to>
                    <xdr:col>45</xdr:col>
                    <xdr:colOff>2413000</xdr:colOff>
                    <xdr:row>17</xdr:row>
                    <xdr:rowOff>342900</xdr:rowOff>
                  </to>
                </anchor>
              </controlPr>
            </control>
          </mc:Choice>
        </mc:AlternateContent>
        <mc:AlternateContent xmlns:mc="http://schemas.openxmlformats.org/markup-compatibility/2006">
          <mc:Choice Requires="x14">
            <control shapeId="22622" r:id="rId99" name="Drop Down 94">
              <controlPr defaultSize="0" autoLine="0" autoPict="0">
                <anchor moveWithCells="1">
                  <from>
                    <xdr:col>45</xdr:col>
                    <xdr:colOff>76200</xdr:colOff>
                    <xdr:row>18</xdr:row>
                    <xdr:rowOff>88900</xdr:rowOff>
                  </from>
                  <to>
                    <xdr:col>45</xdr:col>
                    <xdr:colOff>2413000</xdr:colOff>
                    <xdr:row>18</xdr:row>
                    <xdr:rowOff>342900</xdr:rowOff>
                  </to>
                </anchor>
              </controlPr>
            </control>
          </mc:Choice>
        </mc:AlternateContent>
        <mc:AlternateContent xmlns:mc="http://schemas.openxmlformats.org/markup-compatibility/2006">
          <mc:Choice Requires="x14">
            <control shapeId="22623" r:id="rId100" name="Drop Down 95">
              <controlPr defaultSize="0" autoLine="0" autoPict="0">
                <anchor moveWithCells="1">
                  <from>
                    <xdr:col>48</xdr:col>
                    <xdr:colOff>57150</xdr:colOff>
                    <xdr:row>9</xdr:row>
                    <xdr:rowOff>76200</xdr:rowOff>
                  </from>
                  <to>
                    <xdr:col>48</xdr:col>
                    <xdr:colOff>869950</xdr:colOff>
                    <xdr:row>9</xdr:row>
                    <xdr:rowOff>342900</xdr:rowOff>
                  </to>
                </anchor>
              </controlPr>
            </control>
          </mc:Choice>
        </mc:AlternateContent>
        <mc:AlternateContent xmlns:mc="http://schemas.openxmlformats.org/markup-compatibility/2006">
          <mc:Choice Requires="x14">
            <control shapeId="22624" r:id="rId101" name="Drop Down 96">
              <controlPr defaultSize="0" autoLine="0" autoPict="0">
                <anchor moveWithCells="1">
                  <from>
                    <xdr:col>48</xdr:col>
                    <xdr:colOff>57150</xdr:colOff>
                    <xdr:row>10</xdr:row>
                    <xdr:rowOff>76200</xdr:rowOff>
                  </from>
                  <to>
                    <xdr:col>48</xdr:col>
                    <xdr:colOff>869950</xdr:colOff>
                    <xdr:row>10</xdr:row>
                    <xdr:rowOff>342900</xdr:rowOff>
                  </to>
                </anchor>
              </controlPr>
            </control>
          </mc:Choice>
        </mc:AlternateContent>
        <mc:AlternateContent xmlns:mc="http://schemas.openxmlformats.org/markup-compatibility/2006">
          <mc:Choice Requires="x14">
            <control shapeId="22625" r:id="rId102" name="Drop Down 97">
              <controlPr defaultSize="0" autoLine="0" autoPict="0">
                <anchor moveWithCells="1">
                  <from>
                    <xdr:col>48</xdr:col>
                    <xdr:colOff>38100</xdr:colOff>
                    <xdr:row>11</xdr:row>
                    <xdr:rowOff>76200</xdr:rowOff>
                  </from>
                  <to>
                    <xdr:col>48</xdr:col>
                    <xdr:colOff>850900</xdr:colOff>
                    <xdr:row>11</xdr:row>
                    <xdr:rowOff>342900</xdr:rowOff>
                  </to>
                </anchor>
              </controlPr>
            </control>
          </mc:Choice>
        </mc:AlternateContent>
        <mc:AlternateContent xmlns:mc="http://schemas.openxmlformats.org/markup-compatibility/2006">
          <mc:Choice Requires="x14">
            <control shapeId="22626" r:id="rId103" name="Drop Down 98">
              <controlPr defaultSize="0" autoLine="0" autoPict="0">
                <anchor moveWithCells="1">
                  <from>
                    <xdr:col>48</xdr:col>
                    <xdr:colOff>76200</xdr:colOff>
                    <xdr:row>12</xdr:row>
                    <xdr:rowOff>76200</xdr:rowOff>
                  </from>
                  <to>
                    <xdr:col>48</xdr:col>
                    <xdr:colOff>889000</xdr:colOff>
                    <xdr:row>12</xdr:row>
                    <xdr:rowOff>342900</xdr:rowOff>
                  </to>
                </anchor>
              </controlPr>
            </control>
          </mc:Choice>
        </mc:AlternateContent>
        <mc:AlternateContent xmlns:mc="http://schemas.openxmlformats.org/markup-compatibility/2006">
          <mc:Choice Requires="x14">
            <control shapeId="22627" r:id="rId104" name="Drop Down 99">
              <controlPr defaultSize="0" autoLine="0" autoPict="0">
                <anchor moveWithCells="1">
                  <from>
                    <xdr:col>48</xdr:col>
                    <xdr:colOff>76200</xdr:colOff>
                    <xdr:row>13</xdr:row>
                    <xdr:rowOff>76200</xdr:rowOff>
                  </from>
                  <to>
                    <xdr:col>48</xdr:col>
                    <xdr:colOff>889000</xdr:colOff>
                    <xdr:row>13</xdr:row>
                    <xdr:rowOff>342900</xdr:rowOff>
                  </to>
                </anchor>
              </controlPr>
            </control>
          </mc:Choice>
        </mc:AlternateContent>
        <mc:AlternateContent xmlns:mc="http://schemas.openxmlformats.org/markup-compatibility/2006">
          <mc:Choice Requires="x14">
            <control shapeId="22628" r:id="rId105" name="Drop Down 100">
              <controlPr defaultSize="0" autoLine="0" autoPict="0">
                <anchor moveWithCells="1">
                  <from>
                    <xdr:col>48</xdr:col>
                    <xdr:colOff>76200</xdr:colOff>
                    <xdr:row>14</xdr:row>
                    <xdr:rowOff>76200</xdr:rowOff>
                  </from>
                  <to>
                    <xdr:col>48</xdr:col>
                    <xdr:colOff>889000</xdr:colOff>
                    <xdr:row>14</xdr:row>
                    <xdr:rowOff>342900</xdr:rowOff>
                  </to>
                </anchor>
              </controlPr>
            </control>
          </mc:Choice>
        </mc:AlternateContent>
        <mc:AlternateContent xmlns:mc="http://schemas.openxmlformats.org/markup-compatibility/2006">
          <mc:Choice Requires="x14">
            <control shapeId="22629" r:id="rId106" name="Drop Down 101">
              <controlPr defaultSize="0" autoLine="0" autoPict="0">
                <anchor moveWithCells="1">
                  <from>
                    <xdr:col>48</xdr:col>
                    <xdr:colOff>76200</xdr:colOff>
                    <xdr:row>15</xdr:row>
                    <xdr:rowOff>88900</xdr:rowOff>
                  </from>
                  <to>
                    <xdr:col>48</xdr:col>
                    <xdr:colOff>889000</xdr:colOff>
                    <xdr:row>15</xdr:row>
                    <xdr:rowOff>342900</xdr:rowOff>
                  </to>
                </anchor>
              </controlPr>
            </control>
          </mc:Choice>
        </mc:AlternateContent>
        <mc:AlternateContent xmlns:mc="http://schemas.openxmlformats.org/markup-compatibility/2006">
          <mc:Choice Requires="x14">
            <control shapeId="22630" r:id="rId107" name="Drop Down 102">
              <controlPr defaultSize="0" autoLine="0" autoPict="0">
                <anchor moveWithCells="1">
                  <from>
                    <xdr:col>48</xdr:col>
                    <xdr:colOff>76200</xdr:colOff>
                    <xdr:row>16</xdr:row>
                    <xdr:rowOff>76200</xdr:rowOff>
                  </from>
                  <to>
                    <xdr:col>48</xdr:col>
                    <xdr:colOff>889000</xdr:colOff>
                    <xdr:row>16</xdr:row>
                    <xdr:rowOff>342900</xdr:rowOff>
                  </to>
                </anchor>
              </controlPr>
            </control>
          </mc:Choice>
        </mc:AlternateContent>
        <mc:AlternateContent xmlns:mc="http://schemas.openxmlformats.org/markup-compatibility/2006">
          <mc:Choice Requires="x14">
            <control shapeId="22631" r:id="rId108" name="Drop Down 103">
              <controlPr defaultSize="0" autoLine="0" autoPict="0">
                <anchor moveWithCells="1">
                  <from>
                    <xdr:col>48</xdr:col>
                    <xdr:colOff>76200</xdr:colOff>
                    <xdr:row>17</xdr:row>
                    <xdr:rowOff>76200</xdr:rowOff>
                  </from>
                  <to>
                    <xdr:col>48</xdr:col>
                    <xdr:colOff>889000</xdr:colOff>
                    <xdr:row>17</xdr:row>
                    <xdr:rowOff>342900</xdr:rowOff>
                  </to>
                </anchor>
              </controlPr>
            </control>
          </mc:Choice>
        </mc:AlternateContent>
        <mc:AlternateContent xmlns:mc="http://schemas.openxmlformats.org/markup-compatibility/2006">
          <mc:Choice Requires="x14">
            <control shapeId="22632" r:id="rId109" name="Drop Down 104">
              <controlPr defaultSize="0" autoLine="0" autoPict="0">
                <anchor moveWithCells="1">
                  <from>
                    <xdr:col>48</xdr:col>
                    <xdr:colOff>76200</xdr:colOff>
                    <xdr:row>18</xdr:row>
                    <xdr:rowOff>76200</xdr:rowOff>
                  </from>
                  <to>
                    <xdr:col>48</xdr:col>
                    <xdr:colOff>889000</xdr:colOff>
                    <xdr:row>18</xdr:row>
                    <xdr:rowOff>342900</xdr:rowOff>
                  </to>
                </anchor>
              </controlPr>
            </control>
          </mc:Choice>
        </mc:AlternateContent>
        <mc:AlternateContent xmlns:mc="http://schemas.openxmlformats.org/markup-compatibility/2006">
          <mc:Choice Requires="x14">
            <control shapeId="22633" r:id="rId110" name="Drop Down 105">
              <controlPr defaultSize="0" autoLine="0" autoPict="0">
                <anchor moveWithCells="1">
                  <from>
                    <xdr:col>51</xdr:col>
                    <xdr:colOff>38100</xdr:colOff>
                    <xdr:row>9</xdr:row>
                    <xdr:rowOff>76200</xdr:rowOff>
                  </from>
                  <to>
                    <xdr:col>51</xdr:col>
                    <xdr:colOff>2374900</xdr:colOff>
                    <xdr:row>9</xdr:row>
                    <xdr:rowOff>342900</xdr:rowOff>
                  </to>
                </anchor>
              </controlPr>
            </control>
          </mc:Choice>
        </mc:AlternateContent>
        <mc:AlternateContent xmlns:mc="http://schemas.openxmlformats.org/markup-compatibility/2006">
          <mc:Choice Requires="x14">
            <control shapeId="22634" r:id="rId111" name="Drop Down 106">
              <controlPr defaultSize="0" autoLine="0" autoPict="0">
                <anchor moveWithCells="1">
                  <from>
                    <xdr:col>51</xdr:col>
                    <xdr:colOff>38100</xdr:colOff>
                    <xdr:row>10</xdr:row>
                    <xdr:rowOff>76200</xdr:rowOff>
                  </from>
                  <to>
                    <xdr:col>51</xdr:col>
                    <xdr:colOff>2374900</xdr:colOff>
                    <xdr:row>10</xdr:row>
                    <xdr:rowOff>342900</xdr:rowOff>
                  </to>
                </anchor>
              </controlPr>
            </control>
          </mc:Choice>
        </mc:AlternateContent>
        <mc:AlternateContent xmlns:mc="http://schemas.openxmlformats.org/markup-compatibility/2006">
          <mc:Choice Requires="x14">
            <control shapeId="22635" r:id="rId112" name="Drop Down 107">
              <controlPr defaultSize="0" autoLine="0" autoPict="0">
                <anchor moveWithCells="1">
                  <from>
                    <xdr:col>51</xdr:col>
                    <xdr:colOff>38100</xdr:colOff>
                    <xdr:row>11</xdr:row>
                    <xdr:rowOff>76200</xdr:rowOff>
                  </from>
                  <to>
                    <xdr:col>51</xdr:col>
                    <xdr:colOff>2374900</xdr:colOff>
                    <xdr:row>11</xdr:row>
                    <xdr:rowOff>342900</xdr:rowOff>
                  </to>
                </anchor>
              </controlPr>
            </control>
          </mc:Choice>
        </mc:AlternateContent>
        <mc:AlternateContent xmlns:mc="http://schemas.openxmlformats.org/markup-compatibility/2006">
          <mc:Choice Requires="x14">
            <control shapeId="22636" r:id="rId113" name="Drop Down 108">
              <controlPr defaultSize="0" autoLine="0" autoPict="0">
                <anchor moveWithCells="1">
                  <from>
                    <xdr:col>51</xdr:col>
                    <xdr:colOff>38100</xdr:colOff>
                    <xdr:row>12</xdr:row>
                    <xdr:rowOff>76200</xdr:rowOff>
                  </from>
                  <to>
                    <xdr:col>51</xdr:col>
                    <xdr:colOff>2374900</xdr:colOff>
                    <xdr:row>12</xdr:row>
                    <xdr:rowOff>342900</xdr:rowOff>
                  </to>
                </anchor>
              </controlPr>
            </control>
          </mc:Choice>
        </mc:AlternateContent>
        <mc:AlternateContent xmlns:mc="http://schemas.openxmlformats.org/markup-compatibility/2006">
          <mc:Choice Requires="x14">
            <control shapeId="22637" r:id="rId114" name="Drop Down 109">
              <controlPr defaultSize="0" autoLine="0" autoPict="0">
                <anchor moveWithCells="1">
                  <from>
                    <xdr:col>51</xdr:col>
                    <xdr:colOff>38100</xdr:colOff>
                    <xdr:row>13</xdr:row>
                    <xdr:rowOff>76200</xdr:rowOff>
                  </from>
                  <to>
                    <xdr:col>51</xdr:col>
                    <xdr:colOff>2374900</xdr:colOff>
                    <xdr:row>13</xdr:row>
                    <xdr:rowOff>342900</xdr:rowOff>
                  </to>
                </anchor>
              </controlPr>
            </control>
          </mc:Choice>
        </mc:AlternateContent>
        <mc:AlternateContent xmlns:mc="http://schemas.openxmlformats.org/markup-compatibility/2006">
          <mc:Choice Requires="x14">
            <control shapeId="22638" r:id="rId115" name="Drop Down 110">
              <controlPr defaultSize="0" autoLine="0" autoPict="0">
                <anchor moveWithCells="1">
                  <from>
                    <xdr:col>51</xdr:col>
                    <xdr:colOff>38100</xdr:colOff>
                    <xdr:row>14</xdr:row>
                    <xdr:rowOff>76200</xdr:rowOff>
                  </from>
                  <to>
                    <xdr:col>51</xdr:col>
                    <xdr:colOff>2374900</xdr:colOff>
                    <xdr:row>14</xdr:row>
                    <xdr:rowOff>342900</xdr:rowOff>
                  </to>
                </anchor>
              </controlPr>
            </control>
          </mc:Choice>
        </mc:AlternateContent>
        <mc:AlternateContent xmlns:mc="http://schemas.openxmlformats.org/markup-compatibility/2006">
          <mc:Choice Requires="x14">
            <control shapeId="22639" r:id="rId116" name="Drop Down 111">
              <controlPr defaultSize="0" autoLine="0" autoPict="0">
                <anchor moveWithCells="1">
                  <from>
                    <xdr:col>51</xdr:col>
                    <xdr:colOff>38100</xdr:colOff>
                    <xdr:row>15</xdr:row>
                    <xdr:rowOff>76200</xdr:rowOff>
                  </from>
                  <to>
                    <xdr:col>51</xdr:col>
                    <xdr:colOff>2374900</xdr:colOff>
                    <xdr:row>15</xdr:row>
                    <xdr:rowOff>342900</xdr:rowOff>
                  </to>
                </anchor>
              </controlPr>
            </control>
          </mc:Choice>
        </mc:AlternateContent>
        <mc:AlternateContent xmlns:mc="http://schemas.openxmlformats.org/markup-compatibility/2006">
          <mc:Choice Requires="x14">
            <control shapeId="22640" r:id="rId117" name="Drop Down 112">
              <controlPr defaultSize="0" autoLine="0" autoPict="0">
                <anchor moveWithCells="1">
                  <from>
                    <xdr:col>51</xdr:col>
                    <xdr:colOff>38100</xdr:colOff>
                    <xdr:row>16</xdr:row>
                    <xdr:rowOff>76200</xdr:rowOff>
                  </from>
                  <to>
                    <xdr:col>51</xdr:col>
                    <xdr:colOff>2374900</xdr:colOff>
                    <xdr:row>16</xdr:row>
                    <xdr:rowOff>342900</xdr:rowOff>
                  </to>
                </anchor>
              </controlPr>
            </control>
          </mc:Choice>
        </mc:AlternateContent>
        <mc:AlternateContent xmlns:mc="http://schemas.openxmlformats.org/markup-compatibility/2006">
          <mc:Choice Requires="x14">
            <control shapeId="22641" r:id="rId118" name="Drop Down 113">
              <controlPr defaultSize="0" autoLine="0" autoPict="0">
                <anchor moveWithCells="1">
                  <from>
                    <xdr:col>51</xdr:col>
                    <xdr:colOff>38100</xdr:colOff>
                    <xdr:row>17</xdr:row>
                    <xdr:rowOff>76200</xdr:rowOff>
                  </from>
                  <to>
                    <xdr:col>51</xdr:col>
                    <xdr:colOff>2374900</xdr:colOff>
                    <xdr:row>17</xdr:row>
                    <xdr:rowOff>342900</xdr:rowOff>
                  </to>
                </anchor>
              </controlPr>
            </control>
          </mc:Choice>
        </mc:AlternateContent>
        <mc:AlternateContent xmlns:mc="http://schemas.openxmlformats.org/markup-compatibility/2006">
          <mc:Choice Requires="x14">
            <control shapeId="22642" r:id="rId119" name="Drop Down 114">
              <controlPr defaultSize="0" autoLine="0" autoPict="0">
                <anchor moveWithCells="1">
                  <from>
                    <xdr:col>51</xdr:col>
                    <xdr:colOff>38100</xdr:colOff>
                    <xdr:row>18</xdr:row>
                    <xdr:rowOff>76200</xdr:rowOff>
                  </from>
                  <to>
                    <xdr:col>51</xdr:col>
                    <xdr:colOff>2374900</xdr:colOff>
                    <xdr:row>18</xdr:row>
                    <xdr:rowOff>342900</xdr:rowOff>
                  </to>
                </anchor>
              </controlPr>
            </control>
          </mc:Choice>
        </mc:AlternateContent>
        <mc:AlternateContent xmlns:mc="http://schemas.openxmlformats.org/markup-compatibility/2006">
          <mc:Choice Requires="x14">
            <control shapeId="22643"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2644"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2645"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2646"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2647"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2648"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2649"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2650" r:id="rId127" name="Drop Down 122">
              <controlPr defaultSize="0" autoLine="0" autoPict="0">
                <anchor moveWithCells="1">
                  <from>
                    <xdr:col>54</xdr:col>
                    <xdr:colOff>57150</xdr:colOff>
                    <xdr:row>16</xdr:row>
                    <xdr:rowOff>88900</xdr:rowOff>
                  </from>
                  <to>
                    <xdr:col>54</xdr:col>
                    <xdr:colOff>876300</xdr:colOff>
                    <xdr:row>16</xdr:row>
                    <xdr:rowOff>342900</xdr:rowOff>
                  </to>
                </anchor>
              </controlPr>
            </control>
          </mc:Choice>
        </mc:AlternateContent>
        <mc:AlternateContent xmlns:mc="http://schemas.openxmlformats.org/markup-compatibility/2006">
          <mc:Choice Requires="x14">
            <control shapeId="22651"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2652"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2653" r:id="rId130" name="Drop Down 125">
              <controlPr defaultSize="0" autoLine="0" autoPict="0">
                <anchor moveWithCells="1">
                  <from>
                    <xdr:col>27</xdr:col>
                    <xdr:colOff>127000</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2654" r:id="rId131" name="Drop Down 126">
              <controlPr defaultSize="0" autoLine="0" autoPict="0">
                <anchor moveWithCells="1">
                  <from>
                    <xdr:col>24</xdr:col>
                    <xdr:colOff>171450</xdr:colOff>
                    <xdr:row>15</xdr:row>
                    <xdr:rowOff>88900</xdr:rowOff>
                  </from>
                  <to>
                    <xdr:col>25</xdr:col>
                    <xdr:colOff>374650</xdr:colOff>
                    <xdr:row>15</xdr:row>
                    <xdr:rowOff>374650</xdr:rowOff>
                  </to>
                </anchor>
              </controlPr>
            </control>
          </mc:Choice>
        </mc:AlternateContent>
        <mc:AlternateContent xmlns:mc="http://schemas.openxmlformats.org/markup-compatibility/2006">
          <mc:Choice Requires="x14">
            <control shapeId="22655" r:id="rId132" name="Drop Down 127">
              <controlPr defaultSize="0" autoLine="0" autoPict="0">
                <anchor moveWithCells="1">
                  <from>
                    <xdr:col>24</xdr:col>
                    <xdr:colOff>165100</xdr:colOff>
                    <xdr:row>14</xdr:row>
                    <xdr:rowOff>76200</xdr:rowOff>
                  </from>
                  <to>
                    <xdr:col>25</xdr:col>
                    <xdr:colOff>374650</xdr:colOff>
                    <xdr:row>14</xdr:row>
                    <xdr:rowOff>342900</xdr:rowOff>
                  </to>
                </anchor>
              </controlPr>
            </control>
          </mc:Choice>
        </mc:AlternateContent>
        <mc:AlternateContent xmlns:mc="http://schemas.openxmlformats.org/markup-compatibility/2006">
          <mc:Choice Requires="x14">
            <control shapeId="22656" r:id="rId133" name="Drop Down 128">
              <controlPr defaultSize="0" autoLine="0" autoPict="0">
                <anchor moveWithCells="1">
                  <from>
                    <xdr:col>24</xdr:col>
                    <xdr:colOff>171450</xdr:colOff>
                    <xdr:row>12</xdr:row>
                    <xdr:rowOff>88900</xdr:rowOff>
                  </from>
                  <to>
                    <xdr:col>25</xdr:col>
                    <xdr:colOff>374650</xdr:colOff>
                    <xdr:row>12</xdr:row>
                    <xdr:rowOff>342900</xdr:rowOff>
                  </to>
                </anchor>
              </controlPr>
            </control>
          </mc:Choice>
        </mc:AlternateContent>
        <mc:AlternateContent xmlns:mc="http://schemas.openxmlformats.org/markup-compatibility/2006">
          <mc:Choice Requires="x14">
            <control shapeId="22657" r:id="rId134" name="Drop Down 129">
              <controlPr defaultSize="0" autoLine="0" autoPict="0">
                <anchor moveWithCells="1">
                  <from>
                    <xdr:col>24</xdr:col>
                    <xdr:colOff>171450</xdr:colOff>
                    <xdr:row>13</xdr:row>
                    <xdr:rowOff>76200</xdr:rowOff>
                  </from>
                  <to>
                    <xdr:col>25</xdr:col>
                    <xdr:colOff>374650</xdr:colOff>
                    <xdr:row>13</xdr:row>
                    <xdr:rowOff>342900</xdr:rowOff>
                  </to>
                </anchor>
              </controlPr>
            </control>
          </mc:Choice>
        </mc:AlternateContent>
        <mc:AlternateContent xmlns:mc="http://schemas.openxmlformats.org/markup-compatibility/2006">
          <mc:Choice Requires="x14">
            <control shapeId="22658" r:id="rId135" name="Drop Down 130">
              <controlPr defaultSize="0" autoLine="0" autoPict="0">
                <anchor moveWithCells="1">
                  <from>
                    <xdr:col>24</xdr:col>
                    <xdr:colOff>171450</xdr:colOff>
                    <xdr:row>16</xdr:row>
                    <xdr:rowOff>107950</xdr:rowOff>
                  </from>
                  <to>
                    <xdr:col>25</xdr:col>
                    <xdr:colOff>374650</xdr:colOff>
                    <xdr:row>16</xdr:row>
                    <xdr:rowOff>374650</xdr:rowOff>
                  </to>
                </anchor>
              </controlPr>
            </control>
          </mc:Choice>
        </mc:AlternateContent>
        <mc:AlternateContent xmlns:mc="http://schemas.openxmlformats.org/markup-compatibility/2006">
          <mc:Choice Requires="x14">
            <control shapeId="22659" r:id="rId136" name="Drop Down 131">
              <controlPr defaultSize="0" autoLine="0" autoPict="0">
                <anchor moveWithCells="1">
                  <from>
                    <xdr:col>30</xdr:col>
                    <xdr:colOff>38100</xdr:colOff>
                    <xdr:row>6</xdr:row>
                    <xdr:rowOff>355600</xdr:rowOff>
                  </from>
                  <to>
                    <xdr:col>30</xdr:col>
                    <xdr:colOff>857250</xdr:colOff>
                    <xdr:row>7</xdr:row>
                    <xdr:rowOff>190500</xdr:rowOff>
                  </to>
                </anchor>
              </controlPr>
            </control>
          </mc:Choice>
        </mc:AlternateContent>
        <mc:AlternateContent xmlns:mc="http://schemas.openxmlformats.org/markup-compatibility/2006">
          <mc:Choice Requires="x14">
            <control shapeId="22660" r:id="rId137" name="Drop Down 132">
              <controlPr defaultSize="0" autoLine="0" autoPict="0">
                <anchor moveWithCells="1">
                  <from>
                    <xdr:col>36</xdr:col>
                    <xdr:colOff>76200</xdr:colOff>
                    <xdr:row>6</xdr:row>
                    <xdr:rowOff>381000</xdr:rowOff>
                  </from>
                  <to>
                    <xdr:col>36</xdr:col>
                    <xdr:colOff>889000</xdr:colOff>
                    <xdr:row>7</xdr:row>
                    <xdr:rowOff>222250</xdr:rowOff>
                  </to>
                </anchor>
              </controlPr>
            </control>
          </mc:Choice>
        </mc:AlternateContent>
        <mc:AlternateContent xmlns:mc="http://schemas.openxmlformats.org/markup-compatibility/2006">
          <mc:Choice Requires="x14">
            <control shapeId="22661" r:id="rId138" name="Drop Down 133">
              <controlPr defaultSize="0" autoLine="0" autoPict="0">
                <anchor moveWithCells="1">
                  <from>
                    <xdr:col>42</xdr:col>
                    <xdr:colOff>76200</xdr:colOff>
                    <xdr:row>6</xdr:row>
                    <xdr:rowOff>381000</xdr:rowOff>
                  </from>
                  <to>
                    <xdr:col>42</xdr:col>
                    <xdr:colOff>895350</xdr:colOff>
                    <xdr:row>7</xdr:row>
                    <xdr:rowOff>222250</xdr:rowOff>
                  </to>
                </anchor>
              </controlPr>
            </control>
          </mc:Choice>
        </mc:AlternateContent>
        <mc:AlternateContent xmlns:mc="http://schemas.openxmlformats.org/markup-compatibility/2006">
          <mc:Choice Requires="x14">
            <control shapeId="22662" r:id="rId139" name="Drop Down 134">
              <controlPr defaultSize="0" autoLine="0" autoPict="0">
                <anchor moveWithCells="1">
                  <from>
                    <xdr:col>48</xdr:col>
                    <xdr:colOff>107950</xdr:colOff>
                    <xdr:row>6</xdr:row>
                    <xdr:rowOff>381000</xdr:rowOff>
                  </from>
                  <to>
                    <xdr:col>48</xdr:col>
                    <xdr:colOff>914400</xdr:colOff>
                    <xdr:row>7</xdr:row>
                    <xdr:rowOff>222250</xdr:rowOff>
                  </to>
                </anchor>
              </controlPr>
            </control>
          </mc:Choice>
        </mc:AlternateContent>
        <mc:AlternateContent xmlns:mc="http://schemas.openxmlformats.org/markup-compatibility/2006">
          <mc:Choice Requires="x14">
            <control shapeId="22663" r:id="rId140" name="Drop Down 135">
              <controlPr defaultSize="0" autoLine="0" autoPict="0">
                <anchor moveWithCells="1">
                  <from>
                    <xdr:col>54</xdr:col>
                    <xdr:colOff>95250</xdr:colOff>
                    <xdr:row>6</xdr:row>
                    <xdr:rowOff>412750</xdr:rowOff>
                  </from>
                  <to>
                    <xdr:col>54</xdr:col>
                    <xdr:colOff>908050</xdr:colOff>
                    <xdr:row>7</xdr:row>
                    <xdr:rowOff>260350</xdr:rowOff>
                  </to>
                </anchor>
              </controlPr>
            </control>
          </mc:Choice>
        </mc:AlternateContent>
        <mc:AlternateContent xmlns:mc="http://schemas.openxmlformats.org/markup-compatibility/2006">
          <mc:Choice Requires="x14">
            <control shapeId="22664" r:id="rId141" name="Check Box 136">
              <controlPr defaultSize="0" autoFill="0" autoLine="0" autoPict="0">
                <anchor moveWithCells="1">
                  <from>
                    <xdr:col>42</xdr:col>
                    <xdr:colOff>107950</xdr:colOff>
                    <xdr:row>2</xdr:row>
                    <xdr:rowOff>31750</xdr:rowOff>
                  </from>
                  <to>
                    <xdr:col>42</xdr:col>
                    <xdr:colOff>412750</xdr:colOff>
                    <xdr:row>2</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749F02FA-1129-497F-A8D6-B680ACB217AD}">
  <ds:schemaRefs>
    <ds:schemaRef ds:uri="http://schemas.microsoft.com/sharepoint/v3/contenttype/forms"/>
  </ds:schemaRefs>
</ds:datastoreItem>
</file>

<file path=customXml/itemProps2.xml><?xml version="1.0" encoding="utf-8"?>
<ds:datastoreItem xmlns:ds="http://schemas.openxmlformats.org/officeDocument/2006/customXml" ds:itemID="{8B455B54-7081-4ACC-8EBA-5346723645FD}">
  <ds:schemaRefs>
    <ds:schemaRef ds:uri="http://schemas.microsoft.com/office/2006/metadata/longProperties"/>
  </ds:schemaRefs>
</ds:datastoreItem>
</file>

<file path=customXml/itemProps3.xml><?xml version="1.0" encoding="utf-8"?>
<ds:datastoreItem xmlns:ds="http://schemas.openxmlformats.org/officeDocument/2006/customXml" ds:itemID="{21A6FC1E-7029-44D6-A82A-76E90EF587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b21cd-4129-4b0f-8f05-4520d1faf544"/>
    <ds:schemaRef ds:uri="8234a2bc-a965-4db7-a609-b7f31165cdf1"/>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0B67AAF-5ADA-472A-8E86-074E27007B9B}">
  <ds:schemaRefs>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73fb875a-8af9-4255-b008-0995492d31cd"/>
    <ds:schemaRef ds:uri="8234a2bc-a965-4db7-a609-b7f31165cdf1"/>
    <ds:schemaRef ds:uri="947b21cd-4129-4b0f-8f05-4520d1faf5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dropdowns</vt:lpstr>
      <vt:lpstr>Menu Worksheet Instructions</vt:lpstr>
      <vt:lpstr>SFA Notes</vt:lpstr>
      <vt:lpstr>All Meals</vt:lpstr>
      <vt:lpstr>Vegetable Subgroups</vt:lpstr>
      <vt:lpstr>Optional VegBar</vt:lpstr>
      <vt:lpstr>Day1</vt:lpstr>
      <vt:lpstr>Day2</vt:lpstr>
      <vt:lpstr>Day3</vt:lpstr>
      <vt:lpstr>Day4</vt:lpstr>
      <vt:lpstr>Day5</vt:lpstr>
      <vt:lpstr>Day6</vt:lpstr>
      <vt:lpstr>Day7</vt:lpstr>
      <vt:lpstr>Weekly Report</vt:lpstr>
      <vt:lpstr>Weekly Menu</vt:lpstr>
      <vt:lpstr>Monday (2)</vt:lpstr>
      <vt:lpstr>Nutrient Instructions</vt:lpstr>
      <vt:lpstr>Simplified Nutrient Assessment</vt:lpstr>
      <vt:lpstr>BEANS</vt:lpstr>
      <vt:lpstr>Cups</vt:lpstr>
      <vt:lpstr>cups1</vt:lpstr>
      <vt:lpstr>grains</vt:lpstr>
      <vt:lpstr>GREEN</vt:lpstr>
      <vt:lpstr>math</vt:lpstr>
      <vt:lpstr>meals</vt:lpstr>
      <vt:lpstr>Milk</vt:lpstr>
      <vt:lpstr>OTHER</vt:lpstr>
      <vt:lpstr>'Nutrient Instructions'!Print_Area</vt:lpstr>
      <vt:lpstr>RED</vt:lpstr>
      <vt:lpstr>SIZES</vt:lpstr>
      <vt:lpstr>STARCHY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netteluser</dc:creator>
  <cp:keywords/>
  <dc:description/>
  <cp:lastModifiedBy>Soberanis, Maribel - FNS</cp:lastModifiedBy>
  <cp:revision/>
  <dcterms:created xsi:type="dcterms:W3CDTF">2012-03-21T19:15:44Z</dcterms:created>
  <dcterms:modified xsi:type="dcterms:W3CDTF">2023-07-31T21:18:40Z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TAJ556MMHHRD-1196466982-1717</vt:lpwstr>
  </property>
  <property fmtid="{D5CDD505-2E9C-101B-9397-08002B2CF9AE}" pid="4" name="_dlc_DocIdItemGuid">
    <vt:lpwstr>14b6e625-22d5-4e89-bd4e-4378060dce84</vt:lpwstr>
  </property>
  <property fmtid="{D5CDD505-2E9C-101B-9397-08002B2CF9AE}" pid="5" name="_dlc_DocIdUrl">
    <vt:lpwstr>https://fncspro.usda.net/collaboration/pmos/_layouts/15/DocIdRedir.aspx?ID=TAJ556MMHHRD-1196466982-1717, TAJ556MMHHRD-1196466982-1717</vt:lpwstr>
  </property>
  <property fmtid="{D5CDD505-2E9C-101B-9397-08002B2CF9AE}" pid="6" name="MediaServiceImageTags">
    <vt:lpwstr/>
  </property>
</Properties>
</file>