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drawings/drawing4.xml" ContentType="application/vnd.openxmlformats-officedocument.drawing+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drawings/drawing5.xml" ContentType="application/vnd.openxmlformats-officedocument.drawing+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6.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usdagcc-my.sharepoint.com/personal/maribel_soberanis_usda_gov/Documents/Documents/Misc. Project/Final Menu Certification Worksheets/4 Day Breakfast/Final Versions/"/>
    </mc:Choice>
  </mc:AlternateContent>
  <xr:revisionPtr revIDLastSave="208" documentId="13_ncr:40009_{DF391CEF-82D3-4B45-B0C7-61A5782641A8}" xr6:coauthVersionLast="47" xr6:coauthVersionMax="47" xr10:uidLastSave="{103237C8-2B79-496D-9DAF-AA354240FBA8}"/>
  <bookViews>
    <workbookView xWindow="-110" yWindow="-110" windowWidth="19420" windowHeight="10420" firstSheet="5" activeTab="10" xr2:uid="{00000000-000D-0000-FFFF-FFFF00000000}"/>
  </bookViews>
  <sheets>
    <sheet name="dropdowns" sheetId="2" state="hidden" r:id="rId1"/>
    <sheet name="Breakfast Worksheet Instruction" sheetId="53" r:id="rId2"/>
    <sheet name="SFA Notes" sheetId="42" r:id="rId3"/>
    <sheet name="All Meals" sheetId="52" r:id="rId4"/>
    <sheet name="Day1" sheetId="3" r:id="rId5"/>
    <sheet name="Day2" sheetId="34" r:id="rId6"/>
    <sheet name="Day3" sheetId="37" r:id="rId7"/>
    <sheet name="Day4" sheetId="39" r:id="rId8"/>
    <sheet name="Weekly Report" sheetId="43" r:id="rId9"/>
    <sheet name="Nutrient Instructions" sheetId="54" r:id="rId10"/>
    <sheet name="Simplified Nutrient Assessment" sheetId="51" r:id="rId11"/>
  </sheets>
  <externalReferences>
    <externalReference r:id="rId12"/>
    <externalReference r:id="rId13"/>
    <externalReference r:id="rId14"/>
    <externalReference r:id="rId15"/>
    <externalReference r:id="rId16"/>
    <externalReference r:id="rId17"/>
    <externalReference r:id="rId18"/>
  </externalReferences>
  <definedNames>
    <definedName name="BEANS" localSheetId="3">'[1]Vegetable Subgroups'!$C$4:$C$50</definedName>
    <definedName name="BEANS" localSheetId="1">#REF!</definedName>
    <definedName name="BEANS" localSheetId="5">#REF!</definedName>
    <definedName name="BEANS" localSheetId="6">#REF!</definedName>
    <definedName name="BEANS" localSheetId="7">#REF!</definedName>
    <definedName name="BEANS" localSheetId="9">'[2]Vegetable Subgroups'!$C$4:$C$50</definedName>
    <definedName name="BEANS" localSheetId="2">'[3]Vegetable Subgroups'!$C$4:$C$50</definedName>
    <definedName name="BEANS" localSheetId="10">'[4]Vegetable Subgroups'!$C$4:$C$50</definedName>
    <definedName name="BEANS" localSheetId="8">#REF!</definedName>
    <definedName name="BEANS">#REF!</definedName>
    <definedName name="Cups" localSheetId="1">[5]dropdowns!$A$1:$A$17</definedName>
    <definedName name="Cups" localSheetId="9">[2]dropdowns!$A$1:$A$17</definedName>
    <definedName name="Cups" localSheetId="2">[3]Sheet2!$A$1:$A$17</definedName>
    <definedName name="Cups" localSheetId="10">[4]dropdowns!$A$1:$A$17</definedName>
    <definedName name="Cups" localSheetId="8">[6]dropdowns!$A$1:$A$17</definedName>
    <definedName name="Cups">dropdowns!$A$1:$A$17</definedName>
    <definedName name="cups1" localSheetId="1">[7]dropdowns!$D$1:$D$25</definedName>
    <definedName name="cups1" localSheetId="9">[2]dropdowns!$D$1:$D$25</definedName>
    <definedName name="cups1">dropdowns!$D$1:$D$25</definedName>
    <definedName name="grains">dropdowns!$F$1:$F$3</definedName>
    <definedName name="GREEN" localSheetId="3">'[1]Vegetable Subgroups'!$A$4:$A$50</definedName>
    <definedName name="GREEN" localSheetId="1">#REF!</definedName>
    <definedName name="GREEN" localSheetId="5">#REF!</definedName>
    <definedName name="GREEN" localSheetId="6">#REF!</definedName>
    <definedName name="GREEN" localSheetId="7">#REF!</definedName>
    <definedName name="GREEN" localSheetId="9">'[2]Vegetable Subgroups'!$A$4:$A$50</definedName>
    <definedName name="GREEN" localSheetId="2">'[3]Vegetable Subgroups'!$A$4:$A$50</definedName>
    <definedName name="GREEN" localSheetId="10">'[4]Vegetable Subgroups'!$A$4:$A$50</definedName>
    <definedName name="GREEN" localSheetId="8">#REF!</definedName>
    <definedName name="GREEN">#REF!</definedName>
    <definedName name="l" localSheetId="1">#REF!</definedName>
    <definedName name="l" localSheetId="7">#REF!</definedName>
    <definedName name="l" localSheetId="9">#REF!</definedName>
    <definedName name="l" localSheetId="8">#REF!</definedName>
    <definedName name="l">#REF!</definedName>
    <definedName name="meals" localSheetId="1">'[5]All Meals'!$C$12:$C$61</definedName>
    <definedName name="meals" localSheetId="9">'[2]All Meals'!$C$12:$C$61</definedName>
    <definedName name="meals" localSheetId="2">'[3]All Meals'!$B$11:$B$60</definedName>
    <definedName name="meals" localSheetId="10">'[4]All Meals'!$C$12:$C$61</definedName>
    <definedName name="meals" localSheetId="8">'[6]All Meals'!$C$12:$C$61</definedName>
    <definedName name="meals">'All Meals'!$C$12:$C$62</definedName>
    <definedName name="Milk">dropdowns!$C$1:$C$9</definedName>
    <definedName name="OTHER" localSheetId="3">'[1]Vegetable Subgroups'!$E$4:$E$50</definedName>
    <definedName name="OTHER" localSheetId="1">#REF!</definedName>
    <definedName name="OTHER" localSheetId="5">#REF!</definedName>
    <definedName name="OTHER" localSheetId="6">#REF!</definedName>
    <definedName name="OTHER" localSheetId="7">#REF!</definedName>
    <definedName name="OTHER" localSheetId="9">'[2]Vegetable Subgroups'!$E$4:$E$50</definedName>
    <definedName name="OTHER" localSheetId="2">'[3]Vegetable Subgroups'!$E$4:$E$50</definedName>
    <definedName name="OTHER" localSheetId="10">'[4]Vegetable Subgroups'!$E$4:$E$50</definedName>
    <definedName name="OTHER" localSheetId="8">#REF!</definedName>
    <definedName name="OTHER">#REF!</definedName>
    <definedName name="_xlnm.Print_Area" localSheetId="1">'Breakfast Worksheet Instruction'!$A$1:$A$101</definedName>
    <definedName name="_xlnm.Print_Area" localSheetId="9">'Nutrient Instructions'!$A$1:$A$112</definedName>
    <definedName name="RED" localSheetId="3">'[1]Vegetable Subgroups'!$B$4:$B$50</definedName>
    <definedName name="RED" localSheetId="1">#REF!</definedName>
    <definedName name="RED" localSheetId="5">#REF!</definedName>
    <definedName name="RED" localSheetId="6">#REF!</definedName>
    <definedName name="RED" localSheetId="7">#REF!</definedName>
    <definedName name="RED" localSheetId="9">'[2]Vegetable Subgroups'!$B$4:$B$50</definedName>
    <definedName name="RED" localSheetId="2">'[3]Vegetable Subgroups'!$B$4:$B$50</definedName>
    <definedName name="RED" localSheetId="10">'[4]Vegetable Subgroups'!$B$4:$B$50</definedName>
    <definedName name="RED" localSheetId="8">#REF!</definedName>
    <definedName name="RED">#REF!</definedName>
    <definedName name="STARCHY" localSheetId="3">'[1]Vegetable Subgroups'!$D$4:$D$50</definedName>
    <definedName name="STARCHY" localSheetId="1">#REF!</definedName>
    <definedName name="STARCHY" localSheetId="5">#REF!</definedName>
    <definedName name="STARCHY" localSheetId="6">#REF!</definedName>
    <definedName name="STARCHY" localSheetId="7">#REF!</definedName>
    <definedName name="STARCHY" localSheetId="9">'[2]Vegetable Subgroups'!$D$4:$D$50</definedName>
    <definedName name="STARCHY" localSheetId="2">'[3]Vegetable Subgroups'!$D$4:$D$50</definedName>
    <definedName name="STARCHY" localSheetId="10">'[4]Vegetable Subgroups'!$D$4:$D$50</definedName>
    <definedName name="STARCHY" localSheetId="8">#REF!</definedName>
    <definedName name="STARCHY">#REF!</definedName>
    <definedName name="su" localSheetId="1">#REF!</definedName>
    <definedName name="su" localSheetId="6">#REF!</definedName>
    <definedName name="su" localSheetId="7">#REF!</definedName>
    <definedName name="su" localSheetId="9">#REF!</definedName>
    <definedName name="su" localSheetId="8">#REF!</definedName>
    <definedName name="s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51" l="1"/>
  <c r="U38" i="51"/>
  <c r="Q71" i="51" s="1"/>
  <c r="Q73" i="51" s="1"/>
  <c r="R62" i="51" s="1"/>
  <c r="Y61" i="51" s="1"/>
  <c r="R4" i="43"/>
  <c r="W5" i="39"/>
  <c r="E15" i="43"/>
  <c r="W5" i="37"/>
  <c r="D15" i="43"/>
  <c r="W5" i="34"/>
  <c r="C15" i="43"/>
  <c r="W5" i="3"/>
  <c r="B15" i="43"/>
  <c r="O8" i="51"/>
  <c r="G16" i="51"/>
  <c r="M16" i="51"/>
  <c r="M20" i="51"/>
  <c r="M68" i="51"/>
  <c r="D38" i="51"/>
  <c r="L37" i="51"/>
  <c r="L40" i="51"/>
  <c r="E38" i="51"/>
  <c r="F38" i="51"/>
  <c r="M33" i="51"/>
  <c r="M34" i="51"/>
  <c r="AU9" i="51"/>
  <c r="AU10" i="51"/>
  <c r="AU11" i="51"/>
  <c r="AU12" i="51"/>
  <c r="AU8" i="51"/>
  <c r="AM9" i="51"/>
  <c r="AM8" i="51"/>
  <c r="AN12" i="51"/>
  <c r="AF9" i="51"/>
  <c r="AF10" i="51"/>
  <c r="AF11" i="51"/>
  <c r="AF12" i="51"/>
  <c r="AF13" i="51"/>
  <c r="AF14" i="51"/>
  <c r="AF15" i="51"/>
  <c r="AF16" i="51"/>
  <c r="AF17" i="51"/>
  <c r="AF18" i="51"/>
  <c r="AF19" i="51"/>
  <c r="AF20" i="51"/>
  <c r="AF21" i="51"/>
  <c r="AF22" i="51"/>
  <c r="AF23" i="51"/>
  <c r="AF24" i="51"/>
  <c r="AF25" i="51"/>
  <c r="AF26" i="51"/>
  <c r="AF27" i="51"/>
  <c r="AF28" i="51"/>
  <c r="AF29" i="51"/>
  <c r="AF30" i="51"/>
  <c r="AF31" i="51"/>
  <c r="AF32" i="51"/>
  <c r="AF33" i="51"/>
  <c r="AF34" i="51"/>
  <c r="AF35" i="51"/>
  <c r="AF36" i="51"/>
  <c r="AF37" i="51"/>
  <c r="AF38" i="51"/>
  <c r="AF39" i="51"/>
  <c r="AF40" i="51"/>
  <c r="AF41" i="51"/>
  <c r="AF42" i="51"/>
  <c r="AF43" i="51"/>
  <c r="AF44" i="51"/>
  <c r="AF45" i="51"/>
  <c r="AF46" i="51"/>
  <c r="AF47" i="51"/>
  <c r="AF48" i="51"/>
  <c r="AF49" i="51"/>
  <c r="AF50" i="51"/>
  <c r="AF51" i="51"/>
  <c r="AF52" i="51"/>
  <c r="AF53" i="51"/>
  <c r="AF54" i="51"/>
  <c r="AF55" i="51"/>
  <c r="AF56" i="51"/>
  <c r="AF57" i="51"/>
  <c r="AF8" i="51"/>
  <c r="W9" i="51"/>
  <c r="W10" i="51"/>
  <c r="W11" i="51"/>
  <c r="W12" i="51"/>
  <c r="W13" i="51"/>
  <c r="W14" i="51"/>
  <c r="W15" i="51"/>
  <c r="W16" i="51"/>
  <c r="W17" i="51"/>
  <c r="W18" i="51"/>
  <c r="W19" i="51"/>
  <c r="W20" i="51"/>
  <c r="W21" i="51"/>
  <c r="W22" i="51"/>
  <c r="W23" i="51"/>
  <c r="W24" i="51"/>
  <c r="W25" i="51"/>
  <c r="W26" i="51"/>
  <c r="W27" i="51"/>
  <c r="W28" i="51"/>
  <c r="W29" i="51"/>
  <c r="W30" i="51"/>
  <c r="W31" i="51"/>
  <c r="W32" i="51"/>
  <c r="W33" i="51"/>
  <c r="W34" i="51"/>
  <c r="W35" i="51"/>
  <c r="W36" i="51"/>
  <c r="W37" i="51"/>
  <c r="W38" i="51"/>
  <c r="W39" i="51"/>
  <c r="W40" i="51"/>
  <c r="W41" i="51"/>
  <c r="W42" i="51"/>
  <c r="W43" i="51"/>
  <c r="W44" i="51"/>
  <c r="W45" i="51"/>
  <c r="W46" i="51"/>
  <c r="W47" i="51"/>
  <c r="W48" i="51"/>
  <c r="W49" i="51"/>
  <c r="W50" i="51"/>
  <c r="W51" i="51"/>
  <c r="W52" i="51"/>
  <c r="W53" i="51"/>
  <c r="W54" i="51"/>
  <c r="W55" i="51"/>
  <c r="W56" i="51"/>
  <c r="W57" i="51"/>
  <c r="W8" i="51"/>
  <c r="M50" i="51"/>
  <c r="M47" i="51"/>
  <c r="M46" i="51"/>
  <c r="M45" i="51"/>
  <c r="M51" i="51"/>
  <c r="M44" i="51"/>
  <c r="M43" i="51"/>
  <c r="F31" i="51"/>
  <c r="M25" i="51"/>
  <c r="M26" i="51"/>
  <c r="E31" i="51"/>
  <c r="M28" i="51"/>
  <c r="M30" i="51"/>
  <c r="F22" i="51"/>
  <c r="E22" i="51"/>
  <c r="F14" i="51"/>
  <c r="M8" i="51"/>
  <c r="M9" i="51"/>
  <c r="E14" i="51"/>
  <c r="M7" i="51"/>
  <c r="M11" i="51"/>
  <c r="M13" i="51"/>
  <c r="O34" i="51"/>
  <c r="O35" i="51"/>
  <c r="O36" i="51"/>
  <c r="O37" i="51"/>
  <c r="O38" i="51"/>
  <c r="O39" i="51"/>
  <c r="O40" i="51"/>
  <c r="O41" i="51"/>
  <c r="O42" i="51"/>
  <c r="O43" i="51"/>
  <c r="O44" i="51"/>
  <c r="O45" i="51"/>
  <c r="O46" i="51"/>
  <c r="O47" i="51"/>
  <c r="O48" i="51"/>
  <c r="O49" i="51"/>
  <c r="O50" i="51"/>
  <c r="O51" i="51"/>
  <c r="O52" i="51"/>
  <c r="O53" i="51"/>
  <c r="O54" i="51"/>
  <c r="O55" i="51"/>
  <c r="O56" i="51"/>
  <c r="O57" i="51"/>
  <c r="O9" i="51"/>
  <c r="O10" i="51"/>
  <c r="O11" i="51"/>
  <c r="O12" i="51"/>
  <c r="O13" i="51"/>
  <c r="O14" i="51"/>
  <c r="O15" i="51"/>
  <c r="O16" i="51"/>
  <c r="O17" i="51"/>
  <c r="O18" i="51"/>
  <c r="O19" i="51"/>
  <c r="O20" i="51"/>
  <c r="O21" i="51"/>
  <c r="O22" i="51"/>
  <c r="O23" i="51"/>
  <c r="O24" i="51"/>
  <c r="O25" i="51"/>
  <c r="O26" i="51"/>
  <c r="O27" i="51"/>
  <c r="O28" i="51"/>
  <c r="O29" i="51"/>
  <c r="O30" i="51"/>
  <c r="O31" i="51"/>
  <c r="O32" i="51"/>
  <c r="O33" i="51"/>
  <c r="F27" i="37"/>
  <c r="F28" i="37"/>
  <c r="F27" i="39"/>
  <c r="F28" i="39"/>
  <c r="F27" i="34"/>
  <c r="F28" i="34"/>
  <c r="B7" i="34"/>
  <c r="G7" i="34"/>
  <c r="B7" i="37"/>
  <c r="G7" i="37"/>
  <c r="B7" i="39"/>
  <c r="M7" i="39"/>
  <c r="B7" i="3"/>
  <c r="B26" i="3"/>
  <c r="H26" i="3"/>
  <c r="B25" i="3"/>
  <c r="I25" i="3"/>
  <c r="B24" i="3"/>
  <c r="J24" i="3"/>
  <c r="B23" i="3"/>
  <c r="E23" i="3"/>
  <c r="V22" i="3"/>
  <c r="B22" i="3"/>
  <c r="B21" i="3"/>
  <c r="B20" i="3"/>
  <c r="F20" i="3"/>
  <c r="B19" i="3"/>
  <c r="J19" i="3"/>
  <c r="B18" i="3"/>
  <c r="U17" i="3"/>
  <c r="B17" i="3"/>
  <c r="U16" i="3"/>
  <c r="B16" i="3"/>
  <c r="G16" i="3"/>
  <c r="U15" i="3"/>
  <c r="B15" i="3"/>
  <c r="U14" i="3"/>
  <c r="B14" i="3"/>
  <c r="U13" i="3"/>
  <c r="V18" i="3"/>
  <c r="B13" i="3"/>
  <c r="H13" i="3"/>
  <c r="B12" i="3"/>
  <c r="L12" i="3"/>
  <c r="B11" i="3"/>
  <c r="B10" i="3"/>
  <c r="W9" i="3"/>
  <c r="B16" i="43"/>
  <c r="B9" i="3"/>
  <c r="N9" i="3"/>
  <c r="B8" i="3"/>
  <c r="K8" i="3"/>
  <c r="B26" i="34"/>
  <c r="G26" i="34"/>
  <c r="B25" i="34"/>
  <c r="B24" i="34"/>
  <c r="B23" i="34"/>
  <c r="L23" i="34"/>
  <c r="V22" i="34"/>
  <c r="B22" i="34"/>
  <c r="L22" i="34"/>
  <c r="B21" i="34"/>
  <c r="B20" i="34"/>
  <c r="J20" i="34"/>
  <c r="B19" i="34"/>
  <c r="B18" i="34"/>
  <c r="O18" i="34"/>
  <c r="U17" i="34"/>
  <c r="B17" i="34"/>
  <c r="U16" i="34"/>
  <c r="B16" i="34"/>
  <c r="U15" i="34"/>
  <c r="B15" i="34"/>
  <c r="F15" i="34"/>
  <c r="U14" i="34"/>
  <c r="B14" i="34"/>
  <c r="F14" i="34"/>
  <c r="U13" i="34"/>
  <c r="V18" i="34"/>
  <c r="B13" i="34"/>
  <c r="B12" i="34"/>
  <c r="O12" i="34"/>
  <c r="B11" i="34"/>
  <c r="I11" i="34"/>
  <c r="B10" i="34"/>
  <c r="W9" i="34"/>
  <c r="C16" i="43"/>
  <c r="B9" i="34"/>
  <c r="B8" i="34"/>
  <c r="B26" i="37"/>
  <c r="K26" i="37"/>
  <c r="B25" i="37"/>
  <c r="B24" i="37"/>
  <c r="B23" i="37"/>
  <c r="V22" i="37"/>
  <c r="B22" i="37"/>
  <c r="G22" i="37"/>
  <c r="B21" i="37"/>
  <c r="H21" i="37"/>
  <c r="B20" i="37"/>
  <c r="B19" i="37"/>
  <c r="B18" i="37"/>
  <c r="U17" i="37"/>
  <c r="B17" i="37"/>
  <c r="K17" i="37"/>
  <c r="U16" i="37"/>
  <c r="B16" i="37"/>
  <c r="N16" i="37"/>
  <c r="U15" i="37"/>
  <c r="B15" i="37"/>
  <c r="U14" i="37"/>
  <c r="B14" i="37"/>
  <c r="I14" i="37"/>
  <c r="U13" i="37"/>
  <c r="V18" i="37"/>
  <c r="B13" i="37"/>
  <c r="N13" i="37"/>
  <c r="B12" i="37"/>
  <c r="B11" i="37"/>
  <c r="H11" i="37"/>
  <c r="B10" i="37"/>
  <c r="W9" i="37"/>
  <c r="D16" i="43"/>
  <c r="B9" i="37"/>
  <c r="O9" i="37"/>
  <c r="B8" i="37"/>
  <c r="O8" i="37"/>
  <c r="B26" i="39"/>
  <c r="N26" i="39"/>
  <c r="B25" i="39"/>
  <c r="M25" i="39"/>
  <c r="B24" i="39"/>
  <c r="M24" i="39"/>
  <c r="B23" i="39"/>
  <c r="F23" i="39"/>
  <c r="V22" i="39"/>
  <c r="B22" i="39"/>
  <c r="H22" i="39"/>
  <c r="B21" i="39"/>
  <c r="I21" i="39"/>
  <c r="B20" i="39"/>
  <c r="B19" i="39"/>
  <c r="B18" i="39"/>
  <c r="U17" i="39"/>
  <c r="B17" i="39"/>
  <c r="H17" i="39"/>
  <c r="U16" i="39"/>
  <c r="V18" i="39"/>
  <c r="B16" i="39"/>
  <c r="U15" i="39"/>
  <c r="B15" i="39"/>
  <c r="U14" i="39"/>
  <c r="B14" i="39"/>
  <c r="G14" i="39"/>
  <c r="U13" i="39"/>
  <c r="B13" i="39"/>
  <c r="N13" i="39"/>
  <c r="B12" i="39"/>
  <c r="M12" i="39"/>
  <c r="B11" i="39"/>
  <c r="B10" i="39"/>
  <c r="W9" i="39"/>
  <c r="E16" i="43"/>
  <c r="B9" i="39"/>
  <c r="K9" i="39"/>
  <c r="B8" i="39"/>
  <c r="R62" i="52"/>
  <c r="O62" i="52"/>
  <c r="L62" i="52"/>
  <c r="I62" i="52"/>
  <c r="R61" i="52"/>
  <c r="O61" i="52"/>
  <c r="L61" i="52"/>
  <c r="I61" i="52"/>
  <c r="R60" i="52"/>
  <c r="O60" i="52"/>
  <c r="L60" i="52"/>
  <c r="I60" i="52"/>
  <c r="R59" i="52"/>
  <c r="O59" i="52"/>
  <c r="L59" i="52"/>
  <c r="I59" i="52"/>
  <c r="R58" i="52"/>
  <c r="O58" i="52"/>
  <c r="L58" i="52"/>
  <c r="I58" i="52"/>
  <c r="R57" i="52"/>
  <c r="O57" i="52"/>
  <c r="L57" i="52"/>
  <c r="I57" i="52"/>
  <c r="R56" i="52"/>
  <c r="O56" i="52"/>
  <c r="L56" i="52"/>
  <c r="I56" i="52"/>
  <c r="R55" i="52"/>
  <c r="O55" i="52"/>
  <c r="L55" i="52"/>
  <c r="I55" i="52"/>
  <c r="R54" i="52"/>
  <c r="O54" i="52"/>
  <c r="L54" i="52"/>
  <c r="I54" i="52"/>
  <c r="R53" i="52"/>
  <c r="O53" i="52"/>
  <c r="L53" i="52"/>
  <c r="I53" i="52"/>
  <c r="R52" i="52"/>
  <c r="O52" i="52"/>
  <c r="L52" i="52"/>
  <c r="I52" i="52"/>
  <c r="R51" i="52"/>
  <c r="O51" i="52"/>
  <c r="L51" i="52"/>
  <c r="I51" i="52"/>
  <c r="R50" i="52"/>
  <c r="O50" i="52"/>
  <c r="L50" i="52"/>
  <c r="I50" i="52"/>
  <c r="R49" i="52"/>
  <c r="O49" i="52"/>
  <c r="L49" i="52"/>
  <c r="I49" i="52"/>
  <c r="R48" i="52"/>
  <c r="O48" i="52"/>
  <c r="L48" i="52"/>
  <c r="I48" i="52"/>
  <c r="R47" i="52"/>
  <c r="O47" i="52"/>
  <c r="L47" i="52"/>
  <c r="I47" i="52"/>
  <c r="R46" i="52"/>
  <c r="O46" i="52"/>
  <c r="L46" i="52"/>
  <c r="I46" i="52"/>
  <c r="R45" i="52"/>
  <c r="O45" i="52"/>
  <c r="L45" i="52"/>
  <c r="I45" i="52"/>
  <c r="R44" i="52"/>
  <c r="O44" i="52"/>
  <c r="L44" i="52"/>
  <c r="I44" i="52"/>
  <c r="R43" i="52"/>
  <c r="O43" i="52"/>
  <c r="L43" i="52"/>
  <c r="I43" i="52"/>
  <c r="R42" i="52"/>
  <c r="O42" i="52"/>
  <c r="L42" i="52"/>
  <c r="I42" i="52"/>
  <c r="R41" i="52"/>
  <c r="O41" i="52"/>
  <c r="L41" i="52"/>
  <c r="I41" i="52"/>
  <c r="R40" i="52"/>
  <c r="O40" i="52"/>
  <c r="L40" i="52"/>
  <c r="I40" i="52"/>
  <c r="R39" i="52"/>
  <c r="O39" i="52"/>
  <c r="L39" i="52"/>
  <c r="I39" i="52"/>
  <c r="R38" i="52"/>
  <c r="O38" i="52"/>
  <c r="L38" i="52"/>
  <c r="I38" i="52"/>
  <c r="R37" i="52"/>
  <c r="O37" i="52"/>
  <c r="L37" i="52"/>
  <c r="I37" i="52"/>
  <c r="R36" i="52"/>
  <c r="O36" i="52"/>
  <c r="L36" i="52"/>
  <c r="I36" i="52"/>
  <c r="R35" i="52"/>
  <c r="O35" i="52"/>
  <c r="L35" i="52"/>
  <c r="I35" i="52"/>
  <c r="R34" i="52"/>
  <c r="O34" i="52"/>
  <c r="L34" i="52"/>
  <c r="I34" i="52"/>
  <c r="R33" i="52"/>
  <c r="O33" i="52"/>
  <c r="L33" i="52"/>
  <c r="I33" i="52"/>
  <c r="R32" i="52"/>
  <c r="O32" i="52"/>
  <c r="L32" i="52"/>
  <c r="I32" i="52"/>
  <c r="R31" i="52"/>
  <c r="O31" i="52"/>
  <c r="L31" i="52"/>
  <c r="I31" i="52"/>
  <c r="R30" i="52"/>
  <c r="O30" i="52"/>
  <c r="L30" i="52"/>
  <c r="I30" i="52"/>
  <c r="R29" i="52"/>
  <c r="O29" i="52"/>
  <c r="L29" i="52"/>
  <c r="I29" i="52"/>
  <c r="R28" i="52"/>
  <c r="O28" i="52"/>
  <c r="L28" i="52"/>
  <c r="I28" i="52"/>
  <c r="R27" i="52"/>
  <c r="O27" i="52"/>
  <c r="L27" i="52"/>
  <c r="I27" i="52"/>
  <c r="R26" i="52"/>
  <c r="O26" i="52"/>
  <c r="L26" i="52"/>
  <c r="I26" i="52"/>
  <c r="R25" i="52"/>
  <c r="O25" i="52"/>
  <c r="L25" i="52"/>
  <c r="I25" i="52"/>
  <c r="R24" i="52"/>
  <c r="O24" i="52"/>
  <c r="L24" i="52"/>
  <c r="I24" i="52"/>
  <c r="R23" i="52"/>
  <c r="O23" i="52"/>
  <c r="L23" i="52"/>
  <c r="I23" i="52"/>
  <c r="R22" i="52"/>
  <c r="O22" i="52"/>
  <c r="L22" i="52"/>
  <c r="I22" i="52"/>
  <c r="R21" i="52"/>
  <c r="O21" i="52"/>
  <c r="L21" i="52"/>
  <c r="I21" i="52"/>
  <c r="R20" i="52"/>
  <c r="O20" i="52"/>
  <c r="L20" i="52"/>
  <c r="I20" i="52"/>
  <c r="R19" i="52"/>
  <c r="O19" i="52"/>
  <c r="L19" i="52"/>
  <c r="I19" i="52"/>
  <c r="R18" i="52"/>
  <c r="O18" i="52"/>
  <c r="L18" i="52"/>
  <c r="I18" i="52"/>
  <c r="Y17" i="52"/>
  <c r="R17" i="52"/>
  <c r="O17" i="52"/>
  <c r="L17" i="52"/>
  <c r="I17" i="52"/>
  <c r="R16" i="52"/>
  <c r="O16" i="52"/>
  <c r="L16" i="52"/>
  <c r="I16" i="52"/>
  <c r="R15" i="52"/>
  <c r="O15" i="52"/>
  <c r="L15" i="52"/>
  <c r="I15" i="52"/>
  <c r="R14" i="52"/>
  <c r="O14" i="52"/>
  <c r="L14" i="52"/>
  <c r="I14" i="52"/>
  <c r="R13" i="52"/>
  <c r="O13" i="52"/>
  <c r="L13" i="52"/>
  <c r="I13" i="52"/>
  <c r="X11" i="52"/>
  <c r="R11" i="52"/>
  <c r="O11" i="52"/>
  <c r="L11" i="52"/>
  <c r="I11" i="52"/>
  <c r="X10" i="52"/>
  <c r="X9" i="52"/>
  <c r="X8" i="52"/>
  <c r="X6" i="52"/>
  <c r="Y11" i="52"/>
  <c r="AC68" i="51"/>
  <c r="AA68" i="51"/>
  <c r="Z68" i="51"/>
  <c r="T68" i="51"/>
  <c r="AE57" i="51"/>
  <c r="AD57" i="51"/>
  <c r="V57" i="51"/>
  <c r="U57" i="51"/>
  <c r="AE56" i="51"/>
  <c r="AD56" i="51"/>
  <c r="V56" i="51"/>
  <c r="U56" i="51"/>
  <c r="AE55" i="51"/>
  <c r="AD55" i="51"/>
  <c r="V55" i="51"/>
  <c r="U55" i="51"/>
  <c r="AE54" i="51"/>
  <c r="AD54" i="51"/>
  <c r="V54" i="51"/>
  <c r="U54" i="51"/>
  <c r="AE53" i="51"/>
  <c r="AD53" i="51"/>
  <c r="V53" i="51"/>
  <c r="U53" i="51"/>
  <c r="AE52" i="51"/>
  <c r="AD52" i="51"/>
  <c r="V52" i="51"/>
  <c r="U52" i="51"/>
  <c r="AE51" i="51"/>
  <c r="AD51" i="51"/>
  <c r="V51" i="51"/>
  <c r="U51" i="51"/>
  <c r="AE50" i="51"/>
  <c r="AD50" i="51"/>
  <c r="V50" i="51"/>
  <c r="U50" i="51"/>
  <c r="AE49" i="51"/>
  <c r="AD49" i="51"/>
  <c r="V49" i="51"/>
  <c r="U49" i="51"/>
  <c r="AE48" i="51"/>
  <c r="AD48" i="51"/>
  <c r="V48" i="51"/>
  <c r="U48" i="51"/>
  <c r="AE47" i="51"/>
  <c r="AD47" i="51"/>
  <c r="V47" i="51"/>
  <c r="U47" i="51"/>
  <c r="AE46" i="51"/>
  <c r="AD46" i="51"/>
  <c r="V46" i="51"/>
  <c r="U46" i="51"/>
  <c r="AE45" i="51"/>
  <c r="AD45" i="51"/>
  <c r="V45" i="51"/>
  <c r="U45" i="51"/>
  <c r="AE44" i="51"/>
  <c r="AD44" i="51"/>
  <c r="V44" i="51"/>
  <c r="U44" i="51"/>
  <c r="AE43" i="51"/>
  <c r="AD43" i="51"/>
  <c r="V43" i="51"/>
  <c r="U43" i="51"/>
  <c r="AE42" i="51"/>
  <c r="AD42" i="51"/>
  <c r="V42" i="51"/>
  <c r="U42" i="51"/>
  <c r="AE41" i="51"/>
  <c r="AD41" i="51"/>
  <c r="V41" i="51"/>
  <c r="U41" i="51"/>
  <c r="AE40" i="51"/>
  <c r="AD40" i="51"/>
  <c r="V40" i="51"/>
  <c r="U40" i="51"/>
  <c r="AE39" i="51"/>
  <c r="AD39" i="51"/>
  <c r="V39" i="51"/>
  <c r="U39" i="51"/>
  <c r="M37" i="51"/>
  <c r="M40" i="51"/>
  <c r="AE37" i="51"/>
  <c r="AD37" i="51"/>
  <c r="V37" i="51"/>
  <c r="U37" i="51"/>
  <c r="AE36" i="51"/>
  <c r="AD36" i="51"/>
  <c r="V36" i="51"/>
  <c r="U36" i="51"/>
  <c r="AE35" i="51"/>
  <c r="AD35" i="51"/>
  <c r="V35" i="51"/>
  <c r="U35" i="51"/>
  <c r="AE34" i="51"/>
  <c r="AD34" i="51"/>
  <c r="V34" i="51"/>
  <c r="U34" i="51"/>
  <c r="AE33" i="51"/>
  <c r="AD33" i="51"/>
  <c r="V33" i="51"/>
  <c r="U33" i="51"/>
  <c r="AE32" i="51"/>
  <c r="AD32" i="51"/>
  <c r="V32" i="51"/>
  <c r="U32" i="51"/>
  <c r="AE31" i="51"/>
  <c r="AD31" i="51"/>
  <c r="V31" i="51"/>
  <c r="U31" i="51"/>
  <c r="D31" i="51"/>
  <c r="L28" i="51"/>
  <c r="L30" i="51"/>
  <c r="AE30" i="51"/>
  <c r="AD30" i="51"/>
  <c r="V30" i="51"/>
  <c r="U30" i="51"/>
  <c r="AE29" i="51"/>
  <c r="AD29" i="51"/>
  <c r="V29" i="51"/>
  <c r="U29" i="51"/>
  <c r="AE28" i="51"/>
  <c r="AD28" i="51"/>
  <c r="V28" i="51"/>
  <c r="U28" i="51"/>
  <c r="AE27" i="51"/>
  <c r="AD27" i="51"/>
  <c r="V27" i="51"/>
  <c r="U27" i="51"/>
  <c r="AE26" i="51"/>
  <c r="AD26" i="51"/>
  <c r="V26" i="51"/>
  <c r="U26" i="51"/>
  <c r="AE25" i="51"/>
  <c r="AD25" i="51"/>
  <c r="V25" i="51"/>
  <c r="U25" i="51"/>
  <c r="AE24" i="51"/>
  <c r="AD24" i="51"/>
  <c r="V24" i="51"/>
  <c r="U24" i="51"/>
  <c r="AE23" i="51"/>
  <c r="AD23" i="51"/>
  <c r="V23" i="51"/>
  <c r="U23" i="51"/>
  <c r="AE22" i="51"/>
  <c r="AD22" i="51"/>
  <c r="V22" i="51"/>
  <c r="U22" i="51"/>
  <c r="D22" i="51"/>
  <c r="AE21" i="51"/>
  <c r="AD21" i="51"/>
  <c r="V21" i="51"/>
  <c r="U21" i="51"/>
  <c r="AE20" i="51"/>
  <c r="AD20" i="51"/>
  <c r="V20" i="51"/>
  <c r="U20" i="51"/>
  <c r="AN19" i="51"/>
  <c r="AE19" i="51"/>
  <c r="AD19" i="51"/>
  <c r="V19" i="51"/>
  <c r="U19" i="51"/>
  <c r="AV18" i="51"/>
  <c r="AE18" i="51"/>
  <c r="AD18" i="51"/>
  <c r="V18" i="51"/>
  <c r="U18" i="51"/>
  <c r="AE17" i="51"/>
  <c r="AD17" i="51"/>
  <c r="V17" i="51"/>
  <c r="U17" i="51"/>
  <c r="AE16" i="51"/>
  <c r="AD16" i="51"/>
  <c r="V16" i="51"/>
  <c r="U16" i="51"/>
  <c r="AE15" i="51"/>
  <c r="AD15" i="51"/>
  <c r="V15" i="51"/>
  <c r="U15" i="51"/>
  <c r="AE14" i="51"/>
  <c r="AA71" i="51"/>
  <c r="AA73" i="51"/>
  <c r="AD14" i="51"/>
  <c r="Z71" i="51"/>
  <c r="Z73" i="51"/>
  <c r="V14" i="51"/>
  <c r="U14" i="51"/>
  <c r="I14" i="51"/>
  <c r="D14" i="51"/>
  <c r="J14" i="51"/>
  <c r="L7" i="51"/>
  <c r="L11" i="51"/>
  <c r="L13" i="51"/>
  <c r="AE13" i="51"/>
  <c r="AD13" i="51"/>
  <c r="V13" i="51"/>
  <c r="U13" i="51"/>
  <c r="AE12" i="51"/>
  <c r="AD12" i="51"/>
  <c r="V12" i="51"/>
  <c r="U12" i="51"/>
  <c r="AE11" i="51"/>
  <c r="AD11" i="51"/>
  <c r="V11" i="51"/>
  <c r="U11" i="51"/>
  <c r="AE10" i="51"/>
  <c r="AD10" i="51"/>
  <c r="V10" i="51"/>
  <c r="U10" i="51"/>
  <c r="AE9" i="51"/>
  <c r="AD9" i="51"/>
  <c r="V9" i="51"/>
  <c r="U9" i="51"/>
  <c r="AE8" i="51"/>
  <c r="AD8" i="51"/>
  <c r="V8" i="51"/>
  <c r="U8" i="51"/>
  <c r="M20" i="37"/>
  <c r="H23" i="39"/>
  <c r="L24" i="37"/>
  <c r="I10" i="37"/>
  <c r="N21" i="3"/>
  <c r="E19" i="34"/>
  <c r="E17" i="39"/>
  <c r="K22" i="3"/>
  <c r="O17" i="37"/>
  <c r="F22" i="37"/>
  <c r="N22" i="37"/>
  <c r="O22" i="37"/>
  <c r="L16" i="34"/>
  <c r="J22" i="34"/>
  <c r="J12" i="3"/>
  <c r="O12" i="3"/>
  <c r="N11" i="3"/>
  <c r="J22" i="3"/>
  <c r="N22" i="3"/>
  <c r="O20" i="39"/>
  <c r="N24" i="37"/>
  <c r="O21" i="3"/>
  <c r="M11" i="37"/>
  <c r="G17" i="39"/>
  <c r="J10" i="37"/>
  <c r="I22" i="37"/>
  <c r="M22" i="37"/>
  <c r="K21" i="3"/>
  <c r="M17" i="39"/>
  <c r="F17" i="39"/>
  <c r="E18" i="3"/>
  <c r="F18" i="3"/>
  <c r="I20" i="37"/>
  <c r="H20" i="37"/>
  <c r="J20" i="37"/>
  <c r="G20" i="37"/>
  <c r="L20" i="37"/>
  <c r="K20" i="37"/>
  <c r="O20" i="37"/>
  <c r="N20" i="37"/>
  <c r="M12" i="37"/>
  <c r="J7" i="37"/>
  <c r="E20" i="37"/>
  <c r="E25" i="34"/>
  <c r="F20" i="37"/>
  <c r="E16" i="39"/>
  <c r="E26" i="34"/>
  <c r="K20" i="39"/>
  <c r="O11" i="3"/>
  <c r="M26" i="37"/>
  <c r="J15" i="37"/>
  <c r="H15" i="37"/>
  <c r="I19" i="37"/>
  <c r="M20" i="34"/>
  <c r="N20" i="34"/>
  <c r="F20" i="34"/>
  <c r="I20" i="34"/>
  <c r="N25" i="39"/>
  <c r="H24" i="34"/>
  <c r="E22" i="3"/>
  <c r="O10" i="34"/>
  <c r="I16" i="3"/>
  <c r="L16" i="3"/>
  <c r="I17" i="39"/>
  <c r="O17" i="39"/>
  <c r="F12" i="37"/>
  <c r="O12" i="37"/>
  <c r="F18" i="34"/>
  <c r="J14" i="34"/>
  <c r="K8" i="39"/>
  <c r="L20" i="39"/>
  <c r="J8" i="39"/>
  <c r="G15" i="3"/>
  <c r="I11" i="3"/>
  <c r="H11" i="3"/>
  <c r="F21" i="39"/>
  <c r="J23" i="39"/>
  <c r="I10" i="39"/>
  <c r="K19" i="37"/>
  <c r="L17" i="39"/>
  <c r="N19" i="37"/>
  <c r="F15" i="37"/>
  <c r="E8" i="39"/>
  <c r="M23" i="39"/>
  <c r="N7" i="37"/>
  <c r="H18" i="3"/>
  <c r="N17" i="39"/>
  <c r="J17" i="39"/>
  <c r="H19" i="34"/>
  <c r="G17" i="37"/>
  <c r="F12" i="39"/>
  <c r="N17" i="37"/>
  <c r="H17" i="37"/>
  <c r="N8" i="39"/>
  <c r="L15" i="37"/>
  <c r="E17" i="37"/>
  <c r="I17" i="37"/>
  <c r="L8" i="39"/>
  <c r="E15" i="3"/>
  <c r="K14" i="37"/>
  <c r="H10" i="3"/>
  <c r="L12" i="37"/>
  <c r="K17" i="39"/>
  <c r="F19" i="37"/>
  <c r="O23" i="39"/>
  <c r="J15" i="3"/>
  <c r="F14" i="3"/>
  <c r="N15" i="34"/>
  <c r="F25" i="3"/>
  <c r="L17" i="37"/>
  <c r="L25" i="34"/>
  <c r="N23" i="39"/>
  <c r="N10" i="39"/>
  <c r="J14" i="37"/>
  <c r="M25" i="34"/>
  <c r="K26" i="34"/>
  <c r="F24" i="34"/>
  <c r="F21" i="34"/>
  <c r="G9" i="34"/>
  <c r="H22" i="37"/>
  <c r="F22" i="3"/>
  <c r="N12" i="3"/>
  <c r="M17" i="37"/>
  <c r="K10" i="37"/>
  <c r="F17" i="37"/>
  <c r="H19" i="39"/>
  <c r="J17" i="37"/>
  <c r="M19" i="37"/>
  <c r="I15" i="3"/>
  <c r="N14" i="39"/>
  <c r="I22" i="3"/>
  <c r="L10" i="37"/>
  <c r="L15" i="3"/>
  <c r="J22" i="37"/>
  <c r="L22" i="3"/>
  <c r="E12" i="3"/>
  <c r="K12" i="3"/>
  <c r="E22" i="37"/>
  <c r="J10" i="39"/>
  <c r="K19" i="39"/>
  <c r="E23" i="39"/>
  <c r="M15" i="3"/>
  <c r="O19" i="37"/>
  <c r="L10" i="39"/>
  <c r="F25" i="39"/>
  <c r="N17" i="34"/>
  <c r="O22" i="3"/>
  <c r="L24" i="34"/>
  <c r="O25" i="34"/>
  <c r="M12" i="3"/>
  <c r="H10" i="37"/>
  <c r="L22" i="37"/>
  <c r="K22" i="37"/>
  <c r="I14" i="39"/>
  <c r="H19" i="37"/>
  <c r="N25" i="34"/>
  <c r="K10" i="39"/>
  <c r="I25" i="39"/>
  <c r="K14" i="39"/>
  <c r="N26" i="34"/>
  <c r="H24" i="39"/>
  <c r="O18" i="37"/>
  <c r="F12" i="3"/>
  <c r="H16" i="39"/>
  <c r="I16" i="39"/>
  <c r="G23" i="34"/>
  <c r="N10" i="3"/>
  <c r="M10" i="3"/>
  <c r="F10" i="3"/>
  <c r="F7" i="3"/>
  <c r="H7" i="3"/>
  <c r="G14" i="37"/>
  <c r="K14" i="34"/>
  <c r="F16" i="39"/>
  <c r="K12" i="37"/>
  <c r="G12" i="37"/>
  <c r="E12" i="37"/>
  <c r="I12" i="37"/>
  <c r="H12" i="37"/>
  <c r="N9" i="34"/>
  <c r="F9" i="34"/>
  <c r="E9" i="34"/>
  <c r="E16" i="34"/>
  <c r="K21" i="34"/>
  <c r="H21" i="34"/>
  <c r="L14" i="3"/>
  <c r="M21" i="3"/>
  <c r="L21" i="3"/>
  <c r="G21" i="3"/>
  <c r="J21" i="3"/>
  <c r="E21" i="3"/>
  <c r="G21" i="39"/>
  <c r="G16" i="39"/>
  <c r="N24" i="39"/>
  <c r="F14" i="37"/>
  <c r="N9" i="37"/>
  <c r="I12" i="34"/>
  <c r="K16" i="39"/>
  <c r="M16" i="39"/>
  <c r="I21" i="3"/>
  <c r="F21" i="3"/>
  <c r="M15" i="39"/>
  <c r="N19" i="39"/>
  <c r="H26" i="39"/>
  <c r="O15" i="37"/>
  <c r="N15" i="37"/>
  <c r="K15" i="37"/>
  <c r="I15" i="37"/>
  <c r="E15" i="37"/>
  <c r="L19" i="37"/>
  <c r="J19" i="37"/>
  <c r="G19" i="37"/>
  <c r="E19" i="37"/>
  <c r="J24" i="37"/>
  <c r="I24" i="37"/>
  <c r="E22" i="34"/>
  <c r="I22" i="34"/>
  <c r="O22" i="34"/>
  <c r="M22" i="34"/>
  <c r="G22" i="34"/>
  <c r="K22" i="34"/>
  <c r="N22" i="34"/>
  <c r="K25" i="34"/>
  <c r="M18" i="3"/>
  <c r="N18" i="3"/>
  <c r="L18" i="3"/>
  <c r="G22" i="3"/>
  <c r="M22" i="3"/>
  <c r="H22" i="3"/>
  <c r="N25" i="3"/>
  <c r="K7" i="37"/>
  <c r="I24" i="39"/>
  <c r="J24" i="39"/>
  <c r="O14" i="37"/>
  <c r="N14" i="37"/>
  <c r="M14" i="37"/>
  <c r="E14" i="37"/>
  <c r="E14" i="34"/>
  <c r="L14" i="34"/>
  <c r="M14" i="34"/>
  <c r="H14" i="34"/>
  <c r="I14" i="34"/>
  <c r="N14" i="34"/>
  <c r="G23" i="3"/>
  <c r="N23" i="3"/>
  <c r="M23" i="3"/>
  <c r="O23" i="3"/>
  <c r="L14" i="37"/>
  <c r="H14" i="37"/>
  <c r="E14" i="3"/>
  <c r="G14" i="34"/>
  <c r="J9" i="37"/>
  <c r="H21" i="3"/>
  <c r="H9" i="34"/>
  <c r="L16" i="39"/>
  <c r="F24" i="39"/>
  <c r="O14" i="34"/>
  <c r="I8" i="39"/>
  <c r="M8" i="39"/>
  <c r="G8" i="39"/>
  <c r="F10" i="37"/>
  <c r="N15" i="3"/>
  <c r="K7" i="3"/>
  <c r="G7" i="3"/>
  <c r="E7" i="3"/>
  <c r="I7" i="3"/>
  <c r="I11" i="37"/>
  <c r="K11" i="37"/>
  <c r="J11" i="37"/>
  <c r="E24" i="3"/>
  <c r="L12" i="39"/>
  <c r="J12" i="39"/>
  <c r="H18" i="37"/>
  <c r="K24" i="34"/>
  <c r="H9" i="3"/>
  <c r="G11" i="3"/>
  <c r="O14" i="39"/>
  <c r="G23" i="39"/>
  <c r="L23" i="39"/>
  <c r="I26" i="34"/>
  <c r="L26" i="34"/>
  <c r="G12" i="39"/>
  <c r="H14" i="39"/>
  <c r="K23" i="39"/>
  <c r="N20" i="39"/>
  <c r="J14" i="39"/>
  <c r="H20" i="34"/>
  <c r="K11" i="3"/>
  <c r="G11" i="37"/>
  <c r="E11" i="39"/>
  <c r="J16" i="39"/>
  <c r="N16" i="39"/>
  <c r="O16" i="39"/>
  <c r="M15" i="37"/>
  <c r="G15" i="37"/>
  <c r="M24" i="37"/>
  <c r="K24" i="37"/>
  <c r="O24" i="37"/>
  <c r="F24" i="37"/>
  <c r="H24" i="37"/>
  <c r="E24" i="37"/>
  <c r="G24" i="37"/>
  <c r="E12" i="34"/>
  <c r="I8" i="3"/>
  <c r="G12" i="3"/>
  <c r="I12" i="3"/>
  <c r="H12" i="3"/>
  <c r="L7" i="3"/>
  <c r="N7" i="3"/>
  <c r="O7" i="3"/>
  <c r="J7" i="3"/>
  <c r="G25" i="39"/>
  <c r="E25" i="39"/>
  <c r="L11" i="37"/>
  <c r="N11" i="37"/>
  <c r="F11" i="37"/>
  <c r="O13" i="34"/>
  <c r="I13" i="34"/>
  <c r="K20" i="34"/>
  <c r="E20" i="34"/>
  <c r="O20" i="34"/>
  <c r="J26" i="34"/>
  <c r="M26" i="34"/>
  <c r="I24" i="3"/>
  <c r="N24" i="3"/>
  <c r="O24" i="3"/>
  <c r="L14" i="39"/>
  <c r="J20" i="39"/>
  <c r="J25" i="39"/>
  <c r="M14" i="39"/>
  <c r="O26" i="34"/>
  <c r="F26" i="34"/>
  <c r="O25" i="39"/>
  <c r="E18" i="39"/>
  <c r="F14" i="39"/>
  <c r="L25" i="39"/>
  <c r="H26" i="34"/>
  <c r="I23" i="39"/>
  <c r="H12" i="39"/>
  <c r="I8" i="37"/>
  <c r="H25" i="39"/>
  <c r="G8" i="37"/>
  <c r="E14" i="39"/>
  <c r="F20" i="39"/>
  <c r="K23" i="37"/>
  <c r="K25" i="39"/>
  <c r="I24" i="34"/>
  <c r="L20" i="34"/>
  <c r="G20" i="34"/>
  <c r="J18" i="37"/>
  <c r="E11" i="37"/>
  <c r="H20" i="39"/>
  <c r="O11" i="37"/>
  <c r="F8" i="39"/>
  <c r="O8" i="39"/>
  <c r="H8" i="39"/>
  <c r="F19" i="39"/>
  <c r="E19" i="39"/>
  <c r="O26" i="39"/>
  <c r="N12" i="37"/>
  <c r="J12" i="37"/>
  <c r="I16" i="34"/>
  <c r="J16" i="34"/>
  <c r="N16" i="34"/>
  <c r="E10" i="3"/>
  <c r="N8" i="34"/>
  <c r="I8" i="34"/>
  <c r="L8" i="34"/>
  <c r="F8" i="34"/>
  <c r="K8" i="34"/>
  <c r="M8" i="34"/>
  <c r="O8" i="34"/>
  <c r="O17" i="34"/>
  <c r="I17" i="34"/>
  <c r="H17" i="34"/>
  <c r="J17" i="34"/>
  <c r="L17" i="34"/>
  <c r="M17" i="34"/>
  <c r="G17" i="34"/>
  <c r="F17" i="34"/>
  <c r="AC72" i="51"/>
  <c r="I26" i="39"/>
  <c r="E8" i="34"/>
  <c r="G8" i="34"/>
  <c r="O11" i="39"/>
  <c r="N11" i="39"/>
  <c r="I11" i="39"/>
  <c r="F18" i="37"/>
  <c r="G18" i="37"/>
  <c r="N18" i="37"/>
  <c r="K18" i="37"/>
  <c r="I18" i="37"/>
  <c r="L18" i="37"/>
  <c r="M18" i="37"/>
  <c r="E17" i="3"/>
  <c r="I17" i="3"/>
  <c r="O17" i="3"/>
  <c r="F17" i="3"/>
  <c r="K17" i="3"/>
  <c r="J17" i="3"/>
  <c r="L17" i="3"/>
  <c r="G17" i="3"/>
  <c r="H17" i="3"/>
  <c r="M17" i="3"/>
  <c r="S73" i="51"/>
  <c r="N21" i="37"/>
  <c r="J18" i="39"/>
  <c r="G18" i="39"/>
  <c r="M18" i="39"/>
  <c r="L18" i="39"/>
  <c r="K8" i="37"/>
  <c r="J8" i="37"/>
  <c r="N8" i="37"/>
  <c r="F8" i="37"/>
  <c r="H8" i="37"/>
  <c r="M8" i="37"/>
  <c r="J26" i="37"/>
  <c r="I26" i="37"/>
  <c r="H24" i="3"/>
  <c r="K24" i="3"/>
  <c r="M24" i="3"/>
  <c r="F26" i="39"/>
  <c r="L26" i="39"/>
  <c r="K26" i="39"/>
  <c r="E26" i="39"/>
  <c r="J26" i="39"/>
  <c r="G26" i="39"/>
  <c r="I10" i="34"/>
  <c r="L10" i="34"/>
  <c r="N10" i="34"/>
  <c r="F10" i="34"/>
  <c r="J10" i="34"/>
  <c r="E10" i="34"/>
  <c r="M19" i="3"/>
  <c r="I19" i="3"/>
  <c r="E19" i="3"/>
  <c r="L19" i="3"/>
  <c r="H19" i="3"/>
  <c r="N19" i="3"/>
  <c r="G19" i="3"/>
  <c r="F19" i="3"/>
  <c r="K19" i="3"/>
  <c r="O19" i="3"/>
  <c r="H8" i="34"/>
  <c r="J8" i="34"/>
  <c r="M26" i="39"/>
  <c r="H18" i="39"/>
  <c r="F24" i="3"/>
  <c r="O18" i="39"/>
  <c r="E18" i="37"/>
  <c r="E8" i="37"/>
  <c r="N17" i="3"/>
  <c r="F11" i="39"/>
  <c r="K17" i="34"/>
  <c r="E17" i="34"/>
  <c r="I15" i="39"/>
  <c r="F15" i="39"/>
  <c r="O15" i="39"/>
  <c r="K15" i="39"/>
  <c r="J15" i="39"/>
  <c r="I13" i="37"/>
  <c r="L13" i="37"/>
  <c r="E23" i="37"/>
  <c r="J23" i="37"/>
  <c r="I23" i="37"/>
  <c r="G23" i="37"/>
  <c r="M23" i="37"/>
  <c r="N23" i="37"/>
  <c r="F23" i="37"/>
  <c r="H23" i="37"/>
  <c r="O23" i="37"/>
  <c r="L23" i="37"/>
  <c r="N13" i="34"/>
  <c r="M13" i="34"/>
  <c r="J13" i="34"/>
  <c r="G13" i="34"/>
  <c r="E13" i="34"/>
  <c r="L13" i="34"/>
  <c r="K13" i="34"/>
  <c r="F13" i="34"/>
  <c r="H13" i="34"/>
  <c r="E8" i="3"/>
  <c r="G8" i="3"/>
  <c r="J7" i="39"/>
  <c r="F7" i="37"/>
  <c r="N7" i="34"/>
  <c r="O7" i="34"/>
  <c r="F7" i="34"/>
  <c r="M17" i="51"/>
  <c r="L16" i="51"/>
  <c r="L20" i="51"/>
  <c r="L68" i="51"/>
  <c r="M7" i="3"/>
  <c r="H22" i="34"/>
  <c r="J13" i="39"/>
  <c r="F22" i="34"/>
  <c r="G21" i="37"/>
  <c r="F13" i="39"/>
  <c r="L8" i="37"/>
  <c r="I21" i="37"/>
  <c r="M13" i="37"/>
  <c r="F26" i="37"/>
  <c r="L21" i="37"/>
  <c r="AC73" i="51"/>
  <c r="R66" i="51" s="1"/>
  <c r="Y65" i="51" s="1"/>
  <c r="F13" i="37"/>
  <c r="F12" i="34"/>
  <c r="G15" i="34"/>
  <c r="L12" i="34"/>
  <c r="L9" i="37"/>
  <c r="E7" i="37"/>
  <c r="H7" i="37"/>
  <c r="I7" i="37"/>
  <c r="O7" i="37"/>
  <c r="L7" i="37"/>
  <c r="M7" i="37"/>
  <c r="O22" i="39"/>
  <c r="L22" i="39"/>
  <c r="K22" i="39"/>
  <c r="F22" i="39"/>
  <c r="G22" i="39"/>
  <c r="E26" i="37"/>
  <c r="N26" i="37"/>
  <c r="L26" i="37"/>
  <c r="G26" i="37"/>
  <c r="O26" i="37"/>
  <c r="J21" i="34"/>
  <c r="L21" i="34"/>
  <c r="G21" i="34"/>
  <c r="J22" i="39"/>
  <c r="O21" i="37"/>
  <c r="H13" i="37"/>
  <c r="J15" i="34"/>
  <c r="F8" i="3"/>
  <c r="M12" i="34"/>
  <c r="K15" i="34"/>
  <c r="I18" i="39"/>
  <c r="N18" i="39"/>
  <c r="K18" i="39"/>
  <c r="F18" i="39"/>
  <c r="E24" i="39"/>
  <c r="K24" i="39"/>
  <c r="G24" i="39"/>
  <c r="L24" i="39"/>
  <c r="O24" i="39"/>
  <c r="L9" i="34"/>
  <c r="I9" i="34"/>
  <c r="O9" i="34"/>
  <c r="J9" i="34"/>
  <c r="M9" i="34"/>
  <c r="K9" i="34"/>
  <c r="N14" i="3"/>
  <c r="K14" i="3"/>
  <c r="O14" i="3"/>
  <c r="I14" i="3"/>
  <c r="H14" i="3"/>
  <c r="G14" i="3"/>
  <c r="J14" i="3"/>
  <c r="M14" i="3"/>
  <c r="M7" i="34"/>
  <c r="H7" i="34"/>
  <c r="L7" i="34"/>
  <c r="J7" i="34"/>
  <c r="K7" i="34"/>
  <c r="E7" i="34"/>
  <c r="I7" i="34"/>
  <c r="AV13" i="51"/>
  <c r="I25" i="37"/>
  <c r="G25" i="37"/>
  <c r="N25" i="37"/>
  <c r="L25" i="37"/>
  <c r="O25" i="37"/>
  <c r="J25" i="37"/>
  <c r="E25" i="37"/>
  <c r="K25" i="37"/>
  <c r="H26" i="37"/>
  <c r="I9" i="37"/>
  <c r="K9" i="37"/>
  <c r="F9" i="37"/>
  <c r="G9" i="37"/>
  <c r="M9" i="37"/>
  <c r="M8" i="3"/>
  <c r="E22" i="39"/>
  <c r="I22" i="39"/>
  <c r="K21" i="37"/>
  <c r="M26" i="3"/>
  <c r="O15" i="34"/>
  <c r="E21" i="34"/>
  <c r="N12" i="34"/>
  <c r="E9" i="37"/>
  <c r="M10" i="39"/>
  <c r="H10" i="39"/>
  <c r="F10" i="39"/>
  <c r="G10" i="39"/>
  <c r="O10" i="39"/>
  <c r="E10" i="39"/>
  <c r="E15" i="39"/>
  <c r="L15" i="39"/>
  <c r="G15" i="39"/>
  <c r="H15" i="39"/>
  <c r="N15" i="39"/>
  <c r="M19" i="39"/>
  <c r="L19" i="39"/>
  <c r="I19" i="39"/>
  <c r="G19" i="39"/>
  <c r="O19" i="39"/>
  <c r="J19" i="39"/>
  <c r="O10" i="37"/>
  <c r="M10" i="37"/>
  <c r="G10" i="37"/>
  <c r="E10" i="37"/>
  <c r="N10" i="37"/>
  <c r="G10" i="3"/>
  <c r="I10" i="3"/>
  <c r="J10" i="3"/>
  <c r="K10" i="3"/>
  <c r="L10" i="3"/>
  <c r="O10" i="3"/>
  <c r="K18" i="3"/>
  <c r="J18" i="3"/>
  <c r="I18" i="3"/>
  <c r="O18" i="3"/>
  <c r="G18" i="3"/>
  <c r="F23" i="3"/>
  <c r="K23" i="3"/>
  <c r="I23" i="3"/>
  <c r="L23" i="3"/>
  <c r="J23" i="3"/>
  <c r="H23" i="3"/>
  <c r="H15" i="34"/>
  <c r="M15" i="34"/>
  <c r="I15" i="34"/>
  <c r="L15" i="34"/>
  <c r="I26" i="3"/>
  <c r="G26" i="3"/>
  <c r="L26" i="3"/>
  <c r="N26" i="3"/>
  <c r="J26" i="3"/>
  <c r="E26" i="3"/>
  <c r="K26" i="3"/>
  <c r="K13" i="37"/>
  <c r="G13" i="37"/>
  <c r="E13" i="37"/>
  <c r="K12" i="34"/>
  <c r="G12" i="34"/>
  <c r="F25" i="37"/>
  <c r="R71" i="51"/>
  <c r="R73" i="51"/>
  <c r="F16" i="34"/>
  <c r="M16" i="34"/>
  <c r="H16" i="34"/>
  <c r="K16" i="34"/>
  <c r="O16" i="34"/>
  <c r="G16" i="34"/>
  <c r="O13" i="37"/>
  <c r="H25" i="37"/>
  <c r="O26" i="3"/>
  <c r="N21" i="34"/>
  <c r="H12" i="34"/>
  <c r="H9" i="37"/>
  <c r="M21" i="34"/>
  <c r="N22" i="39"/>
  <c r="L11" i="39"/>
  <c r="K11" i="39"/>
  <c r="J11" i="39"/>
  <c r="H11" i="39"/>
  <c r="M11" i="39"/>
  <c r="G11" i="39"/>
  <c r="G20" i="39"/>
  <c r="E20" i="39"/>
  <c r="M20" i="39"/>
  <c r="I20" i="39"/>
  <c r="J18" i="34"/>
  <c r="G24" i="34"/>
  <c r="O24" i="34"/>
  <c r="N24" i="34"/>
  <c r="E24" i="34"/>
  <c r="J24" i="34"/>
  <c r="M24" i="34"/>
  <c r="M11" i="3"/>
  <c r="F11" i="3"/>
  <c r="J11" i="3"/>
  <c r="L11" i="3"/>
  <c r="E11" i="3"/>
  <c r="F15" i="3"/>
  <c r="K15" i="3"/>
  <c r="O15" i="3"/>
  <c r="H15" i="3"/>
  <c r="L67" i="51"/>
  <c r="I20" i="3"/>
  <c r="J16" i="37"/>
  <c r="M22" i="39"/>
  <c r="M25" i="37"/>
  <c r="J12" i="34"/>
  <c r="G9" i="39"/>
  <c r="J21" i="37"/>
  <c r="E21" i="37"/>
  <c r="M21" i="37"/>
  <c r="F21" i="37"/>
  <c r="L8" i="3"/>
  <c r="N8" i="3"/>
  <c r="H8" i="3"/>
  <c r="J8" i="3"/>
  <c r="O8" i="3"/>
  <c r="J13" i="37"/>
  <c r="T73" i="51"/>
  <c r="F26" i="3"/>
  <c r="O21" i="34"/>
  <c r="I21" i="34"/>
  <c r="N12" i="39"/>
  <c r="I12" i="39"/>
  <c r="K12" i="39"/>
  <c r="E12" i="39"/>
  <c r="O12" i="39"/>
  <c r="H10" i="34"/>
  <c r="M10" i="34"/>
  <c r="G10" i="34"/>
  <c r="K10" i="34"/>
  <c r="E15" i="34"/>
  <c r="L19" i="34"/>
  <c r="O19" i="34"/>
  <c r="N19" i="34"/>
  <c r="J19" i="34"/>
  <c r="F19" i="34"/>
  <c r="K19" i="34"/>
  <c r="M19" i="34"/>
  <c r="G19" i="34"/>
  <c r="I19" i="34"/>
  <c r="J25" i="34"/>
  <c r="F25" i="34"/>
  <c r="G25" i="34"/>
  <c r="I25" i="34"/>
  <c r="H25" i="34"/>
  <c r="L24" i="3"/>
  <c r="G24" i="3"/>
  <c r="D14" i="43"/>
  <c r="H11" i="34"/>
  <c r="F9" i="39"/>
  <c r="H16" i="37"/>
  <c r="O10" i="43"/>
  <c r="E20" i="3"/>
  <c r="H18" i="34"/>
  <c r="E9" i="39"/>
  <c r="E11" i="34"/>
  <c r="M6" i="43"/>
  <c r="I13" i="39"/>
  <c r="H23" i="34"/>
  <c r="O9" i="3"/>
  <c r="L9" i="3"/>
  <c r="L25" i="3"/>
  <c r="O23" i="34"/>
  <c r="O13" i="3"/>
  <c r="M25" i="3"/>
  <c r="N18" i="34"/>
  <c r="J16" i="3"/>
  <c r="O9" i="39"/>
  <c r="I16" i="37"/>
  <c r="K16" i="37"/>
  <c r="L11" i="34"/>
  <c r="M18" i="34"/>
  <c r="N11" i="34"/>
  <c r="F11" i="34"/>
  <c r="L13" i="39"/>
  <c r="G13" i="39"/>
  <c r="N23" i="34"/>
  <c r="I13" i="3"/>
  <c r="M9" i="3"/>
  <c r="G9" i="3"/>
  <c r="L16" i="37"/>
  <c r="M21" i="39"/>
  <c r="E9" i="3"/>
  <c r="M13" i="3"/>
  <c r="K18" i="34"/>
  <c r="M16" i="3"/>
  <c r="M9" i="39"/>
  <c r="O20" i="3"/>
  <c r="M11" i="34"/>
  <c r="C10" i="43"/>
  <c r="L18" i="34"/>
  <c r="G20" i="3"/>
  <c r="M16" i="37"/>
  <c r="K13" i="39"/>
  <c r="J9" i="3"/>
  <c r="H21" i="39"/>
  <c r="E21" i="39"/>
  <c r="L13" i="3"/>
  <c r="H16" i="3"/>
  <c r="J9" i="39"/>
  <c r="N20" i="3"/>
  <c r="L20" i="3"/>
  <c r="I18" i="34"/>
  <c r="F16" i="37"/>
  <c r="N5" i="43"/>
  <c r="D10" i="43"/>
  <c r="K9" i="3"/>
  <c r="O13" i="39"/>
  <c r="K13" i="3"/>
  <c r="G18" i="34"/>
  <c r="L21" i="39"/>
  <c r="M23" i="34"/>
  <c r="O21" i="39"/>
  <c r="N21" i="39"/>
  <c r="K16" i="3"/>
  <c r="H7" i="39"/>
  <c r="M20" i="3"/>
  <c r="J11" i="34"/>
  <c r="E18" i="34"/>
  <c r="G11" i="34"/>
  <c r="H9" i="39"/>
  <c r="O11" i="34"/>
  <c r="M13" i="39"/>
  <c r="E9" i="43"/>
  <c r="J13" i="3"/>
  <c r="E23" i="34"/>
  <c r="I23" i="34"/>
  <c r="K21" i="39"/>
  <c r="G13" i="3"/>
  <c r="N16" i="3"/>
  <c r="I9" i="39"/>
  <c r="L9" i="39"/>
  <c r="E16" i="37"/>
  <c r="N6" i="43"/>
  <c r="J20" i="3"/>
  <c r="H13" i="39"/>
  <c r="H25" i="3"/>
  <c r="F13" i="3"/>
  <c r="I9" i="3"/>
  <c r="J25" i="3"/>
  <c r="F23" i="34"/>
  <c r="K23" i="34"/>
  <c r="J21" i="39"/>
  <c r="J23" i="34"/>
  <c r="E13" i="3"/>
  <c r="E25" i="3"/>
  <c r="O16" i="3"/>
  <c r="K11" i="34"/>
  <c r="G16" i="37"/>
  <c r="O9" i="43"/>
  <c r="N9" i="39"/>
  <c r="O16" i="37"/>
  <c r="H20" i="3"/>
  <c r="K20" i="3"/>
  <c r="E13" i="39"/>
  <c r="K25" i="3"/>
  <c r="F9" i="3"/>
  <c r="G25" i="3"/>
  <c r="N13" i="3"/>
  <c r="O25" i="3"/>
  <c r="E16" i="3"/>
  <c r="F16" i="3"/>
  <c r="D9" i="43"/>
  <c r="O7" i="39"/>
  <c r="G7" i="39"/>
  <c r="P9" i="43"/>
  <c r="L7" i="39"/>
  <c r="I7" i="39"/>
  <c r="K7" i="39"/>
  <c r="E7" i="39"/>
  <c r="F7" i="39"/>
  <c r="O5" i="43"/>
  <c r="N7" i="39"/>
  <c r="E14" i="43"/>
  <c r="N9" i="43"/>
  <c r="E10" i="43"/>
  <c r="C14" i="43"/>
  <c r="M10" i="43"/>
  <c r="N10" i="43"/>
  <c r="B14" i="43"/>
  <c r="L5" i="43"/>
  <c r="M5" i="43"/>
  <c r="M9" i="43"/>
  <c r="Q9" i="43"/>
  <c r="C4" i="43"/>
  <c r="B9" i="43"/>
  <c r="B10" i="43"/>
  <c r="D4" i="43"/>
  <c r="C9" i="43"/>
  <c r="C11" i="43"/>
  <c r="P10" i="43"/>
  <c r="B4" i="43"/>
  <c r="L6" i="43"/>
  <c r="E11" i="43"/>
  <c r="E4" i="43"/>
  <c r="O6" i="43"/>
  <c r="F14" i="43"/>
  <c r="K16" i="51"/>
  <c r="Q10" i="43"/>
  <c r="F10" i="43"/>
  <c r="H10" i="43"/>
  <c r="H14" i="43"/>
  <c r="P5" i="43"/>
  <c r="N4" i="43"/>
  <c r="F9" i="43"/>
  <c r="H9" i="43"/>
  <c r="P6" i="43"/>
  <c r="L4" i="43"/>
  <c r="P4" i="43"/>
  <c r="M11" i="43"/>
  <c r="F4" i="43"/>
  <c r="H4" i="43"/>
  <c r="F11" i="43"/>
  <c r="H11" i="43"/>
  <c r="R64" i="51" l="1"/>
  <c r="Y63" i="51" s="1"/>
</calcChain>
</file>

<file path=xl/sharedStrings.xml><?xml version="1.0" encoding="utf-8"?>
<sst xmlns="http://schemas.openxmlformats.org/spreadsheetml/2006/main" count="862" uniqueCount="424">
  <si>
    <t>F_i</t>
  </si>
  <si>
    <t>F_num</t>
  </si>
  <si>
    <t>Milk (cups)</t>
  </si>
  <si>
    <t>Total offerings</t>
  </si>
  <si>
    <t>Total oz equivalents</t>
  </si>
  <si>
    <t>Go to Weekly Report</t>
  </si>
  <si>
    <t>Daily Milk Requirement Check
1 cup</t>
  </si>
  <si>
    <t>Go to Instructions</t>
  </si>
  <si>
    <t>Minimum Fluid Milk (cups)</t>
  </si>
  <si>
    <t>Getting Started</t>
  </si>
  <si>
    <t>REMEMBER TO PERIODICALLY SAVE THE WORKSHEET AS IT IS BEING COMPLETED!!!!</t>
  </si>
  <si>
    <t>Materials needed:</t>
  </si>
  <si>
    <t>Portion sizes for all reimbursable menu items</t>
  </si>
  <si>
    <t>Contribution information for each menu item (CN Label, USDA Food Fact Sheet)</t>
  </si>
  <si>
    <t>Standardized Recipes</t>
  </si>
  <si>
    <t xml:space="preserve">Production Records  </t>
  </si>
  <si>
    <t>Click here to go to the Food Buying Guide Calculator</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</si>
  <si>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</si>
  <si>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</si>
  <si>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</si>
  <si>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Dried fruit- twice the volume as served (1/2 cup credits as 1 cup)</t>
  </si>
  <si>
    <t>Raw leafy greens- half the volume as served (2 cups credits as 1 cup)</t>
  </si>
  <si>
    <t xml:space="preserve">Conversion must be made first, and CREDITABLE amounts entered into the menu worksheet. </t>
  </si>
  <si>
    <t>SFA Notes</t>
  </si>
  <si>
    <t xml:space="preserve">Once the meal name for Meal #1 has been entered, the meal components and corresponding serving sizes must be entered. </t>
  </si>
  <si>
    <t>Each row should contain one meal until all meals offered over the week are entered</t>
  </si>
  <si>
    <t>***Do NOT enter text (such as “4 oz”) in these cells. Attempts to do so will result in an error message.</t>
  </si>
  <si>
    <t xml:space="preserve"> To simplify the menu entry process, type the name of the complete reimbursable meal by main dish name only.</t>
  </si>
  <si>
    <t xml:space="preserve">***IMPORTANT: For purposes of Menu worksheet, SFAs must list reimbursable meals offered on the menu. Each reimbursable meal consists of all required food components: any grain/meat/meat alternates in a main dish and/or side dish, total amount of fruit/vegetable offered with this meal, and amount of milk. </t>
  </si>
  <si>
    <t>ALL unique reimbursable meals offered over the course of the entire week must be entered.  If a bagel with cream cheese is available every day, enter it once.</t>
  </si>
  <si>
    <t>OPTIONAL Tools to Assist in Fraction and Decimal Calculations</t>
  </si>
  <si>
    <r>
      <t xml:space="preserve">
Fraction Calculator: 
</t>
    </r>
    <r>
      <rPr>
        <sz val="11"/>
        <color theme="1"/>
        <rFont val="Calibri"/>
        <family val="2"/>
        <scheme val="minor"/>
      </rPr>
      <t>Use this calculator to add the number of cups.</t>
    </r>
  </si>
  <si>
    <t>Decimal/Fraction Converter
(Rounded down to the nearest 1/8)</t>
  </si>
  <si>
    <t>Enter the decimal you wish to convert to a fraction in the box:</t>
  </si>
  <si>
    <t>The decimal entered above has been converted to the following fraction:</t>
  </si>
  <si>
    <r>
      <t xml:space="preserve">Fraction Calculator: 
</t>
    </r>
    <r>
      <rPr>
        <sz val="11"/>
        <color theme="1"/>
        <rFont val="Calibri"/>
        <family val="2"/>
        <scheme val="minor"/>
      </rPr>
      <t>Use this calculator to add the number of cups.</t>
    </r>
  </si>
  <si>
    <t xml:space="preserve">***IMPORTANT  scroll up or down through the options until “1” is highlighted.  The “enter” key must be pressed before moving to the next column. </t>
  </si>
  <si>
    <t>Weekly Report</t>
  </si>
  <si>
    <t xml:space="preserve">Click on the “Weekly Report” tab. </t>
  </si>
  <si>
    <t xml:space="preserve">On the left side of the sheet, in rows, are the food components. </t>
  </si>
  <si>
    <t>The weekly requirement check, similar to the daily requirement check, shows up as green (Yes) if the menu offered at least the minimum requirement. Red (No) indicates if less than the requirement was offered.</t>
  </si>
  <si>
    <t>Comments Section</t>
  </si>
  <si>
    <t>SFA Name:</t>
  </si>
  <si>
    <t>This tab is for SFAs to provide notes and any additional information the State agency may instruct to include</t>
  </si>
  <si>
    <t>To assist in calculations there is an optional fraction calculator as well as a decimal to fraction converter to the left of the component entry section in the "All Meals" tab</t>
  </si>
  <si>
    <t>There is a section to the right of the requirement checks for SFAs and State agencies to provide comments.</t>
  </si>
  <si>
    <r>
      <t xml:space="preserve">The daily worksheet will perform daily requirement checks for the reimbursable meals offered each day. Requirements met are flagged "Yes" and the cell turns </t>
    </r>
    <r>
      <rPr>
        <b/>
        <sz val="12"/>
        <color indexed="17"/>
        <rFont val="Calibri"/>
        <family val="2"/>
      </rPr>
      <t>green</t>
    </r>
    <r>
      <rPr>
        <b/>
        <sz val="12"/>
        <color indexed="8"/>
        <rFont val="Calibri"/>
        <family val="2"/>
      </rPr>
      <t xml:space="preserve">. Requirements NOT met are flagged "No" and the cell turns </t>
    </r>
    <r>
      <rPr>
        <b/>
        <sz val="12"/>
        <color indexed="10"/>
        <rFont val="Calibri"/>
        <family val="2"/>
      </rPr>
      <t>red</t>
    </r>
    <r>
      <rPr>
        <b/>
        <sz val="12"/>
        <color indexed="8"/>
        <rFont val="Calibri"/>
        <family val="2"/>
      </rPr>
      <t xml:space="preserve">.  
</t>
    </r>
    <r>
      <rPr>
        <sz val="12"/>
        <color indexed="8"/>
        <rFont val="Calibri"/>
        <family val="2"/>
      </rPr>
      <t>NOTE: The top row is frozen to display the column headers as the daily meals are entered.</t>
    </r>
    <r>
      <rPr>
        <i/>
        <sz val="12"/>
        <color indexed="8"/>
        <rFont val="Calibri"/>
        <family val="2"/>
      </rPr>
      <t xml:space="preserve">
</t>
    </r>
    <r>
      <rPr>
        <i/>
        <sz val="12"/>
        <color indexed="10"/>
        <rFont val="Calibri"/>
        <family val="2"/>
      </rPr>
      <t>Grains and meat/meat alternates are rounded down to the nearest quarter ounce.</t>
    </r>
    <r>
      <rPr>
        <b/>
        <sz val="12"/>
        <color indexed="8"/>
        <rFont val="Calibri"/>
        <family val="2"/>
      </rPr>
      <t xml:space="preserve">
</t>
    </r>
    <r>
      <rPr>
        <b/>
        <sz val="12"/>
        <color indexed="56"/>
        <rFont val="Calibri"/>
        <family val="2"/>
      </rPr>
      <t>Once you are finished selecting the meals offered each day, make sure to scroll to the right to enter milk type information.</t>
    </r>
  </si>
  <si>
    <t>Skim/fat-free, unflavored</t>
  </si>
  <si>
    <t>Skim/fat-free, flavored</t>
  </si>
  <si>
    <t>Low-fat (1% or less), flavored</t>
  </si>
  <si>
    <t>Low-fat (1% or less), unflavored</t>
  </si>
  <si>
    <t>Reduced fat (2% fat) or whole, unflavored and flavored</t>
  </si>
  <si>
    <t>Tomato paste - refer to manufacturing information</t>
  </si>
  <si>
    <t>To assist the State Agency reviewer, enter the name of the main dish to match the menu submitted for certification.
 (e.g. type "bagel with cream cheese” into the menu worksheet).</t>
  </si>
  <si>
    <t>Some vegetables and fruits do not credit on a volume as served basis (e.g. 1 cup credits as 1 cup)</t>
  </si>
  <si>
    <t xml:space="preserve">Each food component column lists the appropriate unit of measure (e.g. ounce equivalent for grains, cup for fruit). </t>
  </si>
  <si>
    <t>Fruit, Vegetable, Fruit Juice or Vegetable Juice Servings</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</si>
  <si>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</si>
  <si>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</si>
  <si>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</si>
  <si>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To assist in calculations there is an optional fraction calculator as well as a decimal to fraction converter under the "Milk Type" box.</t>
  </si>
  <si>
    <t>Selecting Meals for each day of the week</t>
  </si>
  <si>
    <r>
      <rPr>
        <b/>
        <sz val="12"/>
        <color indexed="8"/>
        <rFont val="Times New Roman"/>
        <family val="1"/>
      </rPr>
      <t>Step 1:</t>
    </r>
    <r>
      <rPr>
        <sz val="12"/>
        <color indexed="8"/>
        <rFont val="Times New Roman"/>
        <family val="1"/>
      </rPr>
      <t xml:space="preserve"> Using the dropdown boxes in the “Meal Name" column, select the meal offered for each day(one meal per box). Only select the meals served on that day. </t>
    </r>
  </si>
  <si>
    <t>Do NOT account for multiple serving lines. List all meals available to a child for the day.</t>
  </si>
  <si>
    <r>
      <t xml:space="preserve">Meal Name
</t>
    </r>
    <r>
      <rPr>
        <i/>
        <sz val="11"/>
        <rFont val="Calibri"/>
        <family val="2"/>
      </rPr>
      <t>Note: You may not delete lines, if you want to clear a meal select the first blank in the drop down list</t>
    </r>
  </si>
  <si>
    <t>Fruit/Vegetable/100% Juice
(cups)</t>
  </si>
  <si>
    <t>Milk
(cups)</t>
  </si>
  <si>
    <t>Go to instructions</t>
  </si>
  <si>
    <t>Daily Breakfast Requirement Check
1 oz equivalents</t>
  </si>
  <si>
    <t xml:space="preserve">
</t>
  </si>
  <si>
    <t>Type in a value in ounce equivalents (to the nearest quarter ounce, or 0.25 ounce equivalents) for Grains and Meat/Meat Alternates</t>
  </si>
  <si>
    <t>Click here to go to Optional Serving Size and Fraction Calculators</t>
  </si>
  <si>
    <t>Click here to go to the calories and saturated fat table for commonly used condiments</t>
  </si>
  <si>
    <t>Go to Results</t>
  </si>
  <si>
    <t>M1</t>
  </si>
  <si>
    <t>M2</t>
  </si>
  <si>
    <t>M3</t>
  </si>
  <si>
    <t>M4</t>
  </si>
  <si>
    <t>M5</t>
  </si>
  <si>
    <t>O1</t>
  </si>
  <si>
    <t>O2</t>
  </si>
  <si>
    <t>O3</t>
  </si>
  <si>
    <t>O4</t>
  </si>
  <si>
    <t>Cal_serv</t>
  </si>
  <si>
    <t>fat_serv</t>
  </si>
  <si>
    <r>
      <t xml:space="preserve">Meal Name
</t>
    </r>
    <r>
      <rPr>
        <sz val="10"/>
        <color indexed="8"/>
        <rFont val="Calibri"/>
        <family val="2"/>
      </rPr>
      <t>This column is pre-populated with the meal names entered
 on the "All Meals" tab</t>
    </r>
  </si>
  <si>
    <t>Calories/serving (kcal)</t>
  </si>
  <si>
    <t>Saturated Fat/serving (g)</t>
  </si>
  <si>
    <t>Number of planned servings for the week</t>
  </si>
  <si>
    <t>cal</t>
  </si>
  <si>
    <t>fat</t>
  </si>
  <si>
    <t>OPTIONAL Tools to Assist in Serving Calculations</t>
  </si>
  <si>
    <t>Fruit (cups)</t>
  </si>
  <si>
    <t>Calories and Saturated Fat Serving Size Calculator (cups)</t>
  </si>
  <si>
    <t>Average serving size:</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</si>
  <si>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</si>
  <si>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</si>
  <si>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</si>
  <si>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</si>
  <si>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</si>
  <si>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</si>
  <si>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</si>
  <si>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</si>
  <si>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</si>
  <si>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</si>
  <si>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</si>
  <si>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</si>
  <si>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</si>
  <si>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</si>
  <si>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</si>
  <si>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</si>
  <si>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</si>
  <si>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</si>
  <si>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</si>
  <si>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</si>
  <si>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</si>
  <si>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</si>
  <si>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</si>
  <si>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</si>
  <si>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Calories and Saturated Fat for Commonly Used Condiments</t>
  </si>
  <si>
    <t>Cal_wk</t>
  </si>
  <si>
    <t>fat_wk</t>
  </si>
  <si>
    <t>Source of Fat</t>
  </si>
  <si>
    <t>Calories (kcal)</t>
  </si>
  <si>
    <t>Saturated Fat (gm)</t>
  </si>
  <si>
    <t>Butter (2tsp)</t>
  </si>
  <si>
    <t>Margarine (2tsp)</t>
  </si>
  <si>
    <t>Margarine (stick)</t>
  </si>
  <si>
    <t>Heavy cream (2 Tbsp)</t>
  </si>
  <si>
    <t>Ranch dressing, regular (1 Tbsp)</t>
  </si>
  <si>
    <t>Ranch dressing, reduced fat (1 Tbsp)</t>
  </si>
  <si>
    <t>Italian dressing, regular (1 Tbsp)</t>
  </si>
  <si>
    <t>Italian dressing, reduced fat (1 Tbsp)</t>
  </si>
  <si>
    <t>Mayonnaise (1 Tbsp)</t>
  </si>
  <si>
    <t>Ketchup (9gm packet)</t>
  </si>
  <si>
    <t>Honey (1 Tbsp)</t>
  </si>
  <si>
    <t>Maple syrup (2 Tbsp)</t>
  </si>
  <si>
    <t>Mustard (5gm packet)</t>
  </si>
  <si>
    <t>Starchy vegetables are offered throughout the week with added fat:</t>
  </si>
  <si>
    <t>Daily Amounts Based on the Average for a 5-day week</t>
  </si>
  <si>
    <t>Nutrient</t>
  </si>
  <si>
    <t>Measure</t>
  </si>
  <si>
    <t>Required Range</t>
  </si>
  <si>
    <t>Assessment</t>
  </si>
  <si>
    <t>Calories</t>
  </si>
  <si>
    <t>Daily Average</t>
  </si>
  <si>
    <t>Saturated Fat</t>
  </si>
  <si>
    <t>Percent of Calories</t>
  </si>
  <si>
    <t>Less than 10% of total calories</t>
  </si>
  <si>
    <t>Total_avg_daily for F,M,V</t>
  </si>
  <si>
    <t>Cal</t>
  </si>
  <si>
    <t>sat fat</t>
  </si>
  <si>
    <t>Num_servings</t>
  </si>
  <si>
    <t>Total cal</t>
  </si>
  <si>
    <t>Total fat</t>
  </si>
  <si>
    <t>avg_day_cal</t>
  </si>
  <si>
    <t>avg_day_fat</t>
  </si>
  <si>
    <t>Enter the number of oz eq of Meats/Meat Alternates counting toward Grains requirement</t>
  </si>
  <si>
    <t>Number of oz eq of Meats/Meat Alternates</t>
  </si>
  <si>
    <t>Grains or Meat/Meat Alternates Counting as Grains
(ounce equivalents)</t>
  </si>
  <si>
    <t>Number of oz eq of GRAINS (Actual Grains + Meat/Meat Alternate counting toward Grains)</t>
  </si>
  <si>
    <t>Enter the number of oz eq/servings of Whole Grain-Rich Grains</t>
  </si>
  <si>
    <t>Whole Grain Rich Weekly Amount (oz eq)</t>
  </si>
  <si>
    <t>Weekly Grains Total</t>
  </si>
  <si>
    <t>Weekly Whole Grain-Rich Total</t>
  </si>
  <si>
    <t>Weekly Total</t>
  </si>
  <si>
    <t>Weekly Requirement Check</t>
  </si>
  <si>
    <t>Minimum Grain</t>
  </si>
  <si>
    <t>Maximum Grain</t>
  </si>
  <si>
    <t>Condiments</t>
  </si>
  <si>
    <t>Example: Ketchup</t>
  </si>
  <si>
    <t>Number of offered servings for the week</t>
  </si>
  <si>
    <r>
      <t xml:space="preserve">Enter the calories and saturated fat for each condiment offered. Also enter the number of servings offered during the week. Do not include fruit or vegetable based dishes.
</t>
    </r>
    <r>
      <rPr>
        <b/>
        <sz val="11"/>
        <color indexed="56"/>
        <rFont val="Calibri"/>
        <family val="2"/>
      </rPr>
      <t>Use standard rounding procedures to two decimal points</t>
    </r>
  </si>
  <si>
    <t>Grains and Meats/Meat Alternates Simplified Nutrient Data Entry</t>
  </si>
  <si>
    <r>
      <t>Grains and Meat/Meat Alternates</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</si>
  <si>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r>
      <t xml:space="preserve">Enter the calories and saturated fat for one serving of the grains and meat/meat alternate offered with this meal, and the number of servings offered during the week. Only include the calories and saturated fat for the grains and meat/meat alternate.  The number of offered servings should include all sites serving the menu type.
</t>
    </r>
    <r>
      <rPr>
        <b/>
        <sz val="11"/>
        <color indexed="56"/>
        <rFont val="Calibri"/>
        <family val="2"/>
      </rPr>
      <t>Use standard rounding procedures to two decimal points</t>
    </r>
  </si>
  <si>
    <t>Non-starchy vegetables are offered throughout the week with added fat:</t>
  </si>
  <si>
    <t>Cups fruit offered over the week:</t>
  </si>
  <si>
    <t>Less than 30% of the total non starchy offerings</t>
  </si>
  <si>
    <t>30% to 70% of the total non starchy offerings</t>
  </si>
  <si>
    <t>More than 70% of the total non starchy offerings</t>
  </si>
  <si>
    <t>Cups of non-starchy vegetables offered over the week</t>
  </si>
  <si>
    <t>Cups of starchy vegetables offered over the week</t>
  </si>
  <si>
    <t>Starchy vegetables not offered</t>
  </si>
  <si>
    <t>Non starchy vegetables not offered</t>
  </si>
  <si>
    <t>Weekly Requirement (cups)</t>
  </si>
  <si>
    <t>Weekly Requirement
 (oz equivalents)</t>
  </si>
  <si>
    <r>
      <t xml:space="preserve">Grains
</t>
    </r>
    <r>
      <rPr>
        <sz val="11"/>
        <color theme="1"/>
        <rFont val="Calibri"/>
        <family val="2"/>
        <scheme val="minor"/>
      </rPr>
      <t>**NOTE: Grains must be offered as ounce equivalents. Meats/Meat Alternates may credit toward Grains requirement. 
1 oz eq Meat/Meat Alternate = 1 oz eq Grains</t>
    </r>
    <r>
      <rPr>
        <b/>
        <sz val="12"/>
        <color indexed="8"/>
        <rFont val="Calibri"/>
        <family val="2"/>
      </rPr>
      <t xml:space="preserve">
</t>
    </r>
  </si>
  <si>
    <t>Less than 30% of the total starchy offerings</t>
  </si>
  <si>
    <t>30% to 70% of the total starchy offerings</t>
  </si>
  <si>
    <t>More than 70% of the total starchy offerings</t>
  </si>
  <si>
    <t>Fruit, Milk, and Non-starchy and Starchy Vegetable Nutrient Assessement</t>
  </si>
  <si>
    <t>Non-Starchy Vegetables</t>
  </si>
  <si>
    <t>For the following two sections please indicate how each type of vegetable is offered throughout the week</t>
  </si>
  <si>
    <t xml:space="preserve">                              Starchy vegetables</t>
  </si>
  <si>
    <t>Once all questions have been answered for fruits, milk, non-starchy and starchy vegetables, scroll to the top and begin the "Main Dish Simplified Nutrient Data Entry" section and the "Other items" data entry section.</t>
  </si>
  <si>
    <r>
      <t xml:space="preserve">Select the option best representing how each food item is offered throughout the week. Only select one option per food item. 
</t>
    </r>
    <r>
      <rPr>
        <b/>
        <sz val="11"/>
        <color indexed="56"/>
        <rFont val="Calibri"/>
        <family val="2"/>
      </rPr>
      <t>Include fat and sugars used during preparation of the food as well as any additional fats and/or sugars offered with the food item</t>
    </r>
  </si>
  <si>
    <t>Other items: Sides and Condiments Nutrient Data Entry</t>
  </si>
  <si>
    <t>Directions for Breakfast Menu worksheet</t>
  </si>
  <si>
    <t>Simplified Nutrient Assessment is now complete save this file and submit to the State Agency for review.</t>
  </si>
  <si>
    <t xml:space="preserve"> If calories or saturated fat are beyond the cautionary range, the Assessment box turns Red.</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</si>
  <si>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</si>
  <si>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Simplified Nutrient Assessment (results)</t>
  </si>
  <si>
    <t>Bulk Quantity Reporting: 1 planned serving of 1 gallon offered over the week (18,688 calories, 307.2 grams saturated fat)</t>
  </si>
  <si>
    <t xml:space="preserve">Per Serving Reporting: 256 planned servings of 1 Tablespoon amounts (73 calories, 1.2 grams saturated fat per serving) </t>
  </si>
  <si>
    <t xml:space="preserve">Condiments Example: </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</si>
  <si>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</si>
  <si>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Enter the number of servings of each item offered over the course of the week (O4).</t>
  </si>
  <si>
    <t xml:space="preserve"> Enter the name of the food item (O1), calories per serving (O2), and saturated fat grams per serving (O3). Use standard rounding procedures to two decimals points.</t>
  </si>
  <si>
    <t>Click the following link: "Click here to go to the calories and saturated fat table for commonly used condiments" to go to a chart listing calories and saturated fat for commonly used condiments, such as margarine and salad dressings.</t>
  </si>
  <si>
    <t>Other Items Nutrient Assessment</t>
  </si>
  <si>
    <t>At the top of this section is a link to Optional Serving Size and Fraction Calculators, tools intended to help users with serving size calculations by volume or weight, adding fractions, and converting decimals to fractions.</t>
  </si>
  <si>
    <t>In last column, enter number of servings of each main dish offered over the course of the week. Rely on production records and historical data if this is a new menu.</t>
  </si>
  <si>
    <t>Use standard rounding procedures to two decimals points</t>
  </si>
  <si>
    <t xml:space="preserve"> Only include the calories and saturated fat for the main dish and any components included as part of the main dish. </t>
  </si>
  <si>
    <t xml:space="preserve">All meals offered over the week have been pre-populated (column M1). </t>
  </si>
  <si>
    <t>Result: SFA would select the “nonfat unflavored &amp; low-fat (1%) unflavored” option.</t>
  </si>
  <si>
    <t>Using inventory, offered 450 nonfat unflavored, 450 low fat unflavored, 100 chocolate nonfat</t>
  </si>
  <si>
    <t>Nonfat unflavored and low fat unflavored milk daily, chocolate nonfat milk offered Fridays only.</t>
  </si>
  <si>
    <t>5 cups of milk offered over the week</t>
  </si>
  <si>
    <t xml:space="preserve">Milk Example: </t>
  </si>
  <si>
    <t>The default option is “Milk not offered.”</t>
  </si>
  <si>
    <t>Select the button describing which two milk offerings are most frequently served  this week. Only ONE selection can be made- refer to historical usage, inventory records, etc. and select the best choice. Default option is “Milk not offered.”</t>
  </si>
  <si>
    <t>This box has already calculated the menu’s average serving size and total weekly servings from earlier data entered.</t>
  </si>
  <si>
    <t>Fruit Example:</t>
  </si>
  <si>
    <t>If FRUIT is offered more than 70% of the time with added fat/sugar.</t>
  </si>
  <si>
    <t>If FRUIT is offered 30% to 70% of the time with added fat/sugar.</t>
  </si>
  <si>
    <t>If FRUIT is offered less than 30% of the time with added fat/sugar.</t>
  </si>
  <si>
    <t>Indicate the following for fruit for both fat and sugar.</t>
  </si>
  <si>
    <t>Only ONE selection can be made for added sugar, and ONE selection for added fat. Refer to the above list of commonly added ingredients to fruits for assistance. Select the best choice.</t>
  </si>
  <si>
    <t>The default option is “Fruit not offered.”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</si>
  <si>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</si>
  <si>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</si>
  <si>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Begin on the left side of the sheet with the “Fruit, Milk, and Vegetable Subgroup Simplified Nutrient Assessment.”</t>
  </si>
  <si>
    <t>Maple and/or fruit syrup</t>
  </si>
  <si>
    <t>Honey</t>
  </si>
  <si>
    <t>Brown or white sugar</t>
  </si>
  <si>
    <t>Common sources of added sugars to vegetables or fruit</t>
  </si>
  <si>
    <t>Bacon crumbles</t>
  </si>
  <si>
    <t>Shortening</t>
  </si>
  <si>
    <t>Cream/whipped cream/sour cream</t>
  </si>
  <si>
    <t>Mayonnaise</t>
  </si>
  <si>
    <t>Salad dressing</t>
  </si>
  <si>
    <t>Vegetable oil (soybean, canola, olive, nut based)</t>
  </si>
  <si>
    <t>Margarine</t>
  </si>
  <si>
    <t>Butter</t>
  </si>
  <si>
    <t>Common fats added to vegetables or fruit</t>
  </si>
  <si>
    <t>Below is a list of calorie and fat sources typically added to foods, for reference:</t>
  </si>
  <si>
    <t>SFAs that have nutrient analysis software may still choose the FNS simplified assessment option if desired.</t>
  </si>
  <si>
    <t>Key Information</t>
  </si>
  <si>
    <t>Simplified Nutrient Assessment Instructions</t>
  </si>
  <si>
    <t>Both non-starchy and starchy vegetables have a selection box</t>
  </si>
  <si>
    <t>If VEGETABLE TYPE are offered less than 30% of the time with added fat.</t>
  </si>
  <si>
    <t>If VEGETABLE TYPE are offered 30% to 70% of the time with added fat.</t>
  </si>
  <si>
    <t>If VEGETABLE TYPE are offered more than 70% of the time with added fat.</t>
  </si>
  <si>
    <t>The middle section is entitled “Grains and Meats/Meat Alternates Simplified Nutrient Data Entry.”</t>
  </si>
  <si>
    <t>Fruit, Milk, and Non-starchy and Starchy Vegetable Nutrient Assessment</t>
  </si>
  <si>
    <t>Non-Starchy and Starchy Vegetables</t>
  </si>
  <si>
    <t>The section to the far right is entitled “Other items: Sides and Condiments Nutrient Data Entry.”</t>
  </si>
  <si>
    <t xml:space="preserve">Item offered: ketchup </t>
  </si>
  <si>
    <t>Scroll to the bottom/middle of the screen (past the bottom of the Main Dish and Side/Condiment chart).</t>
  </si>
  <si>
    <t>Each component is color coded (e.g. Fruit/Vegetable/Juice is purple). This color scheme is consistent throughout.</t>
  </si>
  <si>
    <t>The Fruit/Vegetable/Juice column includes a dropdown menu. Clicking on the gray box with the black downward arrow opens a list of serving sizes.</t>
  </si>
  <si>
    <t xml:space="preserve">Total grains, whole grain-rich grains, meat/meat alternates and milk do not have dropdown menus, the user will need to enter in the appropriate food quantities within the blank cells. </t>
  </si>
  <si>
    <t>For grains, the weekly summary checks to ensure at least 1 oz equivalents/servings were offered daily.</t>
  </si>
  <si>
    <t>For fruit/vegetable/juice and milk, the daily quantity requirement as well as the milk variety requirement is summarized for each day of the week.</t>
  </si>
  <si>
    <t>SFAs must provide calorie and saturated fat information for all main dish items, side items with grains and/or meat/meat alternates, and condiments.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</si>
  <si>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or Fruit/Vegetable/Juice. Estimates for these components have been preprogrammed.</t>
  </si>
  <si>
    <t>This box does NOT calculate the menu’s total weekly servings from earlier data entered, so must be entered here (ONLY fruit and fruit juice, NOT vegetables or vegetable juice)</t>
  </si>
  <si>
    <t>Estimates are based on average/typical use of fat and sugar in fruit offerings. Fruits served with significant (more than 2 teaspoons/cup) added fat and/or sugar may be listed in column O1 (“Side or Condiment”) to report, along with total offered servings within the week, exact calorie and saturated fat values.</t>
  </si>
  <si>
    <t xml:space="preserve">2 cups of fruit offered over the week </t>
  </si>
  <si>
    <t>(1 cup canned in light syrup, 1 cup fresh/plain fruit)</t>
  </si>
  <si>
    <t xml:space="preserve">Result: Fruit offered with added sugar 50% of the time (1 divided by 2; select “30% to 70% of the total fruit offerings) </t>
  </si>
  <si>
    <t>Result: Fruit offered with added fat 0% of the time (0 divided by 2; select “less than 30% of the total fruit offerings”)</t>
  </si>
  <si>
    <t>Estimates based on average usage of standard commercial products. Milk offerings with a unique nutrient profile (e.g. reduced sugar flavored milk) may be listed in column O1 (“Side or Condiment”) to report, along with total offered servings within the week, exact calorie and saturated fat values.</t>
  </si>
  <si>
    <t>-Select the button that best describes added fat in offered of each VEGETABLE TYPE. The default option is “ VEGETABLE TYPE not offered.” Only ONE selection can be made- refer to the above list of commonly added ingredients to vegetables and select the best choice.</t>
  </si>
  <si>
    <t>In column M2, enter the Main Dish, the part of the meal associated with the information entered in columns M3-M5 (calories, saturated fat, number of offered weekly servings).</t>
  </si>
  <si>
    <t>For each meal, the user must enter calories, saturated fat and the number of main dishes prepared over the course of the entire week (columns M3 through M5). If a meal is offered more than once per week, add the number of servings for all days offered together.</t>
  </si>
  <si>
    <t>Some double counting may occur with main dishes containing large amounts of fruits or vegetables (egg burrito w/vegetables).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</si>
  <si>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Sides and Condiments section (columns O2-O4). </t>
  </si>
  <si>
    <t xml:space="preserve">Condiments Example:  </t>
  </si>
  <si>
    <t>Pancakes served w/maple syrup</t>
  </si>
  <si>
    <t xml:space="preserve">Reported in Main Dish: 300 pancakes, each including 1 tablespoon syrup in analysis, OR </t>
  </si>
  <si>
    <t>Reported in Sides/Condiments: 300 servings of 1 packet (tablespoon) of syrup</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</si>
  <si>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</si>
  <si>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Daily Fruit Requirement Check
 1 cup</t>
  </si>
  <si>
    <t>M6</t>
  </si>
  <si>
    <t>Sodium/ serving (mg)</t>
  </si>
  <si>
    <t>Click here to go the Food Buying Guide Calculator</t>
  </si>
  <si>
    <t>Click here to go the Instructions</t>
  </si>
  <si>
    <t>Click here to the Weekly Report</t>
  </si>
  <si>
    <t>3a</t>
  </si>
  <si>
    <t>3b</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</si>
  <si>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</si>
  <si>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r>
      <t>Fruit (cups)
**</t>
    </r>
    <r>
      <rPr>
        <sz val="11"/>
        <color theme="1"/>
        <rFont val="Calibri"/>
        <family val="2"/>
        <scheme val="minor"/>
      </rPr>
      <t>NOTE: Enter the CREDITABLE amount of dried fruit</t>
    </r>
  </si>
  <si>
    <t>Fluid Milk
(cups)</t>
  </si>
  <si>
    <t xml:space="preserve">Enter the TOTAL number of oz eq of GRAINS  + Meat/Meat Alternate counting toward Grains
</t>
  </si>
  <si>
    <t>Select the number of cups of fruit including fruit/vegetables/juice offered with this meal</t>
  </si>
  <si>
    <t>ONLY select the cups of fruit/vegetable juice</t>
  </si>
  <si>
    <t>J_i</t>
  </si>
  <si>
    <t>J_num</t>
  </si>
  <si>
    <t>V_i</t>
  </si>
  <si>
    <t>V_num</t>
  </si>
  <si>
    <t>jv_i</t>
  </si>
  <si>
    <t>jv_num</t>
  </si>
  <si>
    <t>Enter the number of cups of fluid milk offered with this meal</t>
  </si>
  <si>
    <t>Number of oz eq of Whole Grain-Rich GRAINS</t>
  </si>
  <si>
    <t>Cups of fruit/vegetable juice</t>
  </si>
  <si>
    <t>Cups of non-starchy vegetables</t>
  </si>
  <si>
    <t>Cups of starchy vegetables</t>
  </si>
  <si>
    <t>Total Weekly Fruit</t>
  </si>
  <si>
    <t>fruit</t>
  </si>
  <si>
    <t>Juice</t>
  </si>
  <si>
    <t>Weekly Requirement check</t>
  </si>
  <si>
    <t>Total Weekly Juice</t>
  </si>
  <si>
    <r>
      <t xml:space="preserve">Weekly Fruit Juice Limit
</t>
    </r>
    <r>
      <rPr>
        <b/>
        <sz val="11"/>
        <color indexed="8"/>
        <rFont val="Calibri"/>
        <family val="2"/>
      </rPr>
      <t>(no more than half of total fruit)</t>
    </r>
  </si>
  <si>
    <t>Non-starchy</t>
  </si>
  <si>
    <t>Starchy</t>
  </si>
  <si>
    <t>Starchy vegetable fruit crediting</t>
  </si>
  <si>
    <t>Must serve at least 2 cups of non-starchy prior to crediting starchy vegetables as fruit</t>
  </si>
  <si>
    <t>Starchy vegetable crediting check</t>
  </si>
  <si>
    <t>ONLY select the number of cups of non-starchy vegetables offered with this meal</t>
  </si>
  <si>
    <t>ONLY select the number of cups of starchy vegetables offered with this meal</t>
  </si>
  <si>
    <t>sodium=</t>
  </si>
  <si>
    <t>avg_day_sod</t>
  </si>
  <si>
    <t>avg_day_sod=</t>
  </si>
  <si>
    <t>Question</t>
  </si>
  <si>
    <t>Yes</t>
  </si>
  <si>
    <t>No</t>
  </si>
  <si>
    <t>1. Do you serve fresh vegetables two or more days per week?</t>
  </si>
  <si>
    <t>Select the option that best represent the percentage of USDA food vegetables offered during the week</t>
  </si>
  <si>
    <t>Less than 50% of the vegetables are from USDA foods</t>
  </si>
  <si>
    <t>50% or more of the vegetables offered during the week are USDA foods</t>
  </si>
  <si>
    <t>Total veg</t>
  </si>
  <si>
    <t>Total starchy</t>
  </si>
  <si>
    <t>Vegetable Sodium Assessment Questions
**Only complete if vegetables are offered**</t>
  </si>
  <si>
    <t>Sodium</t>
  </si>
  <si>
    <t>Total adds</t>
  </si>
  <si>
    <t>sod</t>
  </si>
  <si>
    <t>O5</t>
  </si>
  <si>
    <t>sodium</t>
  </si>
  <si>
    <t xml:space="preserve">If you offer vegetables during the week at breakfast, select "Yes" or "No" for each question regarding sodium usage in vegetables. </t>
  </si>
  <si>
    <r>
      <t xml:space="preserve">2. Do you offer fried potatoes less than two days per week?
</t>
    </r>
    <r>
      <rPr>
        <sz val="10"/>
        <color indexed="8"/>
        <rFont val="Calibri"/>
        <family val="2"/>
      </rPr>
      <t xml:space="preserve"> (select "No" if you offer MORE than two days)</t>
    </r>
  </si>
  <si>
    <t>Example: Bagel and cream cheese</t>
  </si>
  <si>
    <t>Sodium (Na)</t>
  </si>
  <si>
    <t>Example: Bagel and cream cheese /apples</t>
  </si>
  <si>
    <t>3. Do you often or always offer low or no-sodium varieties of canned vegetables?</t>
  </si>
  <si>
    <t>4. What percentage of vegetables offered each week are USDA foods items?</t>
  </si>
  <si>
    <t>Entering Meals into the “All Meals” Spreadsheet</t>
  </si>
  <si>
    <t>Grains</t>
  </si>
  <si>
    <t>Because there is wide variation in serving sizes, type in the correct serving sizes.</t>
  </si>
  <si>
    <t xml:space="preserve"> Do NOT enter text (such as “4 oz”); this will result in an error message.</t>
  </si>
  <si>
    <t xml:space="preserve"> Enter amount of meat/meat alternates offered in the entrée and/or side dishes in ounce equivalents (to the nearest quarter ounce).</t>
  </si>
  <si>
    <t xml:space="preserve"> Do NOT enter text (such as “4 oz”) this will result in an error message.</t>
  </si>
  <si>
    <t>Fruit, Vegetable, 100% Fruit Juice or Vegetable Juice</t>
  </si>
  <si>
    <t xml:space="preserve">Use drop down menu to enter total minimum quantity of fruit, juice (fruit and vegetable), nonstarchy vegetables and starchy vegetables offered with this meal. Options range from 1/8 cup (smallest creditable amount) to 2 cups. </t>
  </si>
  <si>
    <t>In column 3a, select only the cups of fruit OR vegetable juice offered with the meal.</t>
  </si>
  <si>
    <t>The crediting calculation for dried fruit must be done PRIOR to entering fruit quantities in worksheet enter only CREDITABLE amounts</t>
  </si>
  <si>
    <t>Milk</t>
  </si>
  <si>
    <r>
      <rPr>
        <b/>
        <sz val="12"/>
        <color indexed="8"/>
        <rFont val="Times New Roman"/>
        <family val="1"/>
      </rPr>
      <t>Milk (cups):</t>
    </r>
    <r>
      <rPr>
        <sz val="12"/>
        <color indexed="8"/>
        <rFont val="Times New Roman"/>
        <family val="1"/>
      </rPr>
      <t xml:space="preserve"> Enter the amount of milk offered. Milk is measured in cups and may be credited in 1/8 cup increments. </t>
    </r>
  </si>
  <si>
    <t>2a</t>
  </si>
  <si>
    <t>2b</t>
  </si>
  <si>
    <t>3c</t>
  </si>
  <si>
    <t>Sodium Portion of Simplified Nutrient Assessment</t>
  </si>
  <si>
    <t>These questions will provide estimates of sodium content to the total weekly vegetable offering- therefore, there is no need to respond to a separate sodium question for each of the vegetable subgroups.</t>
  </si>
  <si>
    <r>
      <rPr>
        <b/>
        <sz val="12"/>
        <color indexed="8"/>
        <rFont val="Calibri"/>
        <family val="2"/>
      </rPr>
      <t xml:space="preserve">Enter each reimbursable breakfast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</si>
  <si>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Day1</t>
  </si>
  <si>
    <t>Select the reimbursable breakfasts offered on Day1</t>
  </si>
  <si>
    <t>Milk Type
Check the type of milk below if it is offered to students on Day1.
All types of milk included.</t>
  </si>
  <si>
    <t>Day2</t>
  </si>
  <si>
    <t>Select the reimbursable breakfasts offered on Day2</t>
  </si>
  <si>
    <t>Milk Type
Check the type of milk below if it is offered to students on Day2.
All types of milk included.</t>
  </si>
  <si>
    <t>Day3</t>
  </si>
  <si>
    <t>Select the reimbursable breakfasts offered on Day3</t>
  </si>
  <si>
    <t>Milk Type
Check the type of milk below if it is offered to students on Day3.
All types of milk included.</t>
  </si>
  <si>
    <t>Day4</t>
  </si>
  <si>
    <t>Select the reimbursable breakfasts offered on Day4</t>
  </si>
  <si>
    <t>Milk Type
Check the type of milk below if it is offered to students on Day4.
All types of milk included.</t>
  </si>
  <si>
    <t xml:space="preserve"> </t>
  </si>
  <si>
    <t>1 week menu (4 days)</t>
  </si>
  <si>
    <t xml:space="preserve">K-5 Menu #:
</t>
  </si>
  <si>
    <t>Less than or equal to 540 mg</t>
  </si>
  <si>
    <t xml:space="preserve">Meal Pattern
Reimbursable Breakfast
Grades K-12
</t>
  </si>
  <si>
    <t xml:space="preserve">K-12 Menu #:
</t>
  </si>
  <si>
    <t>Day1 Daily Breakfast Requirement Check
Grades K-12</t>
  </si>
  <si>
    <t>Day2 Daily Breakfast Requirement Check
Grades K-12</t>
  </si>
  <si>
    <t>Day3 Daily Breakfast Requirement Check
Grades K-12</t>
  </si>
  <si>
    <t>Day4 Daily Breakfast Requirement Check
Grades K-12</t>
  </si>
  <si>
    <t>450-500 kcal</t>
  </si>
  <si>
    <t xml:space="preserve">Bagel </t>
  </si>
  <si>
    <t>Click here for Team Nutrition resources like the Food Buying Guide</t>
  </si>
  <si>
    <t>SFAs must use ounce equivalents (based on 16 gram creditable grain).</t>
  </si>
  <si>
    <t>Enter amount of grains AND credited meat/meat alternates in the reimbursable meal. Include ALL whole grain-rich grains, non-whole grain-rich grains, AND creditable meat/meat alternates here.</t>
  </si>
  <si>
    <t>All grains and meat/meat alternates are measured in ounce equivalents and must be rounded down to the nearest quarter. Make this calculation prior to entering in worksheet. The worksheet also makes this adjustment automatically.</t>
  </si>
  <si>
    <t>SFAs must use ounce equivalents for all grains (based on 16 gram creditable grain)</t>
  </si>
  <si>
    <t xml:space="preserve">Enter quantity of whole grain-rich grains contained in meal (Meal #1). Report in ounce equivalents (e.g. 1.25 oz eq roll). </t>
  </si>
  <si>
    <t>If no whole grain-rich grains in this meal, either leave cell blank or type in zero (“0”)</t>
  </si>
  <si>
    <t xml:space="preserve">Grains Example:  </t>
  </si>
  <si>
    <t>Meal offers 1 slice enriched bread (1 oz eq grain) and 0.5 oz eq whole grain-rich crackers</t>
  </si>
  <si>
    <t>Result: 0.5 oz eq whole grain-rich grains (enter “0.5” into column 2a)</t>
  </si>
  <si>
    <t xml:space="preserve"> If no credited meat/meat alternates in this meal, either leave cell blank or type in zero (“0”).</t>
  </si>
  <si>
    <t xml:space="preserve">Fruit </t>
  </si>
  <si>
    <t xml:space="preserve">Milk </t>
  </si>
  <si>
    <t>80% Whole Grain Rich</t>
  </si>
  <si>
    <t>Variety: Skim/fat-free unflavored, Skim/fat-free flavored, Low-fat (less than 1%), unflavored, Low-fat (less than 1%), flavored</t>
  </si>
  <si>
    <t>SFA Certification Worksheet Notes
Breakfast, Grades K-12</t>
  </si>
  <si>
    <t>Weekly Report
Breakfast, Grades K-12</t>
  </si>
  <si>
    <r>
      <rPr>
        <b/>
        <sz val="12"/>
        <color theme="10"/>
        <rFont val="Calibri"/>
        <family val="2"/>
      </rPr>
      <t xml:space="preserve">                         </t>
    </r>
    <r>
      <rPr>
        <b/>
        <u/>
        <sz val="12"/>
        <color theme="10"/>
        <rFont val="Calibri"/>
        <family val="2"/>
      </rPr>
      <t>Non-Starchy and Starchy Vegetables</t>
    </r>
  </si>
  <si>
    <t>Percent of total weekly fruit that is juice</t>
  </si>
  <si>
    <t xml:space="preserve">Complete a Menu worksheet for the grade groups (K-5, K-8, K-12, 6-8, and 9-12) as appropriate. Separate Menu worksheets have been developed for breakfast and lunch. </t>
  </si>
  <si>
    <t>This Excel file has 10 tabs including the instructions
 The name of each tab is located at the bottom of the workbook.</t>
  </si>
  <si>
    <t xml:space="preserve">Column 1: “Meal Name.” </t>
  </si>
  <si>
    <t>Columns 2 through 4: Component Data Entry</t>
  </si>
  <si>
    <t>Column 2: GRAINS plus Meat/Meat Alternates Counting Toward Grains (ounce equivalents)</t>
  </si>
  <si>
    <t>Column 2a: Whole Grain-Rich Grains (ounce equivalents)</t>
  </si>
  <si>
    <t>Column 2b: Meat/Meat Alternates Crediting Toward Grains (ounce equivalents)</t>
  </si>
  <si>
    <t>This component includes both fruit and vegetable pieces and juice. Column 3 is a total of both fruit pieces and juice offered with each meal.</t>
  </si>
  <si>
    <t>In column 3b, select the cups of nonstarchy vegetables being credited toward the fruit component.</t>
  </si>
  <si>
    <t>In column 3c, select the cups of starchy vegetables being credited toward the fruit component. It is important to capture this information to make sure that within the week, at least 2 cups of nonstarchy vegetables are offered in order to allow starchy vegetables to also credit toward the fruits component.</t>
  </si>
  <si>
    <t>There are 5 types of milk listed. Click the small checkbox to the right of each type of milk offered each day. Depending on varieties selected, the last column in this section will turn green (Yes) or red (No).</t>
  </si>
  <si>
    <t>There are columns for Days 1-4 to summarize whether the daily requirements are met.</t>
  </si>
  <si>
    <t>Total fruit/vegetable/juice 
(cups)</t>
  </si>
  <si>
    <t>Beginning in SY 2022-23, SFAs must also meet Target 1 for average daily sodium requirements. In the next section of the assessment, below the vegetable subgroup questions, select “Yes” or “No” for each of the first 3 questions. For the question regarding USDA Foods, select the option that best represents the percentage of USDA food vegetables offered during the week.</t>
  </si>
  <si>
    <t>Simplified Nutrient Assessment for Breakfast, Grades K-12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</si>
</sst>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2"/>
      <color indexed="8"/>
      <name val="Calibri"/>
      <family val="2"/>
    </font>
    <font>
      <b/>
      <sz val="11"/>
      <name val="Calibri"/>
      <family val="2"/>
    </font>
    <font>
      <sz val="12"/>
      <color indexed="8"/>
      <name val="Calibri"/>
      <family val="2"/>
    </font>
    <font>
      <i/>
      <sz val="11"/>
      <name val="Calibri"/>
      <family val="2"/>
    </font>
    <font>
      <sz val="12"/>
      <color indexed="8"/>
      <name val="Times New Roman"/>
      <family val="1"/>
    </font>
    <font>
      <b/>
      <sz val="12"/>
      <name val="Times New Roman"/>
      <family val="1"/>
    </font>
    <font>
      <sz val="12"/>
      <name val="Times New Roman"/>
      <family val="1"/>
    </font>
    <font>
      <b/>
      <sz val="12"/>
      <color indexed="8"/>
      <name val="Times New Roman"/>
      <family val="1"/>
    </font>
    <font>
      <b/>
      <sz val="12"/>
      <color indexed="56"/>
      <name val="Calibri"/>
      <family val="2"/>
    </font>
    <font>
      <b/>
      <sz val="12"/>
      <color indexed="10"/>
      <name val="Calibri"/>
      <family val="2"/>
    </font>
    <font>
      <b/>
      <sz val="12"/>
      <color indexed="17"/>
      <name val="Calibri"/>
      <family val="2"/>
    </font>
    <font>
      <i/>
      <sz val="12"/>
      <color indexed="8"/>
      <name val="Calibri"/>
      <family val="2"/>
    </font>
    <font>
      <i/>
      <sz val="12"/>
      <color indexed="10"/>
      <name val="Calibri"/>
      <family val="2"/>
    </font>
    <font>
      <b/>
      <sz val="11"/>
      <color indexed="56"/>
      <name val="Calibri"/>
      <family val="2"/>
    </font>
    <font>
      <sz val="10"/>
      <color indexed="8"/>
      <name val="Calibri"/>
      <family val="2"/>
    </font>
    <font>
      <b/>
      <sz val="10"/>
      <color indexed="8"/>
      <name val="Calibri"/>
      <family val="2"/>
    </font>
    <font>
      <b/>
      <sz val="12"/>
      <name val="Calibri"/>
      <family val="2"/>
    </font>
    <font>
      <sz val="11"/>
      <color theme="1"/>
      <name val="Calibri"/>
      <family val="2"/>
      <scheme val="minor"/>
    </font>
    <font>
      <b/>
      <sz val="11"/>
      <color theme="3"/>
      <name val="Calibri"/>
      <family val="2"/>
      <scheme val="minor"/>
    </font>
    <font>
      <u/>
      <sz val="9.25"/>
      <color theme="10"/>
      <name val="Calibri"/>
      <family val="2"/>
    </font>
    <font>
      <b/>
      <sz val="11"/>
      <color theme="1"/>
      <name val="Calibri"/>
      <family val="2"/>
      <scheme val="minor"/>
    </font>
    <font>
      <sz val="11"/>
      <color rgb="FFFF0000"/>
      <name val="Calibri"/>
      <family val="2"/>
      <scheme val="minor"/>
    </font>
    <font>
      <b/>
      <sz val="12"/>
      <color theme="1"/>
      <name val="Calibri"/>
      <family val="2"/>
      <scheme val="minor"/>
    </font>
    <font>
      <b/>
      <i/>
      <sz val="12"/>
      <color theme="1"/>
      <name val="Calibri"/>
      <family val="2"/>
      <scheme val="minor"/>
    </font>
    <font>
      <sz val="12"/>
      <name val="Calibri"/>
      <family val="2"/>
      <scheme val="minor"/>
    </font>
    <font>
      <b/>
      <u/>
      <sz val="16"/>
      <color theme="1"/>
      <name val="Times New Roman"/>
      <family val="1"/>
    </font>
    <font>
      <sz val="12"/>
      <color theme="1"/>
      <name val="Times New Roman"/>
      <family val="1"/>
    </font>
    <font>
      <b/>
      <sz val="12"/>
      <color theme="1"/>
      <name val="Times New Roman"/>
      <family val="1"/>
    </font>
    <font>
      <b/>
      <u/>
      <sz val="12"/>
      <color theme="1"/>
      <name val="Times New Roman"/>
      <family val="1"/>
    </font>
    <font>
      <i/>
      <u/>
      <sz val="12"/>
      <color theme="1"/>
      <name val="Times New Roman"/>
      <family val="1"/>
    </font>
    <font>
      <u/>
      <sz val="12"/>
      <color theme="10"/>
      <name val="Calibri"/>
      <family val="2"/>
    </font>
    <font>
      <i/>
      <sz val="12"/>
      <color theme="1"/>
      <name val="Times New Roman"/>
      <family val="1"/>
    </font>
    <font>
      <b/>
      <u/>
      <sz val="12"/>
      <color theme="10"/>
      <name val="Calibri"/>
      <family val="2"/>
    </font>
    <font>
      <b/>
      <sz val="11"/>
      <color indexed="8"/>
      <name val="Calibri"/>
      <family val="2"/>
      <scheme val="minor"/>
    </font>
    <font>
      <b/>
      <sz val="14"/>
      <color theme="1"/>
      <name val="Calibri"/>
      <family val="2"/>
      <scheme val="minor"/>
    </font>
    <font>
      <b/>
      <i/>
      <sz val="14"/>
      <color theme="1"/>
      <name val="Times New Roman"/>
      <family val="1"/>
    </font>
    <font>
      <b/>
      <sz val="10"/>
      <color theme="1"/>
      <name val="Calibri"/>
      <family val="2"/>
      <scheme val="minor"/>
    </font>
    <font>
      <sz val="11"/>
      <color theme="0" tint="-0.499984740745262"/>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u/>
      <sz val="11"/>
      <color rgb="FF1818A8"/>
      <name val="Calibri"/>
      <family val="2"/>
    </font>
    <font>
      <b/>
      <sz val="11"/>
      <color theme="6" tint="-0.499984740745262"/>
      <name val="Calibri"/>
      <family val="2"/>
      <scheme val="minor"/>
    </font>
    <font>
      <b/>
      <i/>
      <sz val="12"/>
      <name val="Calibri"/>
      <family val="2"/>
      <scheme val="minor"/>
    </font>
    <font>
      <i/>
      <sz val="11"/>
      <color theme="0" tint="-0.499984740745262"/>
      <name val="Calibri"/>
      <family val="2"/>
      <scheme val="minor"/>
    </font>
    <font>
      <sz val="1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2"/>
      <color theme="10"/>
      <name val="Calibri"/>
      <family val="2"/>
    </font>
    <font>
      <b/>
      <sz val="14"/>
      <color theme="1"/>
      <name val="Times New Roman"/>
      <family val="1"/>
    </font>
    <font>
      <b/>
      <sz val="14"/>
      <name val="Times New Roman"/>
      <family val="1"/>
    </font>
  </fonts>
  <fills count="27">
    <fill>
      <patternFill patternType="none"/>
    </fill>
    <fill>
      <patternFill patternType="gray125"/>
    </fill>
    <fill>
      <patternFill patternType="solid">
        <fgColor theme="7" tint="0.59999389629810485"/>
        <bgColor indexed="65"/>
      </patternFill>
    </fill>
    <fill>
      <patternFill patternType="solid">
        <fgColor rgb="FFFFFFCC"/>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s>
  <borders count="84">
    <border>
      <left/>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bottom style="thin">
        <color theme="0" tint="-0.499984740745262"/>
      </bottom>
      <diagonal/>
    </border>
  </borders>
  <cellStyleXfs count="3">
    <xf numFmtId="0" fontId="0" fillId="0" borderId="0"/>
    <xf numFmtId="0" fontId="23" fillId="0" borderId="0" applyNumberFormat="0" applyFill="0" applyBorder="0" applyAlignment="0" applyProtection="0">
      <alignment vertical="top"/>
      <protection locked="0"/>
    </xf>
    <xf numFmtId="9" fontId="21" fillId="0" borderId="0" applyFont="0" applyFill="0" applyBorder="0" applyAlignment="0" applyProtection="0"/>
  </cellStyleXfs>
  <cellXfs count="746">
    <xf numFmtId="0" fontId="0" fillId="0" borderId="0" xfId="0"/>
    <xf numFmtId="12" fontId="0" fillId="0" borderId="0" xfId="0" applyNumberFormat="1"/>
    <xf numFmtId="12" fontId="0" fillId="0" borderId="0" xfId="0" applyNumberFormat="1" applyAlignment="1">
      <alignment horizontal="righ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3" borderId="3" xfId="0" applyFill="1" applyBorder="1" applyAlignment="1" applyProtection="1">
      <alignment horizontal="center" vertical="center"/>
      <protection hidden="1"/>
    </xf>
    <xf numFmtId="0" fontId="0" fillId="0" borderId="0" xfId="0" applyProtection="1">
      <protection hidden="1"/>
    </xf>
    <xf numFmtId="0" fontId="26" fillId="0" borderId="0" xfId="0" applyFont="1" applyProtection="1">
      <protection hidden="1"/>
    </xf>
    <xf numFmtId="12" fontId="0" fillId="0" borderId="0" xfId="0" applyNumberFormat="1" applyAlignment="1" applyProtection="1">
      <alignment horizontal="center"/>
      <protection hidden="1"/>
    </xf>
    <xf numFmtId="0" fontId="26" fillId="0" borderId="0" xfId="0" applyFont="1" applyAlignment="1" applyProtection="1">
      <alignment horizontal="center" vertical="center" wrapText="1"/>
      <protection hidden="1"/>
    </xf>
    <xf numFmtId="1" fontId="0" fillId="0" borderId="0" xfId="0" applyNumberFormat="1" applyAlignment="1" applyProtection="1">
      <alignment horizontal="center"/>
      <protection hidden="1"/>
    </xf>
    <xf numFmtId="0" fontId="26" fillId="4" borderId="4" xfId="0" applyFont="1" applyFill="1" applyBorder="1" applyAlignment="1" applyProtection="1">
      <alignment horizontal="center" vertical="center"/>
      <protection hidden="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0" fillId="5" borderId="7" xfId="0" applyFont="1" applyFill="1" applyBorder="1" applyAlignment="1">
      <alignment horizontal="center" wrapText="1"/>
    </xf>
    <xf numFmtId="0" fontId="24" fillId="4" borderId="8" xfId="0" applyFont="1" applyFill="1" applyBorder="1" applyAlignment="1" applyProtection="1">
      <alignment horizontal="center" wrapText="1"/>
      <protection hidden="1"/>
    </xf>
    <xf numFmtId="0" fontId="26" fillId="6" borderId="9" xfId="0" applyFont="1" applyFill="1" applyBorder="1" applyAlignment="1">
      <alignment horizontal="center" vertical="center" wrapText="1"/>
    </xf>
    <xf numFmtId="0" fontId="27" fillId="0" borderId="0" xfId="0" applyFont="1" applyAlignment="1">
      <alignment horizontal="center" vertical="center"/>
    </xf>
    <xf numFmtId="0" fontId="26" fillId="7" borderId="10" xfId="0" applyFont="1" applyFill="1" applyBorder="1" applyAlignment="1">
      <alignment vertical="center"/>
    </xf>
    <xf numFmtId="0" fontId="26" fillId="7" borderId="2" xfId="0" applyFont="1" applyFill="1" applyBorder="1" applyAlignment="1">
      <alignment vertical="center"/>
    </xf>
    <xf numFmtId="0" fontId="26" fillId="7" borderId="11" xfId="0" applyFont="1" applyFill="1" applyBorder="1" applyAlignment="1">
      <alignment vertical="center"/>
    </xf>
    <xf numFmtId="0" fontId="0" fillId="8" borderId="12" xfId="0" applyFill="1" applyBorder="1" applyAlignment="1">
      <alignment vertical="center" wrapText="1"/>
    </xf>
    <xf numFmtId="0" fontId="0" fillId="8" borderId="13" xfId="0" applyFill="1" applyBorder="1" applyAlignment="1">
      <alignment vertical="center" wrapText="1"/>
    </xf>
    <xf numFmtId="0" fontId="0" fillId="8" borderId="14" xfId="0" applyFill="1" applyBorder="1" applyAlignment="1">
      <alignment vertical="center" wrapText="1"/>
    </xf>
    <xf numFmtId="0" fontId="0" fillId="8"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0" fillId="8" borderId="2" xfId="0" applyFill="1" applyBorder="1" applyAlignment="1">
      <alignment vertical="center" wrapText="1"/>
    </xf>
    <xf numFmtId="0" fontId="0" fillId="8" borderId="11" xfId="0" applyFill="1" applyBorder="1" applyAlignment="1">
      <alignment vertical="center" wrapText="1"/>
    </xf>
    <xf numFmtId="0" fontId="0" fillId="9" borderId="18" xfId="0" applyFill="1" applyBorder="1" applyProtection="1">
      <protection locked="0"/>
    </xf>
    <xf numFmtId="0" fontId="0" fillId="9" borderId="19" xfId="0" applyFill="1" applyBorder="1" applyProtection="1">
      <protection locked="0"/>
    </xf>
    <xf numFmtId="0" fontId="28" fillId="0" borderId="6" xfId="0" applyFont="1" applyBorder="1" applyProtection="1">
      <protection locked="0"/>
    </xf>
    <xf numFmtId="0" fontId="28" fillId="9" borderId="19" xfId="0" applyFont="1" applyFill="1" applyBorder="1" applyProtection="1">
      <protection locked="0"/>
    </xf>
    <xf numFmtId="0" fontId="0" fillId="0" borderId="6" xfId="0" applyBorder="1" applyProtection="1">
      <protection locked="0"/>
    </xf>
    <xf numFmtId="0" fontId="0" fillId="0" borderId="20" xfId="0" applyBorder="1" applyProtection="1">
      <protection locked="0"/>
    </xf>
    <xf numFmtId="0" fontId="0" fillId="5" borderId="0" xfId="0" applyFill="1"/>
    <xf numFmtId="0" fontId="0" fillId="5" borderId="2" xfId="0" applyFill="1" applyBorder="1"/>
    <xf numFmtId="0" fontId="0" fillId="0" borderId="0" xfId="0" applyAlignment="1">
      <alignment wrapText="1"/>
    </xf>
    <xf numFmtId="0" fontId="29" fillId="0" borderId="0" xfId="0" applyFont="1" applyAlignment="1">
      <alignment horizontal="center" wrapText="1"/>
    </xf>
    <xf numFmtId="0" fontId="30" fillId="0" borderId="0" xfId="0" applyFont="1" applyAlignment="1">
      <alignment wrapText="1"/>
    </xf>
    <xf numFmtId="0" fontId="31" fillId="10" borderId="21" xfId="0" applyFont="1" applyFill="1" applyBorder="1" applyAlignment="1">
      <alignment horizontal="center" wrapText="1"/>
    </xf>
    <xf numFmtId="0" fontId="30" fillId="10" borderId="21" xfId="0" applyFont="1" applyFill="1" applyBorder="1" applyAlignment="1">
      <alignment horizontal="center" wrapText="1"/>
    </xf>
    <xf numFmtId="0" fontId="30" fillId="11" borderId="21" xfId="0" applyFont="1" applyFill="1" applyBorder="1" applyAlignment="1">
      <alignment horizontal="center" wrapText="1"/>
    </xf>
    <xf numFmtId="0" fontId="30" fillId="5" borderId="21" xfId="0" applyFont="1" applyFill="1" applyBorder="1" applyAlignment="1">
      <alignment horizontal="center" wrapText="1"/>
    </xf>
    <xf numFmtId="0" fontId="32" fillId="5" borderId="22" xfId="0" applyFont="1" applyFill="1" applyBorder="1" applyAlignment="1">
      <alignment horizontal="center" wrapText="1"/>
    </xf>
    <xf numFmtId="0" fontId="33" fillId="5" borderId="21" xfId="0" applyFont="1" applyFill="1" applyBorder="1" applyAlignment="1">
      <alignment horizontal="center" wrapText="1"/>
    </xf>
    <xf numFmtId="0" fontId="34" fillId="5" borderId="21" xfId="1" applyFont="1" applyFill="1" applyBorder="1" applyAlignment="1" applyProtection="1">
      <alignment horizontal="center" wrapText="1"/>
      <protection locked="0"/>
    </xf>
    <xf numFmtId="0" fontId="30" fillId="5" borderId="21" xfId="0" applyFont="1" applyFill="1" applyBorder="1" applyAlignment="1">
      <alignment horizontal="center" vertical="center" wrapText="1"/>
    </xf>
    <xf numFmtId="0" fontId="35" fillId="5" borderId="7" xfId="0" applyFont="1" applyFill="1" applyBorder="1" applyAlignment="1">
      <alignment horizontal="center" wrapText="1"/>
    </xf>
    <xf numFmtId="0" fontId="30" fillId="5" borderId="7" xfId="0" applyFont="1" applyFill="1" applyBorder="1" applyAlignment="1">
      <alignment horizontal="center" vertical="center" wrapText="1"/>
    </xf>
    <xf numFmtId="0" fontId="31" fillId="12" borderId="21" xfId="0" applyFont="1" applyFill="1" applyBorder="1" applyAlignment="1">
      <alignment horizontal="center" vertical="center" wrapText="1"/>
    </xf>
    <xf numFmtId="0" fontId="30" fillId="5" borderId="83" xfId="0" applyFont="1" applyFill="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2" fillId="0" borderId="0" xfId="0" applyFont="1" applyAlignment="1">
      <alignment horizont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34" fillId="0" borderId="0" xfId="1" applyFont="1" applyFill="1" applyBorder="1" applyAlignment="1" applyProtection="1">
      <alignment horizontal="center" wrapText="1"/>
      <protection locked="0"/>
    </xf>
    <xf numFmtId="0" fontId="30" fillId="0" borderId="0" xfId="0" applyFont="1" applyAlignment="1">
      <alignment horizontal="center" vertical="center" wrapText="1"/>
    </xf>
    <xf numFmtId="0" fontId="35" fillId="0" borderId="0" xfId="0" applyFont="1" applyAlignment="1">
      <alignment horizontal="center" wrapText="1"/>
    </xf>
    <xf numFmtId="0" fontId="36" fillId="0" borderId="0" xfId="1" applyFont="1" applyFill="1" applyBorder="1" applyAlignment="1" applyProtection="1">
      <alignment horizontal="center" wrapText="1"/>
    </xf>
    <xf numFmtId="0" fontId="36" fillId="0" borderId="0" xfId="1" applyFont="1" applyFill="1" applyBorder="1" applyAlignment="1" applyProtection="1">
      <alignment horizontal="center" wrapText="1"/>
      <protection locked="0"/>
    </xf>
    <xf numFmtId="0" fontId="31" fillId="0" borderId="0" xfId="0" applyFont="1" applyAlignment="1">
      <alignment horizontal="center" wrapText="1"/>
    </xf>
    <xf numFmtId="0" fontId="9" fillId="0" borderId="0" xfId="0" applyFont="1" applyAlignment="1">
      <alignment wrapText="1"/>
    </xf>
    <xf numFmtId="0" fontId="10" fillId="0" borderId="0" xfId="0" applyFont="1" applyAlignment="1">
      <alignment horizontal="center" wrapText="1"/>
    </xf>
    <xf numFmtId="0" fontId="10" fillId="0" borderId="0" xfId="0" applyFont="1" applyAlignment="1">
      <alignment wrapText="1"/>
    </xf>
    <xf numFmtId="0" fontId="30" fillId="5" borderId="7" xfId="0" applyFont="1" applyFill="1" applyBorder="1" applyAlignment="1">
      <alignment horizontal="center" wrapText="1"/>
    </xf>
    <xf numFmtId="0" fontId="31" fillId="10" borderId="22" xfId="0" applyFont="1" applyFill="1" applyBorder="1" applyAlignment="1">
      <alignment horizontal="center" wrapText="1"/>
    </xf>
    <xf numFmtId="0" fontId="0" fillId="0" borderId="23" xfId="0" applyBorder="1" applyAlignment="1" applyProtection="1">
      <alignment horizontal="center"/>
      <protection locked="0"/>
    </xf>
    <xf numFmtId="2" fontId="0" fillId="0" borderId="24" xfId="0" applyNumberFormat="1" applyBorder="1" applyAlignment="1" applyProtection="1">
      <alignment horizontal="center" vertical="center"/>
      <protection locked="0"/>
    </xf>
    <xf numFmtId="0" fontId="0" fillId="0" borderId="25" xfId="0" applyBorder="1"/>
    <xf numFmtId="0" fontId="10" fillId="5" borderId="21" xfId="0" applyFont="1" applyFill="1" applyBorder="1" applyAlignment="1">
      <alignment horizontal="center" wrapText="1"/>
    </xf>
    <xf numFmtId="0" fontId="36" fillId="5" borderId="22" xfId="1" applyFont="1" applyFill="1" applyBorder="1" applyAlignment="1" applyProtection="1">
      <alignment horizontal="center" wrapText="1"/>
      <protection locked="0"/>
    </xf>
    <xf numFmtId="0" fontId="0" fillId="0" borderId="26" xfId="0" applyBorder="1"/>
    <xf numFmtId="0" fontId="0" fillId="0" borderId="26" xfId="0" applyBorder="1" applyProtection="1">
      <protection locked="0"/>
    </xf>
    <xf numFmtId="0" fontId="27" fillId="0" borderId="0" xfId="0" applyFont="1" applyAlignment="1">
      <alignment horizontal="center" vertical="center" wrapText="1"/>
    </xf>
    <xf numFmtId="0" fontId="0" fillId="0" borderId="27" xfId="0" applyBorder="1" applyProtection="1">
      <protection locked="0"/>
    </xf>
    <xf numFmtId="0" fontId="0" fillId="0" borderId="28" xfId="0" applyBorder="1" applyProtection="1">
      <protection locked="0"/>
    </xf>
    <xf numFmtId="0" fontId="24" fillId="0" borderId="6"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0" fillId="0" borderId="23" xfId="0" applyBorder="1"/>
    <xf numFmtId="12" fontId="0" fillId="0" borderId="24" xfId="0" applyNumberFormat="1" applyBorder="1" applyAlignment="1" applyProtection="1">
      <alignment horizontal="center"/>
      <protection hidden="1"/>
    </xf>
    <xf numFmtId="0" fontId="26" fillId="8" borderId="2" xfId="0" applyFont="1" applyFill="1" applyBorder="1" applyAlignment="1">
      <alignment vertical="center" wrapText="1"/>
    </xf>
    <xf numFmtId="2" fontId="0" fillId="3" borderId="29" xfId="0" applyNumberFormat="1" applyFill="1" applyBorder="1" applyAlignment="1" applyProtection="1">
      <alignment horizontal="center"/>
      <protection hidden="1"/>
    </xf>
    <xf numFmtId="0" fontId="26" fillId="0" borderId="0" xfId="0" applyFont="1"/>
    <xf numFmtId="0" fontId="31" fillId="5" borderId="21" xfId="0" applyFont="1" applyFill="1" applyBorder="1" applyAlignment="1">
      <alignment horizontal="center" wrapText="1"/>
    </xf>
    <xf numFmtId="0" fontId="8" fillId="11" borderId="21" xfId="0" applyFont="1" applyFill="1" applyBorder="1" applyAlignment="1">
      <alignment horizontal="center" wrapText="1"/>
    </xf>
    <xf numFmtId="0" fontId="24" fillId="4" borderId="30" xfId="0" applyFont="1" applyFill="1" applyBorder="1" applyAlignment="1" applyProtection="1">
      <alignment horizontal="center" vertical="center" wrapText="1"/>
      <protection hidden="1"/>
    </xf>
    <xf numFmtId="0" fontId="30" fillId="0" borderId="31" xfId="0" applyFont="1" applyBorder="1" applyAlignment="1">
      <alignment horizontal="center" wrapText="1"/>
    </xf>
    <xf numFmtId="0" fontId="36" fillId="3" borderId="22" xfId="1" applyFont="1" applyFill="1" applyBorder="1" applyAlignment="1" applyProtection="1">
      <alignment horizontal="center" wrapText="1"/>
      <protection locked="0"/>
    </xf>
    <xf numFmtId="0" fontId="30" fillId="3" borderId="21" xfId="0" applyFont="1" applyFill="1" applyBorder="1" applyAlignment="1">
      <alignment horizontal="center" wrapText="1"/>
    </xf>
    <xf numFmtId="0" fontId="8" fillId="3" borderId="21" xfId="0" applyFont="1" applyFill="1" applyBorder="1" applyAlignment="1">
      <alignment horizontal="center" wrapText="1"/>
    </xf>
    <xf numFmtId="0" fontId="30" fillId="3" borderId="7" xfId="0" applyFont="1" applyFill="1" applyBorder="1" applyAlignment="1">
      <alignment horizontal="center" wrapText="1"/>
    </xf>
    <xf numFmtId="0" fontId="35" fillId="0" borderId="0" xfId="0" applyFont="1" applyAlignment="1">
      <alignment horizontal="center" vertical="center" wrapText="1"/>
    </xf>
    <xf numFmtId="0" fontId="26" fillId="0" borderId="0" xfId="0" applyFont="1" applyProtection="1">
      <protection locked="0"/>
    </xf>
    <xf numFmtId="0" fontId="27" fillId="0" borderId="0" xfId="0" applyFont="1" applyAlignment="1" applyProtection="1">
      <alignment vertical="center" wrapText="1"/>
      <protection locked="0"/>
    </xf>
    <xf numFmtId="0" fontId="38" fillId="0" borderId="0" xfId="0" applyFont="1" applyAlignment="1" applyProtection="1">
      <alignment wrapText="1"/>
      <protection locked="0"/>
    </xf>
    <xf numFmtId="12" fontId="0" fillId="0" borderId="32" xfId="0" applyNumberFormat="1" applyBorder="1" applyAlignment="1" applyProtection="1">
      <alignment horizontal="center" vertical="center"/>
      <protection locked="0"/>
    </xf>
    <xf numFmtId="0" fontId="31" fillId="11" borderId="21" xfId="0" applyFont="1" applyFill="1" applyBorder="1" applyAlignment="1">
      <alignment horizontal="center" wrapText="1"/>
    </xf>
    <xf numFmtId="0" fontId="39" fillId="13" borderId="33" xfId="0" applyFont="1" applyFill="1" applyBorder="1" applyAlignment="1">
      <alignment horizontal="center" wrapText="1"/>
    </xf>
    <xf numFmtId="0" fontId="24" fillId="0" borderId="0" xfId="0" applyFont="1"/>
    <xf numFmtId="0" fontId="24" fillId="0" borderId="0" xfId="0" applyFont="1" applyAlignment="1">
      <alignment vertical="center"/>
    </xf>
    <xf numFmtId="0" fontId="26" fillId="14" borderId="0" xfId="0" applyFont="1" applyFill="1" applyAlignment="1">
      <alignment horizontal="center" vertical="center"/>
    </xf>
    <xf numFmtId="2" fontId="0" fillId="0" borderId="0" xfId="0" applyNumberFormat="1"/>
    <xf numFmtId="0" fontId="0" fillId="0" borderId="0" xfId="0" applyAlignment="1">
      <alignment horizontal="center" vertical="center"/>
    </xf>
    <xf numFmtId="0" fontId="40" fillId="15" borderId="34" xfId="0" applyFont="1" applyFill="1" applyBorder="1" applyAlignment="1">
      <alignment horizontal="center" vertical="center" wrapText="1"/>
    </xf>
    <xf numFmtId="0" fontId="40" fillId="15" borderId="35" xfId="0" applyFont="1" applyFill="1" applyBorder="1" applyAlignment="1">
      <alignment horizontal="center" vertical="center" wrapText="1"/>
    </xf>
    <xf numFmtId="0" fontId="40" fillId="15" borderId="36" xfId="0" applyFont="1" applyFill="1" applyBorder="1" applyAlignment="1">
      <alignment horizontal="center" vertical="center" wrapText="1"/>
    </xf>
    <xf numFmtId="0" fontId="24" fillId="15" borderId="34" xfId="0" applyFont="1" applyFill="1" applyBorder="1" applyAlignment="1">
      <alignment horizontal="center" vertical="center" wrapText="1"/>
    </xf>
    <xf numFmtId="0" fontId="24" fillId="15" borderId="35" xfId="0" applyFont="1" applyFill="1" applyBorder="1" applyAlignment="1">
      <alignment horizontal="center" vertical="center" wrapText="1"/>
    </xf>
    <xf numFmtId="0" fontId="24" fillId="15" borderId="36" xfId="0" applyFont="1" applyFill="1" applyBorder="1" applyAlignment="1">
      <alignment horizontal="center" vertical="center" wrapText="1"/>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24" fillId="15" borderId="39"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4" fillId="15" borderId="0" xfId="0" applyFont="1" applyFill="1" applyAlignment="1">
      <alignment horizontal="center" vertical="center" wrapText="1"/>
    </xf>
    <xf numFmtId="12" fontId="41" fillId="15" borderId="5" xfId="0" applyNumberFormat="1" applyFont="1" applyFill="1" applyBorder="1"/>
    <xf numFmtId="0" fontId="41" fillId="15" borderId="5" xfId="0" applyFont="1" applyFill="1" applyBorder="1"/>
    <xf numFmtId="12" fontId="24" fillId="5" borderId="41" xfId="0" applyNumberFormat="1" applyFont="1" applyFill="1" applyBorder="1" applyAlignment="1">
      <alignment horizontal="center" vertical="center"/>
    </xf>
    <xf numFmtId="12" fontId="0" fillId="0" borderId="6" xfId="0" applyNumberFormat="1" applyBorder="1" applyAlignment="1" applyProtection="1">
      <alignment horizontal="left" wrapText="1"/>
      <protection hidden="1"/>
    </xf>
    <xf numFmtId="12" fontId="0" fillId="0" borderId="6"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0" fillId="0" borderId="0" xfId="0" applyAlignment="1">
      <alignment horizontal="left" wrapText="1"/>
    </xf>
    <xf numFmtId="0" fontId="0" fillId="0" borderId="5" xfId="0" applyBorder="1" applyAlignment="1" applyProtection="1">
      <alignment wrapText="1"/>
      <protection locked="0"/>
    </xf>
    <xf numFmtId="0" fontId="0" fillId="16" borderId="42" xfId="0" applyFill="1" applyBorder="1" applyProtection="1">
      <protection locked="0"/>
    </xf>
    <xf numFmtId="0" fontId="0" fillId="16" borderId="0" xfId="0" applyFill="1" applyProtection="1">
      <protection locked="0"/>
    </xf>
    <xf numFmtId="2" fontId="0" fillId="16" borderId="0" xfId="0" applyNumberFormat="1" applyFill="1"/>
    <xf numFmtId="0" fontId="42" fillId="16" borderId="16" xfId="0" applyFont="1" applyFill="1" applyBorder="1" applyAlignment="1">
      <alignment vertical="center" wrapText="1"/>
    </xf>
    <xf numFmtId="0" fontId="0" fillId="10" borderId="16" xfId="0" applyFill="1" applyBorder="1" applyAlignment="1" applyProtection="1">
      <alignment vertical="center"/>
      <protection locked="0"/>
    </xf>
    <xf numFmtId="0" fontId="0" fillId="10" borderId="0" xfId="0" applyFill="1" applyAlignment="1" applyProtection="1">
      <alignment vertical="center"/>
      <protection locked="0"/>
    </xf>
    <xf numFmtId="2" fontId="0" fillId="10" borderId="0" xfId="0" applyNumberFormat="1" applyFill="1" applyProtection="1">
      <protection locked="0"/>
    </xf>
    <xf numFmtId="0" fontId="42" fillId="10" borderId="16" xfId="0" applyFont="1" applyFill="1" applyBorder="1" applyAlignment="1">
      <alignment vertical="center" wrapText="1"/>
    </xf>
    <xf numFmtId="0" fontId="0" fillId="0" borderId="6" xfId="0" applyBorder="1" applyAlignment="1" applyProtection="1">
      <alignment horizontal="right" wrapText="1"/>
      <protection locked="0"/>
    </xf>
    <xf numFmtId="0" fontId="24" fillId="8" borderId="6" xfId="0" applyFont="1" applyFill="1" applyBorder="1" applyAlignment="1">
      <alignment vertical="center" wrapText="1"/>
    </xf>
    <xf numFmtId="0" fontId="42" fillId="16" borderId="0" xfId="0" applyFont="1" applyFill="1" applyAlignment="1">
      <alignment vertical="center" wrapText="1"/>
    </xf>
    <xf numFmtId="0" fontId="0" fillId="10" borderId="0" xfId="0" applyFill="1" applyAlignment="1" applyProtection="1">
      <alignment vertical="center" wrapText="1"/>
      <protection locked="0"/>
    </xf>
    <xf numFmtId="0" fontId="42" fillId="10" borderId="0" xfId="0" applyFont="1" applyFill="1" applyAlignment="1">
      <alignment vertical="center" wrapText="1"/>
    </xf>
    <xf numFmtId="0" fontId="0" fillId="0" borderId="6" xfId="0" applyBorder="1" applyAlignment="1" applyProtection="1">
      <alignment horizontal="center"/>
      <protection locked="0"/>
    </xf>
    <xf numFmtId="0" fontId="0" fillId="16" borderId="10" xfId="0" applyFill="1" applyBorder="1" applyProtection="1">
      <protection locked="0"/>
    </xf>
    <xf numFmtId="0" fontId="0" fillId="16" borderId="2" xfId="0" applyFill="1" applyBorder="1" applyProtection="1">
      <protection locked="0"/>
    </xf>
    <xf numFmtId="2" fontId="0" fillId="16" borderId="2" xfId="0" applyNumberFormat="1" applyFill="1" applyBorder="1" applyProtection="1">
      <protection locked="0"/>
    </xf>
    <xf numFmtId="0" fontId="42" fillId="16" borderId="2" xfId="0" applyFont="1" applyFill="1" applyBorder="1" applyAlignment="1">
      <alignment vertical="center" wrapText="1"/>
    </xf>
    <xf numFmtId="0" fontId="0" fillId="10" borderId="2" xfId="0" applyFill="1" applyBorder="1" applyAlignment="1" applyProtection="1">
      <alignment vertical="center" wrapText="1"/>
      <protection locked="0"/>
    </xf>
    <xf numFmtId="0" fontId="42" fillId="10" borderId="2" xfId="0" applyFont="1" applyFill="1" applyBorder="1" applyAlignment="1">
      <alignment vertical="center" wrapText="1"/>
    </xf>
    <xf numFmtId="2" fontId="0" fillId="0" borderId="6" xfId="0" applyNumberFormat="1" applyBorder="1" applyAlignment="1" applyProtection="1">
      <alignment horizontal="right" wrapText="1"/>
      <protection locked="0"/>
    </xf>
    <xf numFmtId="0" fontId="0" fillId="0" borderId="6" xfId="0" applyBorder="1"/>
    <xf numFmtId="0" fontId="24" fillId="4" borderId="24" xfId="0" applyFont="1" applyFill="1" applyBorder="1" applyAlignment="1">
      <alignment horizontal="right" vertical="center" wrapText="1"/>
    </xf>
    <xf numFmtId="12" fontId="24" fillId="0" borderId="6" xfId="0" applyNumberFormat="1" applyFont="1" applyBorder="1" applyAlignment="1">
      <alignment horizontal="right" vertical="center"/>
    </xf>
    <xf numFmtId="0" fontId="24" fillId="0" borderId="6" xfId="0" applyFont="1" applyBorder="1" applyAlignment="1">
      <alignment horizontal="right" vertical="center"/>
    </xf>
    <xf numFmtId="12" fontId="24" fillId="5" borderId="6" xfId="0" applyNumberFormat="1" applyFont="1" applyFill="1" applyBorder="1" applyAlignment="1">
      <alignment horizontal="center" vertical="center"/>
    </xf>
    <xf numFmtId="0" fontId="24" fillId="4" borderId="6" xfId="0" applyFont="1" applyFill="1" applyBorder="1" applyAlignment="1">
      <alignment horizontal="right" vertical="center" wrapText="1"/>
    </xf>
    <xf numFmtId="0" fontId="24" fillId="4" borderId="23" xfId="0" applyFont="1" applyFill="1" applyBorder="1" applyAlignment="1">
      <alignment horizontal="right" vertical="center"/>
    </xf>
    <xf numFmtId="0" fontId="0" fillId="0" borderId="6" xfId="0" applyBorder="1" applyAlignment="1" applyProtection="1">
      <alignment horizontal="left" wrapText="1"/>
      <protection locked="0"/>
    </xf>
    <xf numFmtId="0" fontId="0" fillId="17" borderId="42" xfId="0" applyFill="1" applyBorder="1" applyProtection="1">
      <protection locked="0"/>
    </xf>
    <xf numFmtId="0" fontId="0" fillId="17" borderId="0" xfId="0" applyFill="1" applyProtection="1">
      <protection locked="0"/>
    </xf>
    <xf numFmtId="2" fontId="0" fillId="17" borderId="0" xfId="0" applyNumberFormat="1" applyFill="1" applyProtection="1">
      <protection locked="0"/>
    </xf>
    <xf numFmtId="0" fontId="0" fillId="18" borderId="43" xfId="0" applyFill="1" applyBorder="1" applyProtection="1">
      <protection locked="0"/>
    </xf>
    <xf numFmtId="0" fontId="0" fillId="18" borderId="16" xfId="0" applyFill="1" applyBorder="1" applyProtection="1">
      <protection locked="0"/>
    </xf>
    <xf numFmtId="2" fontId="0" fillId="18" borderId="0" xfId="0" applyNumberFormat="1" applyFill="1"/>
    <xf numFmtId="0" fontId="0" fillId="18" borderId="44" xfId="0" applyFill="1" applyBorder="1" applyProtection="1">
      <protection locked="0"/>
    </xf>
    <xf numFmtId="0" fontId="0" fillId="18" borderId="0" xfId="0" applyFill="1" applyProtection="1">
      <protection locked="0"/>
    </xf>
    <xf numFmtId="0" fontId="43" fillId="0" borderId="0" xfId="0" applyFont="1"/>
    <xf numFmtId="0" fontId="0" fillId="18" borderId="45" xfId="0" applyFill="1" applyBorder="1" applyProtection="1">
      <protection locked="0"/>
    </xf>
    <xf numFmtId="0" fontId="0" fillId="18" borderId="14" xfId="0" applyFill="1" applyBorder="1" applyProtection="1">
      <protection locked="0"/>
    </xf>
    <xf numFmtId="0" fontId="44" fillId="0" borderId="0" xfId="0" applyFont="1"/>
    <xf numFmtId="2" fontId="0" fillId="0" borderId="0" xfId="0" applyNumberFormat="1" applyProtection="1">
      <protection locked="0"/>
    </xf>
    <xf numFmtId="0" fontId="36" fillId="0" borderId="0" xfId="1" applyFont="1" applyBorder="1" applyAlignment="1" applyProtection="1">
      <alignment vertical="center"/>
    </xf>
    <xf numFmtId="0" fontId="0" fillId="8" borderId="43" xfId="0" applyFill="1" applyBorder="1" applyProtection="1">
      <protection locked="0"/>
    </xf>
    <xf numFmtId="0" fontId="0" fillId="8" borderId="16" xfId="0" applyFill="1" applyBorder="1" applyProtection="1">
      <protection locked="0"/>
    </xf>
    <xf numFmtId="2" fontId="0" fillId="8" borderId="0" xfId="0" applyNumberFormat="1" applyFill="1"/>
    <xf numFmtId="0" fontId="0" fillId="8" borderId="44" xfId="0" applyFill="1" applyBorder="1" applyProtection="1">
      <protection locked="0"/>
    </xf>
    <xf numFmtId="0" fontId="0" fillId="8" borderId="0" xfId="0" applyFill="1" applyProtection="1">
      <protection locked="0"/>
    </xf>
    <xf numFmtId="0" fontId="0" fillId="8" borderId="45" xfId="0" applyFill="1" applyBorder="1" applyProtection="1">
      <protection locked="0"/>
    </xf>
    <xf numFmtId="0" fontId="0" fillId="8" borderId="14" xfId="0" applyFill="1" applyBorder="1" applyProtection="1">
      <protection locked="0"/>
    </xf>
    <xf numFmtId="0" fontId="0" fillId="0" borderId="0" xfId="0" applyAlignment="1" applyProtection="1">
      <alignment horizontal="center"/>
      <protection hidden="1"/>
    </xf>
    <xf numFmtId="0" fontId="26" fillId="3" borderId="35" xfId="0" applyFont="1" applyFill="1" applyBorder="1" applyAlignment="1" applyProtection="1">
      <alignment horizontal="center" vertical="center" wrapText="1"/>
      <protection hidden="1"/>
    </xf>
    <xf numFmtId="0" fontId="26" fillId="3" borderId="36" xfId="0" applyFont="1" applyFill="1" applyBorder="1" applyAlignment="1" applyProtection="1">
      <alignment horizontal="center" vertical="center" wrapText="1"/>
      <protection hidden="1"/>
    </xf>
    <xf numFmtId="0" fontId="26" fillId="5" borderId="35" xfId="0" applyFont="1" applyFill="1" applyBorder="1" applyAlignment="1" applyProtection="1">
      <alignment horizontal="center" vertical="center" wrapText="1"/>
      <protection hidden="1"/>
    </xf>
    <xf numFmtId="0" fontId="45" fillId="0" borderId="0" xfId="1" applyFont="1" applyFill="1" applyBorder="1" applyAlignment="1" applyProtection="1">
      <alignment horizontal="center" vertical="center" wrapText="1"/>
      <protection locked="0"/>
    </xf>
    <xf numFmtId="0" fontId="0" fillId="0" borderId="0" xfId="0" applyAlignment="1" applyProtection="1">
      <alignment horizontal="center" wrapText="1"/>
      <protection hidden="1"/>
    </xf>
    <xf numFmtId="0" fontId="34" fillId="9" borderId="35" xfId="1" applyFont="1" applyFill="1" applyBorder="1" applyAlignment="1" applyProtection="1">
      <alignment horizontal="center" vertical="center" wrapText="1"/>
      <protection locked="0"/>
    </xf>
    <xf numFmtId="0" fontId="24" fillId="11" borderId="46" xfId="0" applyFont="1" applyFill="1" applyBorder="1" applyAlignment="1" applyProtection="1">
      <alignment horizontal="center" vertical="center" wrapText="1"/>
      <protection hidden="1"/>
    </xf>
    <xf numFmtId="0" fontId="24" fillId="11" borderId="34" xfId="0" applyFont="1" applyFill="1" applyBorder="1" applyAlignment="1" applyProtection="1">
      <alignment horizontal="center" vertical="center" wrapText="1"/>
      <protection hidden="1"/>
    </xf>
    <xf numFmtId="0" fontId="24" fillId="11" borderId="47" xfId="0" applyFont="1" applyFill="1" applyBorder="1" applyAlignment="1" applyProtection="1">
      <alignment horizontal="center" vertical="center" wrapText="1"/>
      <protection hidden="1"/>
    </xf>
    <xf numFmtId="1" fontId="24" fillId="11" borderId="48" xfId="0" applyNumberFormat="1" applyFont="1" applyFill="1" applyBorder="1" applyAlignment="1" applyProtection="1">
      <alignment horizontal="center" vertical="center" wrapText="1"/>
      <protection hidden="1"/>
    </xf>
    <xf numFmtId="0" fontId="24" fillId="3" borderId="39"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6" fillId="4" borderId="1" xfId="0" applyFont="1" applyFill="1" applyBorder="1" applyAlignment="1" applyProtection="1">
      <alignment horizontal="center" vertical="center" wrapText="1"/>
      <protection hidden="1"/>
    </xf>
    <xf numFmtId="1" fontId="0" fillId="3" borderId="33" xfId="0" applyNumberFormat="1" applyFill="1" applyBorder="1" applyAlignment="1" applyProtection="1">
      <alignment horizontal="center" vertical="center"/>
      <protection hidden="1"/>
    </xf>
    <xf numFmtId="12" fontId="0" fillId="3" borderId="39" xfId="0" applyNumberFormat="1" applyFill="1" applyBorder="1" applyAlignment="1" applyProtection="1">
      <alignment horizontal="center" vertical="center"/>
      <protection hidden="1"/>
    </xf>
    <xf numFmtId="0" fontId="46" fillId="18" borderId="49" xfId="0" applyFont="1" applyFill="1" applyBorder="1" applyAlignment="1">
      <alignment horizontal="right" vertical="center"/>
    </xf>
    <xf numFmtId="2" fontId="46" fillId="19" borderId="5" xfId="0" applyNumberFormat="1" applyFont="1" applyFill="1" applyBorder="1" applyAlignment="1">
      <alignment horizontal="center" vertical="center"/>
    </xf>
    <xf numFmtId="0" fontId="0" fillId="11" borderId="23" xfId="0" applyFill="1" applyBorder="1"/>
    <xf numFmtId="0" fontId="0" fillId="19" borderId="26" xfId="0" applyFill="1" applyBorder="1" applyProtection="1">
      <protection locked="0"/>
    </xf>
    <xf numFmtId="0" fontId="0" fillId="20" borderId="23" xfId="0" applyFill="1" applyBorder="1"/>
    <xf numFmtId="0" fontId="0" fillId="20" borderId="26" xfId="0" applyFill="1" applyBorder="1" applyProtection="1">
      <protection locked="0"/>
    </xf>
    <xf numFmtId="12" fontId="0" fillId="10" borderId="39" xfId="0" applyNumberFormat="1" applyFill="1" applyBorder="1" applyAlignment="1" applyProtection="1">
      <alignment horizontal="center" vertical="center"/>
      <protection hidden="1"/>
    </xf>
    <xf numFmtId="12" fontId="0" fillId="2" borderId="39" xfId="0" applyNumberFormat="1" applyFill="1" applyBorder="1" applyAlignment="1">
      <alignment horizontal="center" vertical="center"/>
    </xf>
    <xf numFmtId="12" fontId="0" fillId="5" borderId="39" xfId="0" applyNumberFormat="1" applyFill="1" applyBorder="1" applyAlignment="1" applyProtection="1">
      <alignment horizontal="center" vertical="center"/>
      <protection hidden="1"/>
    </xf>
    <xf numFmtId="1" fontId="0" fillId="3" borderId="50" xfId="0" applyNumberFormat="1" applyFill="1" applyBorder="1" applyAlignment="1" applyProtection="1">
      <alignment horizontal="center" vertical="center" wrapText="1"/>
      <protection hidden="1"/>
    </xf>
    <xf numFmtId="1" fontId="0" fillId="3" borderId="51" xfId="0" applyNumberFormat="1" applyFill="1" applyBorder="1" applyAlignment="1" applyProtection="1">
      <alignment horizontal="center" vertical="center"/>
      <protection hidden="1"/>
    </xf>
    <xf numFmtId="2" fontId="0" fillId="5" borderId="5" xfId="0" applyNumberFormat="1" applyFill="1" applyBorder="1" applyAlignment="1" applyProtection="1">
      <alignment horizontal="center" vertical="center"/>
      <protection hidden="1"/>
    </xf>
    <xf numFmtId="2" fontId="0" fillId="5" borderId="20" xfId="0" applyNumberFormat="1" applyFill="1" applyBorder="1" applyAlignment="1" applyProtection="1">
      <alignment horizontal="center" vertical="center"/>
      <protection hidden="1"/>
    </xf>
    <xf numFmtId="0" fontId="0" fillId="0" borderId="0" xfId="0" applyAlignment="1" applyProtection="1">
      <alignment vertical="center"/>
      <protection hidden="1"/>
    </xf>
    <xf numFmtId="12" fontId="0" fillId="4" borderId="52" xfId="0" applyNumberFormat="1" applyFill="1" applyBorder="1" applyAlignment="1" applyProtection="1">
      <alignment horizontal="center" vertical="center"/>
      <protection hidden="1"/>
    </xf>
    <xf numFmtId="0" fontId="30" fillId="7" borderId="7" xfId="0" applyFont="1" applyFill="1" applyBorder="1" applyAlignment="1">
      <alignment horizontal="center" wrapText="1"/>
    </xf>
    <xf numFmtId="0" fontId="36" fillId="7" borderId="21" xfId="1" applyFont="1" applyFill="1" applyBorder="1" applyAlignment="1" applyProtection="1">
      <alignment horizontal="center" wrapText="1"/>
    </xf>
    <xf numFmtId="0" fontId="30" fillId="7" borderId="21" xfId="0" applyFont="1" applyFill="1" applyBorder="1" applyAlignment="1">
      <alignment horizontal="center" wrapText="1"/>
    </xf>
    <xf numFmtId="0" fontId="36" fillId="7" borderId="22" xfId="1" applyFont="1" applyFill="1" applyBorder="1" applyAlignment="1" applyProtection="1">
      <alignment horizontal="center" wrapText="1"/>
    </xf>
    <xf numFmtId="0" fontId="30" fillId="0" borderId="0" xfId="0" applyFont="1"/>
    <xf numFmtId="0" fontId="0" fillId="0" borderId="0" xfId="0" applyAlignment="1">
      <alignment horizontal="center" wrapText="1"/>
    </xf>
    <xf numFmtId="0" fontId="35" fillId="17" borderId="21" xfId="0" applyFont="1" applyFill="1" applyBorder="1" applyAlignment="1">
      <alignment horizontal="center" wrapText="1"/>
    </xf>
    <xf numFmtId="0" fontId="30" fillId="17" borderId="21" xfId="0" applyFont="1" applyFill="1" applyBorder="1" applyAlignment="1">
      <alignment horizontal="center" wrapText="1"/>
    </xf>
    <xf numFmtId="0" fontId="36" fillId="17" borderId="22" xfId="1" applyFont="1" applyFill="1" applyBorder="1" applyAlignment="1" applyProtection="1">
      <alignment horizontal="center" wrapText="1"/>
    </xf>
    <xf numFmtId="0" fontId="31" fillId="0" borderId="0" xfId="0" applyFont="1"/>
    <xf numFmtId="0" fontId="35" fillId="21" borderId="7" xfId="0" applyFont="1" applyFill="1" applyBorder="1" applyAlignment="1">
      <alignment horizontal="center" wrapText="1"/>
    </xf>
    <xf numFmtId="0" fontId="35" fillId="21" borderId="21" xfId="0" applyFont="1" applyFill="1" applyBorder="1" applyAlignment="1">
      <alignment horizontal="center" wrapText="1"/>
    </xf>
    <xf numFmtId="0" fontId="30" fillId="21" borderId="21" xfId="0" applyFont="1" applyFill="1" applyBorder="1" applyAlignment="1">
      <alignment horizontal="center" wrapText="1"/>
    </xf>
    <xf numFmtId="0" fontId="36" fillId="21" borderId="22" xfId="1" applyFont="1" applyFill="1" applyBorder="1" applyAlignment="1" applyProtection="1">
      <alignment horizontal="center" wrapText="1"/>
    </xf>
    <xf numFmtId="0" fontId="30" fillId="19" borderId="21" xfId="0" applyFont="1" applyFill="1" applyBorder="1" applyAlignment="1">
      <alignment horizontal="center" wrapText="1"/>
    </xf>
    <xf numFmtId="0" fontId="36" fillId="19" borderId="22" xfId="1" applyFont="1" applyFill="1" applyBorder="1" applyAlignment="1" applyProtection="1">
      <alignment horizontal="center" wrapText="1"/>
    </xf>
    <xf numFmtId="0" fontId="35" fillId="16" borderId="7" xfId="0" applyFont="1" applyFill="1" applyBorder="1" applyAlignment="1">
      <alignment horizontal="center" wrapText="1"/>
    </xf>
    <xf numFmtId="0" fontId="35" fillId="16" borderId="21" xfId="0" applyFont="1" applyFill="1" applyBorder="1" applyAlignment="1">
      <alignment horizontal="center" wrapText="1"/>
    </xf>
    <xf numFmtId="0" fontId="30" fillId="16" borderId="21" xfId="0" applyFont="1" applyFill="1" applyBorder="1" applyAlignment="1">
      <alignment horizontal="center" wrapText="1"/>
    </xf>
    <xf numFmtId="0" fontId="36" fillId="16" borderId="22" xfId="1" applyFont="1" applyFill="1" applyBorder="1" applyAlignment="1" applyProtection="1">
      <alignment horizontal="center" wrapText="1"/>
      <protection locked="0"/>
    </xf>
    <xf numFmtId="0" fontId="36" fillId="5" borderId="22" xfId="1" applyFont="1" applyFill="1" applyBorder="1" applyAlignment="1" applyProtection="1">
      <alignment horizontal="center"/>
      <protection locked="0"/>
    </xf>
    <xf numFmtId="0" fontId="30" fillId="0" borderId="0" xfId="0" applyFont="1" applyAlignment="1">
      <alignment horizontal="center"/>
    </xf>
    <xf numFmtId="0" fontId="30" fillId="5" borderId="7" xfId="0" applyFont="1" applyFill="1" applyBorder="1" applyAlignment="1">
      <alignment horizontal="center"/>
    </xf>
    <xf numFmtId="0" fontId="30" fillId="5" borderId="21" xfId="0" applyFont="1" applyFill="1" applyBorder="1" applyAlignment="1">
      <alignment horizontal="center"/>
    </xf>
    <xf numFmtId="0" fontId="32" fillId="5" borderId="21" xfId="0" applyFont="1" applyFill="1" applyBorder="1" applyAlignment="1">
      <alignment horizontal="center"/>
    </xf>
    <xf numFmtId="0" fontId="30" fillId="5" borderId="21" xfId="0" applyFont="1" applyFill="1" applyBorder="1" applyAlignment="1">
      <alignment horizontal="left" indent="5"/>
    </xf>
    <xf numFmtId="0" fontId="30" fillId="5" borderId="22" xfId="0" applyFont="1" applyFill="1" applyBorder="1" applyAlignment="1">
      <alignment horizontal="center"/>
    </xf>
    <xf numFmtId="0" fontId="31" fillId="12" borderId="53" xfId="0" applyFont="1" applyFill="1" applyBorder="1" applyAlignment="1">
      <alignment horizontal="center" vertical="center" wrapText="1"/>
    </xf>
    <xf numFmtId="0" fontId="31" fillId="0" borderId="42" xfId="0" applyFont="1" applyBorder="1" applyAlignment="1">
      <alignment horizontal="center" vertical="center" wrapText="1"/>
    </xf>
    <xf numFmtId="0" fontId="31" fillId="12" borderId="33" xfId="0" applyFont="1" applyFill="1" applyBorder="1" applyAlignment="1">
      <alignment horizontal="center" vertical="center" wrapText="1"/>
    </xf>
    <xf numFmtId="0" fontId="36" fillId="4" borderId="22" xfId="1" applyFont="1" applyFill="1" applyBorder="1" applyAlignment="1" applyProtection="1">
      <alignment horizontal="center" wrapText="1"/>
      <protection locked="0"/>
    </xf>
    <xf numFmtId="0" fontId="30" fillId="4" borderId="21" xfId="0" applyFont="1" applyFill="1" applyBorder="1" applyAlignment="1">
      <alignment horizontal="center" wrapText="1"/>
    </xf>
    <xf numFmtId="0" fontId="35" fillId="4" borderId="21" xfId="0" applyFont="1" applyFill="1" applyBorder="1" applyAlignment="1">
      <alignment horizontal="center" wrapText="1"/>
    </xf>
    <xf numFmtId="0" fontId="35" fillId="4" borderId="7" xfId="0" applyFont="1" applyFill="1" applyBorder="1" applyAlignment="1">
      <alignment horizontal="center" wrapText="1"/>
    </xf>
    <xf numFmtId="0" fontId="30" fillId="19" borderId="21" xfId="0" quotePrefix="1" applyFont="1" applyFill="1" applyBorder="1" applyAlignment="1">
      <alignment horizontal="center" wrapText="1"/>
    </xf>
    <xf numFmtId="0" fontId="30" fillId="19" borderId="7" xfId="0" applyFont="1" applyFill="1" applyBorder="1" applyAlignment="1">
      <alignment horizontal="center" wrapText="1"/>
    </xf>
    <xf numFmtId="2" fontId="0" fillId="11" borderId="6" xfId="0" applyNumberFormat="1" applyFill="1" applyBorder="1" applyAlignment="1" applyProtection="1">
      <alignment horizontal="center" vertical="center" wrapText="1"/>
      <protection hidden="1"/>
    </xf>
    <xf numFmtId="2" fontId="0" fillId="11" borderId="20" xfId="0" applyNumberFormat="1" applyFill="1" applyBorder="1" applyAlignment="1" applyProtection="1">
      <alignment horizontal="center" vertical="center" wrapText="1"/>
      <protection hidden="1"/>
    </xf>
    <xf numFmtId="2" fontId="0" fillId="11" borderId="48" xfId="0" applyNumberFormat="1" applyFill="1" applyBorder="1" applyAlignment="1" applyProtection="1">
      <alignment horizontal="center" vertical="center" wrapText="1"/>
      <protection hidden="1"/>
    </xf>
    <xf numFmtId="0" fontId="24" fillId="16" borderId="26"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9" fontId="0" fillId="3" borderId="33" xfId="0" applyNumberFormat="1" applyFill="1" applyBorder="1" applyAlignment="1" applyProtection="1">
      <alignment horizontal="center" vertical="center"/>
      <protection hidden="1"/>
    </xf>
    <xf numFmtId="0" fontId="40" fillId="15" borderId="54" xfId="0" applyFont="1" applyFill="1" applyBorder="1" applyAlignment="1">
      <alignment horizontal="center" vertical="center" wrapText="1"/>
    </xf>
    <xf numFmtId="0" fontId="24" fillId="15" borderId="55" xfId="0" applyFont="1" applyFill="1" applyBorder="1" applyAlignment="1">
      <alignment horizontal="center" vertical="center" wrapText="1"/>
    </xf>
    <xf numFmtId="0" fontId="38" fillId="0" borderId="0" xfId="0" applyFont="1" applyAlignment="1">
      <alignment horizontal="center" vertical="center" wrapText="1"/>
    </xf>
    <xf numFmtId="0" fontId="34" fillId="0" borderId="0" xfId="1" applyFont="1" applyBorder="1" applyAlignment="1" applyProtection="1">
      <alignment vertical="center"/>
      <protection locked="0"/>
    </xf>
    <xf numFmtId="0" fontId="34" fillId="0" borderId="53" xfId="1" applyFont="1" applyBorder="1" applyAlignment="1" applyProtection="1">
      <alignment vertical="center"/>
      <protection locked="0"/>
    </xf>
    <xf numFmtId="0" fontId="27" fillId="0" borderId="12" xfId="0" applyFont="1" applyBorder="1" applyAlignment="1">
      <alignment horizontal="center" vertical="center"/>
    </xf>
    <xf numFmtId="0" fontId="28" fillId="0" borderId="0" xfId="0" applyFont="1"/>
    <xf numFmtId="0" fontId="20" fillId="22" borderId="9" xfId="1" applyFont="1" applyFill="1" applyBorder="1" applyAlignment="1" applyProtection="1">
      <alignment horizontal="center" vertical="center"/>
      <protection locked="0"/>
    </xf>
    <xf numFmtId="0" fontId="20" fillId="22" borderId="27" xfId="1" applyFont="1" applyFill="1" applyBorder="1" applyAlignment="1" applyProtection="1">
      <alignment horizontal="center" vertical="center"/>
      <protection locked="0"/>
    </xf>
    <xf numFmtId="0" fontId="20" fillId="22" borderId="56" xfId="1" applyFont="1" applyFill="1" applyBorder="1" applyAlignment="1" applyProtection="1">
      <alignment horizontal="center" vertical="center"/>
      <protection locked="0"/>
    </xf>
    <xf numFmtId="0" fontId="20" fillId="10" borderId="9" xfId="1" applyFont="1" applyFill="1" applyBorder="1" applyAlignment="1" applyProtection="1">
      <alignment horizontal="center" vertical="center"/>
      <protection locked="0"/>
    </xf>
    <xf numFmtId="0" fontId="20" fillId="10" borderId="57" xfId="1" applyFont="1" applyFill="1" applyBorder="1" applyAlignment="1" applyProtection="1">
      <alignment horizontal="center" vertical="center"/>
      <protection locked="0"/>
    </xf>
    <xf numFmtId="0" fontId="20" fillId="10" borderId="54" xfId="1" applyFont="1" applyFill="1" applyBorder="1" applyAlignment="1" applyProtection="1">
      <alignment horizontal="center" vertical="center"/>
      <protection locked="0"/>
    </xf>
    <xf numFmtId="0" fontId="20" fillId="10" borderId="27" xfId="1" applyFont="1" applyFill="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23" borderId="56" xfId="1" applyFont="1" applyFill="1" applyBorder="1" applyAlignment="1" applyProtection="1">
      <alignment horizontal="center" vertical="center"/>
      <protection locked="0"/>
    </xf>
    <xf numFmtId="0" fontId="47" fillId="0" borderId="0" xfId="0" applyFont="1" applyAlignment="1">
      <alignment horizontal="center" vertical="center"/>
    </xf>
    <xf numFmtId="0" fontId="26" fillId="0" borderId="51" xfId="0" applyFont="1" applyBorder="1" applyAlignment="1">
      <alignment horizontal="center" vertical="center"/>
    </xf>
    <xf numFmtId="0" fontId="26" fillId="23" borderId="5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48" fillId="0" borderId="14" xfId="0" applyFont="1" applyBorder="1" applyAlignment="1">
      <alignment horizontal="left"/>
    </xf>
    <xf numFmtId="2" fontId="48" fillId="11" borderId="24" xfId="0" applyNumberFormat="1" applyFont="1" applyFill="1" applyBorder="1" applyAlignment="1">
      <alignment horizontal="center" vertical="center"/>
    </xf>
    <xf numFmtId="2" fontId="48" fillId="8" borderId="6" xfId="0" applyNumberFormat="1" applyFont="1" applyFill="1" applyBorder="1" applyAlignment="1">
      <alignment horizontal="center" vertical="center"/>
    </xf>
    <xf numFmtId="2" fontId="48" fillId="8" borderId="41" xfId="0" applyNumberFormat="1" applyFont="1" applyFill="1" applyBorder="1" applyAlignment="1">
      <alignment horizontal="center" vertical="center"/>
    </xf>
    <xf numFmtId="0" fontId="0" fillId="10" borderId="58" xfId="0" applyFill="1" applyBorder="1"/>
    <xf numFmtId="0" fontId="0" fillId="5" borderId="5" xfId="0" applyFill="1" applyBorder="1" applyProtection="1">
      <protection locked="0"/>
    </xf>
    <xf numFmtId="0" fontId="0" fillId="5" borderId="45" xfId="0" applyFill="1" applyBorder="1" applyAlignment="1" applyProtection="1">
      <alignment horizontal="center"/>
      <protection locked="0"/>
    </xf>
    <xf numFmtId="0" fontId="0" fillId="16" borderId="29" xfId="0" applyFill="1" applyBorder="1" applyAlignment="1">
      <alignment horizontal="center"/>
    </xf>
    <xf numFmtId="0" fontId="0" fillId="5" borderId="26" xfId="0" applyFill="1" applyBorder="1" applyAlignment="1" applyProtection="1">
      <alignment horizontal="center"/>
      <protection locked="0"/>
    </xf>
    <xf numFmtId="0" fontId="0" fillId="5" borderId="26" xfId="0" applyFill="1" applyBorder="1" applyProtection="1">
      <protection locked="0"/>
    </xf>
    <xf numFmtId="12" fontId="48" fillId="4" borderId="32" xfId="0" applyNumberFormat="1" applyFont="1" applyFill="1" applyBorder="1" applyAlignment="1">
      <alignment horizontal="center" vertical="center"/>
    </xf>
    <xf numFmtId="0" fontId="0" fillId="0" borderId="25" xfId="0" applyBorder="1" applyAlignment="1" applyProtection="1">
      <alignment horizontal="left"/>
      <protection locked="0"/>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0" borderId="41" xfId="0" applyBorder="1" applyAlignment="1">
      <alignment horizontal="center"/>
    </xf>
    <xf numFmtId="0" fontId="0" fillId="0" borderId="26" xfId="0" applyBorder="1" applyAlignment="1" applyProtection="1">
      <alignment horizontal="center"/>
      <protection locked="0"/>
    </xf>
    <xf numFmtId="0" fontId="0" fillId="0" borderId="23" xfId="0" applyBorder="1" applyProtection="1">
      <protection locked="0"/>
    </xf>
    <xf numFmtId="0" fontId="0" fillId="0" borderId="41" xfId="0" applyBorder="1"/>
    <xf numFmtId="0" fontId="26" fillId="8" borderId="38" xfId="0" applyFont="1" applyFill="1" applyBorder="1" applyAlignment="1">
      <alignment vertical="center" wrapText="1"/>
    </xf>
    <xf numFmtId="0" fontId="0" fillId="0" borderId="25" xfId="0" applyBorder="1" applyAlignment="1">
      <alignment horizontal="center"/>
    </xf>
    <xf numFmtId="12" fontId="0" fillId="0" borderId="26" xfId="0" applyNumberFormat="1" applyBorder="1" applyAlignment="1" applyProtection="1">
      <alignment wrapText="1"/>
      <protection locked="0"/>
    </xf>
    <xf numFmtId="0" fontId="0" fillId="0" borderId="45" xfId="0" applyBorder="1" applyAlignment="1" applyProtection="1">
      <alignment horizontal="center"/>
      <protection locked="0"/>
    </xf>
    <xf numFmtId="12" fontId="0" fillId="0" borderId="59" xfId="0" applyNumberFormat="1" applyBorder="1" applyAlignment="1" applyProtection="1">
      <alignment horizontal="center"/>
      <protection locked="0"/>
    </xf>
    <xf numFmtId="2" fontId="0" fillId="0" borderId="24"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0" fillId="0" borderId="41" xfId="0" applyNumberFormat="1" applyBorder="1" applyAlignment="1" applyProtection="1">
      <alignment horizontal="center"/>
      <protection locked="0"/>
    </xf>
    <xf numFmtId="0" fontId="0" fillId="0" borderId="26" xfId="0" applyBorder="1" applyAlignment="1" applyProtection="1">
      <alignment horizontal="left" wrapText="1"/>
      <protection locked="0"/>
    </xf>
    <xf numFmtId="12" fontId="0" fillId="0" borderId="32" xfId="0" applyNumberFormat="1" applyBorder="1" applyAlignment="1" applyProtection="1">
      <alignment horizontal="center"/>
      <protection locked="0"/>
    </xf>
    <xf numFmtId="0" fontId="0" fillId="0" borderId="60" xfId="0" applyBorder="1" applyAlignment="1">
      <alignment horizontal="center"/>
    </xf>
    <xf numFmtId="0" fontId="0" fillId="0" borderId="16" xfId="0" applyBorder="1" applyAlignment="1" applyProtection="1">
      <alignment horizontal="left" wrapText="1"/>
      <protection locked="0"/>
    </xf>
    <xf numFmtId="2" fontId="0" fillId="0" borderId="47" xfId="0" applyNumberFormat="1" applyBorder="1" applyAlignment="1" applyProtection="1">
      <alignment horizontal="center"/>
      <protection locked="0"/>
    </xf>
    <xf numFmtId="2" fontId="0" fillId="0" borderId="20" xfId="0" applyNumberFormat="1" applyBorder="1" applyAlignment="1" applyProtection="1">
      <alignment horizontal="center"/>
      <protection locked="0"/>
    </xf>
    <xf numFmtId="2" fontId="0" fillId="0" borderId="61" xfId="0" applyNumberFormat="1" applyBorder="1" applyAlignment="1" applyProtection="1">
      <alignment horizontal="center"/>
      <protection locked="0"/>
    </xf>
    <xf numFmtId="0" fontId="0" fillId="0" borderId="20"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61" xfId="0" applyBorder="1" applyAlignment="1">
      <alignment horizontal="center"/>
    </xf>
    <xf numFmtId="0" fontId="0" fillId="0" borderId="16" xfId="0" applyBorder="1" applyAlignment="1" applyProtection="1">
      <alignment horizontal="center"/>
      <protection locked="0"/>
    </xf>
    <xf numFmtId="12" fontId="0" fillId="0" borderId="50" xfId="0" applyNumberFormat="1" applyBorder="1" applyAlignment="1" applyProtection="1">
      <alignment horizontal="center"/>
      <protection locked="0"/>
    </xf>
    <xf numFmtId="0" fontId="0" fillId="0" borderId="30" xfId="0" applyBorder="1" applyAlignment="1">
      <alignment horizontal="center"/>
    </xf>
    <xf numFmtId="0" fontId="0" fillId="0" borderId="28" xfId="0" applyBorder="1" applyAlignment="1" applyProtection="1">
      <alignment horizontal="left" wrapText="1"/>
      <protection locked="0"/>
    </xf>
    <xf numFmtId="2" fontId="0" fillId="0" borderId="62"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3"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3" xfId="0" applyBorder="1" applyAlignment="1">
      <alignment horizontal="center"/>
    </xf>
    <xf numFmtId="0" fontId="0" fillId="0" borderId="28" xfId="0" applyBorder="1" applyAlignment="1" applyProtection="1">
      <alignment horizontal="center"/>
      <protection locked="0"/>
    </xf>
    <xf numFmtId="12" fontId="0" fillId="0" borderId="64" xfId="0" applyNumberFormat="1" applyBorder="1" applyAlignment="1" applyProtection="1">
      <alignment horizontal="center"/>
      <protection locked="0"/>
    </xf>
    <xf numFmtId="0" fontId="0" fillId="0" borderId="0" xfId="0" applyAlignment="1">
      <alignment horizontal="left"/>
    </xf>
    <xf numFmtId="0" fontId="0" fillId="0" borderId="0" xfId="0" applyAlignment="1" applyProtection="1">
      <alignment vertical="top" wrapText="1"/>
      <protection locked="0"/>
    </xf>
    <xf numFmtId="0" fontId="26" fillId="6" borderId="0" xfId="0" applyFont="1" applyFill="1" applyAlignment="1">
      <alignment horizontal="center" vertical="center" wrapText="1"/>
    </xf>
    <xf numFmtId="12" fontId="0" fillId="10" borderId="0" xfId="0" applyNumberFormat="1" applyFill="1" applyAlignment="1" applyProtection="1">
      <alignment horizontal="center" vertical="center"/>
      <protection hidden="1"/>
    </xf>
    <xf numFmtId="12" fontId="0" fillId="2" borderId="0" xfId="0" applyNumberFormat="1" applyFill="1" applyAlignment="1">
      <alignment horizontal="center" vertical="center"/>
    </xf>
    <xf numFmtId="12" fontId="0" fillId="5" borderId="0" xfId="0" applyNumberFormat="1" applyFill="1" applyAlignment="1" applyProtection="1">
      <alignment horizontal="center" vertical="center"/>
      <protection hidden="1"/>
    </xf>
    <xf numFmtId="12" fontId="0" fillId="3" borderId="0" xfId="0" applyNumberFormat="1" applyFill="1" applyAlignment="1" applyProtection="1">
      <alignment horizontal="center" vertical="center"/>
      <protection hidden="1"/>
    </xf>
    <xf numFmtId="0" fontId="24" fillId="3" borderId="0" xfId="0" applyFont="1" applyFill="1" applyAlignment="1" applyProtection="1">
      <alignment horizontal="center" vertical="center"/>
      <protection hidden="1"/>
    </xf>
    <xf numFmtId="12" fontId="0" fillId="0" borderId="0" xfId="0" applyNumberFormat="1" applyAlignment="1" applyProtection="1">
      <alignment vertical="top" wrapText="1"/>
      <protection locked="0"/>
    </xf>
    <xf numFmtId="0" fontId="24" fillId="19" borderId="6" xfId="0" applyFont="1" applyFill="1" applyBorder="1" applyAlignment="1" applyProtection="1">
      <alignment horizontal="center" vertical="center" wrapText="1"/>
      <protection locked="0"/>
    </xf>
    <xf numFmtId="12" fontId="24" fillId="18" borderId="6" xfId="0" applyNumberFormat="1" applyFont="1" applyFill="1" applyBorder="1" applyAlignment="1" applyProtection="1">
      <alignment horizontal="center" vertical="center" wrapText="1"/>
      <protection locked="0"/>
    </xf>
    <xf numFmtId="0" fontId="0" fillId="24" borderId="6" xfId="0" applyFill="1" applyBorder="1" applyAlignment="1" applyProtection="1">
      <alignment horizontal="center" vertical="center" wrapText="1"/>
      <protection hidden="1"/>
    </xf>
    <xf numFmtId="12" fontId="0" fillId="24" borderId="6" xfId="0" applyNumberFormat="1" applyFill="1" applyBorder="1" applyAlignment="1" applyProtection="1">
      <alignment horizontal="center" vertical="center"/>
      <protection hidden="1"/>
    </xf>
    <xf numFmtId="12" fontId="24" fillId="18" borderId="20" xfId="0" applyNumberFormat="1" applyFont="1" applyFill="1" applyBorder="1" applyAlignment="1" applyProtection="1">
      <alignment horizontal="center" vertical="center" wrapText="1"/>
      <protection locked="0"/>
    </xf>
    <xf numFmtId="0" fontId="42" fillId="0" borderId="0" xfId="0" applyFont="1" applyAlignment="1">
      <alignment horizontal="left" vertical="center"/>
    </xf>
    <xf numFmtId="2" fontId="25" fillId="0" borderId="0" xfId="0" applyNumberFormat="1" applyFont="1"/>
    <xf numFmtId="2" fontId="49" fillId="0" borderId="0" xfId="0" applyNumberFormat="1" applyFont="1"/>
    <xf numFmtId="0" fontId="24" fillId="14" borderId="24" xfId="0" applyFont="1" applyFill="1" applyBorder="1" applyAlignment="1">
      <alignment horizontal="center"/>
    </xf>
    <xf numFmtId="0" fontId="24" fillId="14" borderId="41" xfId="0" applyFont="1" applyFill="1" applyBorder="1" applyAlignment="1">
      <alignment horizontal="center"/>
    </xf>
    <xf numFmtId="0" fontId="24" fillId="0" borderId="0" xfId="0" applyFont="1" applyAlignment="1">
      <alignment horizontal="center" vertical="center" wrapText="1"/>
    </xf>
    <xf numFmtId="0" fontId="24" fillId="20" borderId="6" xfId="0" applyFont="1" applyFill="1" applyBorder="1" applyAlignment="1">
      <alignment horizontal="center" vertical="center" wrapText="1"/>
    </xf>
    <xf numFmtId="0" fontId="24" fillId="20" borderId="6" xfId="0" applyFont="1" applyFill="1" applyBorder="1" applyAlignment="1">
      <alignment horizontal="center" vertical="center"/>
    </xf>
    <xf numFmtId="0" fontId="34" fillId="0" borderId="0" xfId="1" applyFont="1" applyAlignment="1" applyProtection="1">
      <alignment horizontal="center"/>
    </xf>
    <xf numFmtId="0" fontId="0" fillId="0" borderId="0" xfId="0" applyAlignment="1">
      <alignment horizontal="right"/>
    </xf>
    <xf numFmtId="0" fontId="42" fillId="0" borderId="0" xfId="0" applyFont="1" applyAlignment="1">
      <alignment vertical="center"/>
    </xf>
    <xf numFmtId="0" fontId="24" fillId="15" borderId="54" xfId="0" applyFont="1" applyFill="1" applyBorder="1" applyAlignment="1">
      <alignment horizontal="center" vertical="center" wrapText="1"/>
    </xf>
    <xf numFmtId="10" fontId="0" fillId="0" borderId="0" xfId="0" applyNumberFormat="1" applyAlignment="1">
      <alignment horizontal="center"/>
    </xf>
    <xf numFmtId="2" fontId="0" fillId="0" borderId="0" xfId="0" applyNumberFormat="1" applyAlignment="1">
      <alignment horizontal="center"/>
    </xf>
    <xf numFmtId="0" fontId="24" fillId="0" borderId="5" xfId="0" applyFont="1" applyBorder="1" applyAlignment="1">
      <alignment horizontal="center" vertical="center"/>
    </xf>
    <xf numFmtId="1" fontId="0" fillId="0" borderId="6" xfId="0" applyNumberFormat="1" applyBorder="1" applyAlignment="1">
      <alignment horizontal="center" vertical="center"/>
    </xf>
    <xf numFmtId="0" fontId="0" fillId="9" borderId="6" xfId="0" applyFill="1" applyBorder="1" applyProtection="1">
      <protection locked="0"/>
    </xf>
    <xf numFmtId="0" fontId="0" fillId="9" borderId="6" xfId="0" applyFill="1" applyBorder="1" applyAlignment="1" applyProtection="1">
      <alignment horizontal="center" wrapText="1"/>
      <protection locked="0"/>
    </xf>
    <xf numFmtId="0" fontId="11" fillId="11" borderId="22" xfId="0" applyFont="1" applyFill="1" applyBorder="1" applyAlignment="1">
      <alignment horizontal="center" wrapText="1"/>
    </xf>
    <xf numFmtId="0" fontId="35" fillId="11" borderId="21" xfId="0" applyFont="1" applyFill="1" applyBorder="1" applyAlignment="1">
      <alignment horizontal="center" wrapText="1"/>
    </xf>
    <xf numFmtId="0" fontId="11" fillId="11" borderId="21" xfId="0" applyFont="1" applyFill="1" applyBorder="1" applyAlignment="1">
      <alignment horizontal="center" wrapText="1"/>
    </xf>
    <xf numFmtId="0" fontId="30" fillId="11" borderId="7" xfId="0" applyFont="1" applyFill="1" applyBorder="1" applyAlignment="1">
      <alignment horizontal="center" wrapText="1"/>
    </xf>
    <xf numFmtId="0" fontId="8" fillId="4" borderId="7" xfId="0" applyFont="1" applyFill="1" applyBorder="1" applyAlignment="1">
      <alignment horizontal="center" wrapText="1"/>
    </xf>
    <xf numFmtId="0" fontId="0" fillId="3" borderId="55" xfId="0" applyFill="1" applyBorder="1" applyAlignment="1" applyProtection="1">
      <alignment horizontal="center" vertical="center"/>
      <protection hidden="1"/>
    </xf>
    <xf numFmtId="1" fontId="0" fillId="3" borderId="3" xfId="0" applyNumberFormat="1" applyFill="1" applyBorder="1" applyAlignment="1" applyProtection="1">
      <alignment horizontal="center" vertical="center"/>
      <protection hidden="1"/>
    </xf>
    <xf numFmtId="12" fontId="0" fillId="9" borderId="6" xfId="0" applyNumberFormat="1" applyFill="1" applyBorder="1" applyAlignment="1">
      <alignment horizontal="center" vertical="center" wrapText="1"/>
    </xf>
    <xf numFmtId="12" fontId="0" fillId="9" borderId="20" xfId="0" applyNumberFormat="1" applyFill="1" applyBorder="1" applyAlignment="1">
      <alignment horizontal="center" vertical="center" wrapText="1"/>
    </xf>
    <xf numFmtId="12" fontId="0" fillId="0" borderId="0" xfId="0" applyNumberFormat="1" applyAlignment="1">
      <alignment horizontal="center" vertical="top" wrapText="1"/>
    </xf>
    <xf numFmtId="12" fontId="24" fillId="25" borderId="65" xfId="0" applyNumberFormat="1" applyFont="1" applyFill="1" applyBorder="1" applyAlignment="1" applyProtection="1">
      <alignment horizontal="center" vertical="center" wrapText="1"/>
      <protection locked="0"/>
    </xf>
    <xf numFmtId="12" fontId="50" fillId="25" borderId="5" xfId="0" applyNumberFormat="1" applyFont="1" applyFill="1" applyBorder="1" applyAlignment="1" applyProtection="1">
      <alignment horizontal="center" vertical="center"/>
      <protection locked="0"/>
    </xf>
    <xf numFmtId="12" fontId="50" fillId="0" borderId="6" xfId="0" applyNumberFormat="1" applyFont="1" applyBorder="1" applyAlignment="1" applyProtection="1">
      <alignment horizontal="center" vertical="center"/>
      <protection locked="0"/>
    </xf>
    <xf numFmtId="0" fontId="35" fillId="17" borderId="7" xfId="0" applyFont="1" applyFill="1" applyBorder="1" applyAlignment="1">
      <alignment horizontal="center" wrapText="1"/>
    </xf>
    <xf numFmtId="0" fontId="23" fillId="0" borderId="0" xfId="1" applyAlignment="1" applyProtection="1">
      <alignment horizontal="center" vertical="center"/>
      <protection locked="0"/>
    </xf>
    <xf numFmtId="2" fontId="0" fillId="11" borderId="48" xfId="0" applyNumberFormat="1" applyFill="1" applyBorder="1" applyAlignment="1" applyProtection="1">
      <alignment horizontal="center" vertical="center"/>
      <protection hidden="1"/>
    </xf>
    <xf numFmtId="2" fontId="0" fillId="3" borderId="50" xfId="0" applyNumberFormat="1" applyFill="1" applyBorder="1" applyAlignment="1" applyProtection="1">
      <alignment horizontal="center" vertical="center"/>
      <protection hidden="1"/>
    </xf>
    <xf numFmtId="2" fontId="0" fillId="3" borderId="51" xfId="0" applyNumberFormat="1" applyFill="1" applyBorder="1" applyAlignment="1" applyProtection="1">
      <alignment horizontal="center" vertical="center"/>
      <protection hidden="1"/>
    </xf>
    <xf numFmtId="10" fontId="0" fillId="5" borderId="48" xfId="0" applyNumberFormat="1" applyFill="1" applyBorder="1" applyAlignment="1" applyProtection="1">
      <alignment horizontal="center" vertical="center"/>
      <protection hidden="1"/>
    </xf>
    <xf numFmtId="0" fontId="54" fillId="0" borderId="0" xfId="0" applyFont="1" applyAlignment="1">
      <alignment horizontal="center"/>
    </xf>
    <xf numFmtId="14" fontId="55" fillId="0" borderId="0" xfId="0" applyNumberFormat="1" applyFont="1" applyAlignment="1">
      <alignment horizontal="center" wrapText="1"/>
    </xf>
    <xf numFmtId="0" fontId="36" fillId="5" borderId="22" xfId="1" applyFont="1" applyFill="1" applyBorder="1" applyAlignment="1" applyProtection="1">
      <alignment horizontal="center" wrapText="1"/>
    </xf>
    <xf numFmtId="0" fontId="31" fillId="4" borderId="22" xfId="0" applyFont="1" applyFill="1" applyBorder="1" applyAlignment="1">
      <alignment horizontal="center" wrapText="1"/>
    </xf>
    <xf numFmtId="0" fontId="30" fillId="10" borderId="7" xfId="0" applyFont="1" applyFill="1" applyBorder="1" applyAlignment="1">
      <alignment horizontal="center" wrapText="1"/>
    </xf>
    <xf numFmtId="0" fontId="30" fillId="0" borderId="69" xfId="0" applyFont="1" applyBorder="1" applyAlignment="1">
      <alignment horizontal="center" wrapText="1"/>
    </xf>
    <xf numFmtId="0" fontId="26" fillId="0" borderId="15" xfId="0" applyFont="1" applyBorder="1" applyAlignment="1">
      <alignment horizontal="center" vertical="center"/>
    </xf>
    <xf numFmtId="0" fontId="20" fillId="10" borderId="56" xfId="1" applyFont="1" applyFill="1" applyBorder="1" applyAlignment="1" applyProtection="1">
      <alignment horizontal="center" vertical="center"/>
      <protection locked="0"/>
    </xf>
    <xf numFmtId="12" fontId="0" fillId="0" borderId="16" xfId="0" applyNumberFormat="1" applyBorder="1" applyAlignment="1" applyProtection="1">
      <alignment horizontal="center"/>
      <protection hidden="1"/>
    </xf>
    <xf numFmtId="0" fontId="0" fillId="0" borderId="16" xfId="0" applyBorder="1"/>
    <xf numFmtId="12" fontId="24" fillId="10" borderId="41" xfId="0" applyNumberFormat="1" applyFont="1" applyFill="1" applyBorder="1" applyAlignment="1">
      <alignment horizontal="center" vertical="center"/>
    </xf>
    <xf numFmtId="0" fontId="38" fillId="5" borderId="43" xfId="0" applyFont="1" applyFill="1" applyBorder="1" applyAlignment="1">
      <alignment horizontal="center" wrapText="1"/>
    </xf>
    <xf numFmtId="0" fontId="38" fillId="5" borderId="16" xfId="0" applyFont="1" applyFill="1" applyBorder="1" applyAlignment="1">
      <alignment horizontal="center"/>
    </xf>
    <xf numFmtId="0" fontId="38" fillId="5" borderId="66" xfId="0" applyFont="1" applyFill="1" applyBorder="1" applyAlignment="1">
      <alignment horizontal="center"/>
    </xf>
    <xf numFmtId="0" fontId="38" fillId="5" borderId="45" xfId="0" applyFont="1" applyFill="1" applyBorder="1" applyAlignment="1">
      <alignment horizontal="center"/>
    </xf>
    <xf numFmtId="0" fontId="38" fillId="5" borderId="14" xfId="0" applyFont="1" applyFill="1" applyBorder="1" applyAlignment="1">
      <alignment horizontal="center"/>
    </xf>
    <xf numFmtId="0" fontId="38" fillId="5" borderId="49" xfId="0" applyFont="1" applyFill="1" applyBorder="1" applyAlignment="1">
      <alignment horizontal="center"/>
    </xf>
    <xf numFmtId="0" fontId="0" fillId="0" borderId="43"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7"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24" fillId="16" borderId="20" xfId="0" applyFont="1" applyFill="1" applyBorder="1" applyAlignment="1">
      <alignment horizontal="center" vertical="center" wrapText="1"/>
    </xf>
    <xf numFmtId="0" fontId="24" fillId="16" borderId="5" xfId="0" applyFont="1" applyFill="1" applyBorder="1" applyAlignment="1">
      <alignment horizontal="center" vertical="center" wrapText="1"/>
    </xf>
    <xf numFmtId="0" fontId="0" fillId="8" borderId="60" xfId="0" applyFill="1" applyBorder="1" applyAlignment="1">
      <alignment horizontal="center" vertical="center" wrapText="1"/>
    </xf>
    <xf numFmtId="0" fontId="0" fillId="8" borderId="10" xfId="0" applyFill="1" applyBorder="1" applyAlignment="1">
      <alignment horizontal="center" vertical="center" wrapText="1"/>
    </xf>
    <xf numFmtId="12" fontId="24" fillId="5" borderId="50" xfId="0" applyNumberFormat="1" applyFont="1" applyFill="1" applyBorder="1" applyAlignment="1">
      <alignment horizontal="center" vertical="center"/>
    </xf>
    <xf numFmtId="12" fontId="24" fillId="5" borderId="7" xfId="0" applyNumberFormat="1" applyFont="1" applyFill="1" applyBorder="1" applyAlignment="1">
      <alignment horizontal="center" vertical="center"/>
    </xf>
    <xf numFmtId="0" fontId="24" fillId="16" borderId="61" xfId="0" applyFont="1" applyFill="1" applyBorder="1" applyAlignment="1">
      <alignment horizontal="center" vertical="center" wrapText="1"/>
    </xf>
    <xf numFmtId="0" fontId="24" fillId="16" borderId="29" xfId="0" applyFont="1" applyFill="1" applyBorder="1" applyAlignment="1">
      <alignment horizontal="center" vertical="center" wrapText="1"/>
    </xf>
    <xf numFmtId="0" fontId="24" fillId="4" borderId="50" xfId="0" applyFont="1" applyFill="1" applyBorder="1" applyAlignment="1">
      <alignment horizontal="center" vertical="center" wrapText="1"/>
    </xf>
    <xf numFmtId="0" fontId="24" fillId="4" borderId="51" xfId="0" applyFont="1" applyFill="1" applyBorder="1" applyAlignment="1">
      <alignment horizontal="center" vertical="center" wrapText="1"/>
    </xf>
    <xf numFmtId="12" fontId="24" fillId="9" borderId="19" xfId="0" applyNumberFormat="1" applyFont="1" applyFill="1" applyBorder="1" applyAlignment="1">
      <alignment horizontal="center" vertical="center"/>
    </xf>
    <xf numFmtId="12" fontId="24" fillId="9" borderId="40" xfId="0" applyNumberFormat="1" applyFont="1" applyFill="1" applyBorder="1" applyAlignment="1">
      <alignment horizontal="center" vertical="center"/>
    </xf>
    <xf numFmtId="0" fontId="24" fillId="11" borderId="8" xfId="0" applyFont="1" applyFill="1" applyBorder="1" applyAlignment="1">
      <alignment horizontal="center" vertical="center" wrapText="1"/>
    </xf>
    <xf numFmtId="0" fontId="24" fillId="11" borderId="12" xfId="0" applyFont="1" applyFill="1" applyBorder="1" applyAlignment="1">
      <alignment horizontal="center" vertical="center"/>
    </xf>
    <xf numFmtId="0" fontId="24" fillId="11" borderId="13" xfId="0" applyFont="1" applyFill="1" applyBorder="1" applyAlignment="1">
      <alignment horizontal="center" vertical="center"/>
    </xf>
    <xf numFmtId="0" fontId="0" fillId="8" borderId="8" xfId="0" applyFill="1" applyBorder="1" applyAlignment="1">
      <alignment horizontal="center" vertical="center" wrapText="1"/>
    </xf>
    <xf numFmtId="0" fontId="0" fillId="8" borderId="58" xfId="0" applyFill="1" applyBorder="1" applyAlignment="1">
      <alignment horizontal="center" vertical="center" wrapText="1"/>
    </xf>
    <xf numFmtId="2" fontId="24" fillId="0" borderId="22" xfId="0" applyNumberFormat="1" applyFont="1" applyBorder="1" applyAlignment="1" applyProtection="1">
      <alignment horizontal="center" vertical="center"/>
      <protection locked="0"/>
    </xf>
    <xf numFmtId="2" fontId="24" fillId="0" borderId="51" xfId="0" applyNumberFormat="1" applyFont="1" applyBorder="1" applyAlignment="1" applyProtection="1">
      <alignment horizontal="center" vertical="center"/>
      <protection locked="0"/>
    </xf>
    <xf numFmtId="0" fontId="26" fillId="7" borderId="8"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36" fillId="0" borderId="0" xfId="1" applyFont="1" applyBorder="1" applyAlignment="1" applyProtection="1">
      <alignment horizontal="center" vertical="center"/>
      <protection locked="0"/>
    </xf>
    <xf numFmtId="0" fontId="36" fillId="0" borderId="2" xfId="1" applyFont="1" applyBorder="1" applyAlignment="1" applyProtection="1">
      <alignment horizontal="center" vertical="center"/>
      <protection locked="0"/>
    </xf>
    <xf numFmtId="0" fontId="26" fillId="8" borderId="8" xfId="0" applyFont="1" applyFill="1" applyBorder="1" applyAlignment="1">
      <alignment horizontal="center" vertical="center" wrapText="1"/>
    </xf>
    <xf numFmtId="0" fontId="26" fillId="8" borderId="42"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0" fillId="0" borderId="9" xfId="1" applyFont="1" applyBorder="1" applyAlignment="1" applyProtection="1">
      <alignment horizontal="center" vertical="center"/>
      <protection locked="0"/>
    </xf>
    <xf numFmtId="0" fontId="20" fillId="0" borderId="56" xfId="1" applyFont="1" applyBorder="1" applyAlignment="1" applyProtection="1">
      <alignment horizontal="center" vertical="center"/>
      <protection locked="0"/>
    </xf>
    <xf numFmtId="0" fontId="24" fillId="0" borderId="4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15" xfId="0" applyFont="1" applyBorder="1" applyAlignment="1">
      <alignment horizontal="center" vertical="center" wrapText="1"/>
    </xf>
    <xf numFmtId="0" fontId="26" fillId="22" borderId="25"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59" xfId="0" applyBorder="1" applyAlignment="1">
      <alignment horizontal="center" vertical="center" wrapText="1"/>
    </xf>
    <xf numFmtId="0" fontId="26" fillId="10" borderId="25"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59"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68" xfId="0" applyFont="1" applyFill="1" applyBorder="1" applyAlignment="1">
      <alignment horizontal="center" vertical="center" wrapText="1"/>
    </xf>
    <xf numFmtId="0" fontId="4" fillId="0" borderId="12" xfId="0" applyFont="1" applyBorder="1" applyAlignment="1">
      <alignment horizontal="center" vertical="center" wrapText="1"/>
    </xf>
    <xf numFmtId="0" fontId="24" fillId="11" borderId="20" xfId="0" applyFont="1" applyFill="1" applyBorder="1" applyAlignment="1">
      <alignment horizontal="center" vertical="center" wrapText="1"/>
    </xf>
    <xf numFmtId="0" fontId="0" fillId="0" borderId="5" xfId="0" applyBorder="1" applyAlignment="1">
      <alignment horizontal="center" vertical="center" wrapText="1"/>
    </xf>
    <xf numFmtId="0" fontId="24" fillId="11" borderId="61" xfId="0" applyFont="1" applyFill="1" applyBorder="1" applyAlignment="1">
      <alignment horizontal="center" vertical="center" wrapText="1"/>
    </xf>
    <xf numFmtId="0" fontId="0" fillId="0" borderId="29" xfId="0" applyBorder="1" applyAlignment="1">
      <alignment horizontal="center" vertical="center" wrapText="1"/>
    </xf>
    <xf numFmtId="0" fontId="24" fillId="10" borderId="47" xfId="0" applyFont="1" applyFill="1" applyBorder="1" applyAlignment="1">
      <alignment horizontal="center" vertical="center" wrapText="1"/>
    </xf>
    <xf numFmtId="0" fontId="24" fillId="10" borderId="68" xfId="0" applyFont="1" applyFill="1" applyBorder="1" applyAlignment="1">
      <alignment horizontal="center" vertical="center" wrapText="1"/>
    </xf>
    <xf numFmtId="0" fontId="38" fillId="24" borderId="69" xfId="0" applyFont="1" applyFill="1" applyBorder="1" applyAlignment="1">
      <alignment horizontal="center" vertical="center" wrapText="1"/>
    </xf>
    <xf numFmtId="0" fontId="38" fillId="24" borderId="31" xfId="0" applyFont="1" applyFill="1" applyBorder="1" applyAlignment="1">
      <alignment horizontal="center" vertical="center" wrapText="1"/>
    </xf>
    <xf numFmtId="0" fontId="38" fillId="24" borderId="31" xfId="0" applyFont="1" applyFill="1" applyBorder="1" applyAlignment="1">
      <alignment horizontal="center" vertical="center"/>
    </xf>
    <xf numFmtId="0" fontId="38" fillId="24" borderId="70" xfId="0" applyFont="1" applyFill="1" applyBorder="1" applyAlignment="1">
      <alignment horizontal="center" vertical="center"/>
    </xf>
    <xf numFmtId="0" fontId="38" fillId="0" borderId="8" xfId="0" applyFont="1" applyBorder="1" applyAlignment="1">
      <alignment horizontal="right" vertical="center"/>
    </xf>
    <xf numFmtId="0" fontId="38" fillId="0" borderId="12" xfId="0" applyFont="1" applyBorder="1" applyAlignment="1">
      <alignment horizontal="right" vertical="center"/>
    </xf>
    <xf numFmtId="0" fontId="38" fillId="0" borderId="12"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38" fillId="0" borderId="10" xfId="0" applyFont="1" applyBorder="1" applyAlignment="1">
      <alignment horizontal="right" vertical="center" wrapText="1"/>
    </xf>
    <xf numFmtId="0" fontId="38" fillId="0" borderId="2" xfId="0" applyFont="1" applyBorder="1" applyAlignment="1">
      <alignment horizontal="right" vertical="center" wrapText="1"/>
    </xf>
    <xf numFmtId="0" fontId="38" fillId="0" borderId="2"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6" xfId="0" applyFont="1" applyFill="1" applyBorder="1" applyAlignment="1">
      <alignment horizontal="center" vertical="center" wrapText="1"/>
    </xf>
    <xf numFmtId="12" fontId="24" fillId="5" borderId="23" xfId="0" applyNumberFormat="1" applyFont="1" applyFill="1" applyBorder="1" applyAlignment="1" applyProtection="1">
      <alignment horizontal="center" vertical="center"/>
      <protection hidden="1"/>
    </xf>
    <xf numFmtId="12" fontId="24" fillId="5" borderId="59" xfId="0" applyNumberFormat="1" applyFont="1" applyFill="1" applyBorder="1" applyAlignment="1" applyProtection="1">
      <alignment horizontal="center" vertical="center"/>
      <protection hidden="1"/>
    </xf>
    <xf numFmtId="12" fontId="24" fillId="5" borderId="63" xfId="0" applyNumberFormat="1" applyFont="1" applyFill="1" applyBorder="1" applyAlignment="1" applyProtection="1">
      <alignment horizontal="center" vertical="center"/>
      <protection hidden="1"/>
    </xf>
    <xf numFmtId="12" fontId="24" fillId="5" borderId="71" xfId="0" applyNumberFormat="1" applyFont="1" applyFill="1" applyBorder="1" applyAlignment="1" applyProtection="1">
      <alignment horizontal="center" vertical="center"/>
      <protection hidden="1"/>
    </xf>
    <xf numFmtId="0" fontId="26" fillId="4" borderId="30"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2" xfId="0" applyFill="1" applyBorder="1" applyAlignment="1">
      <alignment horizontal="center" vertical="center" wrapText="1"/>
    </xf>
    <xf numFmtId="0" fontId="0" fillId="8" borderId="11" xfId="0" applyFill="1" applyBorder="1" applyAlignment="1">
      <alignment horizontal="center" vertical="center" wrapText="1"/>
    </xf>
    <xf numFmtId="0" fontId="0" fillId="9" borderId="52" xfId="0" applyFill="1" applyBorder="1" applyAlignment="1">
      <alignment horizontal="center"/>
    </xf>
    <xf numFmtId="0" fontId="0" fillId="9" borderId="19" xfId="0" applyFill="1" applyBorder="1" applyAlignment="1">
      <alignment horizontal="center"/>
    </xf>
    <xf numFmtId="12" fontId="0" fillId="9" borderId="43" xfId="0" applyNumberFormat="1" applyFill="1" applyBorder="1" applyAlignment="1" applyProtection="1">
      <alignment horizontal="center" vertical="center"/>
      <protection hidden="1"/>
    </xf>
    <xf numFmtId="12" fontId="0" fillId="9" borderId="17" xfId="0" applyNumberFormat="1" applyFill="1" applyBorder="1" applyAlignment="1" applyProtection="1">
      <alignment horizontal="center" vertical="center"/>
      <protection hidden="1"/>
    </xf>
    <xf numFmtId="0" fontId="0" fillId="9" borderId="72" xfId="0" applyFill="1" applyBorder="1" applyAlignment="1">
      <alignment horizontal="center"/>
    </xf>
    <xf numFmtId="0" fontId="0" fillId="9" borderId="18" xfId="0" applyFill="1" applyBorder="1" applyAlignment="1">
      <alignment horizontal="center"/>
    </xf>
    <xf numFmtId="0" fontId="0" fillId="9" borderId="5" xfId="0" applyFill="1" applyBorder="1" applyAlignment="1">
      <alignment horizontal="center"/>
    </xf>
    <xf numFmtId="0" fontId="0" fillId="9" borderId="29" xfId="0" applyFill="1" applyBorder="1" applyAlignment="1">
      <alignment horizontal="center"/>
    </xf>
    <xf numFmtId="0" fontId="24" fillId="11" borderId="69" xfId="0" applyFont="1" applyFill="1" applyBorder="1" applyAlignment="1">
      <alignment horizontal="center" vertical="center" wrapText="1"/>
    </xf>
    <xf numFmtId="0" fontId="24" fillId="11" borderId="31" xfId="0" applyFont="1" applyFill="1" applyBorder="1" applyAlignment="1">
      <alignment horizontal="center" vertical="center"/>
    </xf>
    <xf numFmtId="0" fontId="24" fillId="11" borderId="70" xfId="0" applyFont="1" applyFill="1" applyBorder="1" applyAlignment="1">
      <alignment horizontal="center" vertical="center"/>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2" fontId="24" fillId="0" borderId="45" xfId="0" applyNumberFormat="1" applyFont="1" applyBorder="1" applyAlignment="1" applyProtection="1">
      <alignment horizontal="center" vertical="center"/>
      <protection locked="0"/>
    </xf>
    <xf numFmtId="2" fontId="24" fillId="0" borderId="15" xfId="0" applyNumberFormat="1" applyFont="1" applyBorder="1" applyAlignment="1" applyProtection="1">
      <alignment horizontal="center" vertical="center"/>
      <protection locked="0"/>
    </xf>
    <xf numFmtId="2" fontId="24" fillId="0" borderId="23" xfId="0" applyNumberFormat="1" applyFont="1" applyBorder="1" applyAlignment="1" applyProtection="1">
      <alignment horizontal="center" vertical="center"/>
      <protection locked="0"/>
    </xf>
    <xf numFmtId="2" fontId="24" fillId="0" borderId="59" xfId="0" applyNumberFormat="1" applyFont="1" applyBorder="1" applyAlignment="1" applyProtection="1">
      <alignment horizontal="center" vertical="center"/>
      <protection locked="0"/>
    </xf>
    <xf numFmtId="0" fontId="26" fillId="8" borderId="2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47"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4" fillId="10" borderId="37" xfId="0" applyFont="1" applyFill="1" applyBorder="1" applyAlignment="1">
      <alignment horizontal="center" vertical="center" wrapText="1"/>
    </xf>
    <xf numFmtId="0" fontId="38" fillId="9" borderId="69" xfId="0" applyFont="1" applyFill="1" applyBorder="1" applyAlignment="1">
      <alignment horizontal="center"/>
    </xf>
    <xf numFmtId="0" fontId="38" fillId="9" borderId="31" xfId="0" applyFont="1" applyFill="1" applyBorder="1" applyAlignment="1">
      <alignment horizontal="center"/>
    </xf>
    <xf numFmtId="0" fontId="38" fillId="9" borderId="70" xfId="0" applyFont="1" applyFill="1" applyBorder="1" applyAlignment="1">
      <alignment horizontal="center"/>
    </xf>
    <xf numFmtId="0" fontId="50" fillId="0" borderId="42" xfId="0" applyFont="1" applyBorder="1" applyAlignment="1">
      <alignment horizontal="center" vertical="center" wrapText="1"/>
    </xf>
    <xf numFmtId="0" fontId="50"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0" fillId="3" borderId="61" xfId="0" applyFill="1" applyBorder="1" applyAlignment="1" applyProtection="1">
      <alignment horizontal="center" vertical="center"/>
      <protection hidden="1"/>
    </xf>
    <xf numFmtId="0" fontId="0" fillId="3" borderId="19" xfId="0" applyFill="1" applyBorder="1" applyAlignment="1" applyProtection="1">
      <alignment horizontal="center" vertical="center"/>
      <protection hidden="1"/>
    </xf>
    <xf numFmtId="0" fontId="0" fillId="3" borderId="29" xfId="0" applyFill="1" applyBorder="1" applyAlignment="1" applyProtection="1">
      <alignment horizontal="center" vertical="center"/>
      <protection hidden="1"/>
    </xf>
    <xf numFmtId="0" fontId="24" fillId="11" borderId="50" xfId="0" applyFont="1" applyFill="1" applyBorder="1" applyAlignment="1">
      <alignment horizontal="center" vertical="center" wrapText="1"/>
    </xf>
    <xf numFmtId="0" fontId="0" fillId="0" borderId="7" xfId="0" applyBorder="1" applyAlignment="1">
      <alignment horizontal="center" vertical="center" wrapText="1"/>
    </xf>
    <xf numFmtId="0" fontId="36" fillId="0" borderId="0" xfId="1" applyFont="1" applyAlignment="1" applyProtection="1">
      <alignment horizontal="center" vertical="center"/>
      <protection locked="0"/>
    </xf>
    <xf numFmtId="0" fontId="24" fillId="26" borderId="42" xfId="0" applyFont="1" applyFill="1" applyBorder="1" applyAlignment="1">
      <alignment horizontal="center" vertical="center" wrapText="1"/>
    </xf>
    <xf numFmtId="0" fontId="24" fillId="26" borderId="0" xfId="0" applyFont="1" applyFill="1" applyAlignment="1">
      <alignment horizontal="center" vertical="center" wrapText="1"/>
    </xf>
    <xf numFmtId="0" fontId="24" fillId="26" borderId="0" xfId="0" applyFont="1" applyFill="1" applyAlignment="1">
      <alignment horizontal="center" vertical="center"/>
    </xf>
    <xf numFmtId="0" fontId="38" fillId="5" borderId="69"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38" fillId="5" borderId="70" xfId="0" applyFont="1" applyFill="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24" fillId="11" borderId="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26" fillId="4" borderId="42" xfId="0" applyFont="1" applyFill="1" applyBorder="1" applyAlignment="1">
      <alignment horizontal="center" vertical="center" wrapText="1"/>
    </xf>
    <xf numFmtId="0" fontId="0" fillId="4" borderId="0" xfId="0" applyFill="1" applyAlignment="1">
      <alignment horizontal="center" vertical="center"/>
    </xf>
    <xf numFmtId="0" fontId="0" fillId="4" borderId="53" xfId="0" applyFill="1" applyBorder="1" applyAlignment="1">
      <alignment horizontal="center" vertical="center"/>
    </xf>
    <xf numFmtId="0" fontId="51" fillId="0" borderId="8" xfId="0" applyFont="1" applyBorder="1" applyAlignment="1">
      <alignment horizontal="center" vertical="center" wrapText="1"/>
    </xf>
    <xf numFmtId="0" fontId="51" fillId="0" borderId="13" xfId="0" applyFont="1" applyBorder="1" applyAlignment="1">
      <alignment horizontal="center" vertical="center" wrapText="1"/>
    </xf>
    <xf numFmtId="0" fontId="24" fillId="3" borderId="21"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1" borderId="37" xfId="0" applyFont="1" applyFill="1" applyBorder="1" applyAlignment="1">
      <alignment horizontal="center" vertical="center" wrapText="1"/>
    </xf>
    <xf numFmtId="0" fontId="36" fillId="0" borderId="2" xfId="1" applyFont="1" applyBorder="1" applyAlignment="1" applyProtection="1">
      <alignment vertical="center"/>
      <protection locked="0"/>
    </xf>
    <xf numFmtId="0" fontId="26" fillId="3" borderId="6"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38" fillId="5" borderId="69" xfId="0" applyFont="1" applyFill="1" applyBorder="1" applyAlignment="1" applyProtection="1">
      <alignment horizontal="center" vertical="center" wrapText="1"/>
      <protection hidden="1"/>
    </xf>
    <xf numFmtId="0" fontId="38" fillId="5" borderId="31" xfId="0" applyFont="1" applyFill="1" applyBorder="1" applyAlignment="1" applyProtection="1">
      <alignment horizontal="center" vertical="center" wrapText="1"/>
      <protection hidden="1"/>
    </xf>
    <xf numFmtId="0" fontId="38" fillId="5" borderId="70" xfId="0" applyFont="1" applyFill="1" applyBorder="1" applyAlignment="1" applyProtection="1">
      <alignment horizontal="center" vertical="center" wrapText="1"/>
      <protection hidden="1"/>
    </xf>
    <xf numFmtId="0" fontId="38" fillId="10" borderId="6" xfId="0" applyFont="1" applyFill="1" applyBorder="1" applyAlignment="1" applyProtection="1">
      <alignment horizontal="center" wrapText="1"/>
      <protection hidden="1"/>
    </xf>
    <xf numFmtId="12" fontId="0" fillId="5" borderId="6" xfId="0" applyNumberFormat="1" applyFill="1" applyBorder="1" applyAlignment="1">
      <alignment horizontal="center" vertical="center" wrapText="1"/>
    </xf>
    <xf numFmtId="0" fontId="38" fillId="19" borderId="6" xfId="0" applyFont="1" applyFill="1" applyBorder="1" applyAlignment="1" applyProtection="1">
      <alignment horizontal="center" vertical="center" wrapText="1"/>
      <protection locked="0"/>
    </xf>
    <xf numFmtId="0" fontId="24" fillId="19" borderId="6" xfId="0" applyFont="1" applyFill="1" applyBorder="1" applyAlignment="1" applyProtection="1">
      <alignment horizontal="center" vertical="center" wrapText="1"/>
      <protection locked="0"/>
    </xf>
    <xf numFmtId="0" fontId="24" fillId="19" borderId="20" xfId="0" applyFont="1" applyFill="1" applyBorder="1" applyAlignment="1" applyProtection="1">
      <alignment horizontal="center" vertical="center" wrapText="1"/>
      <protection locked="0"/>
    </xf>
    <xf numFmtId="0" fontId="26" fillId="18" borderId="6" xfId="0" applyFont="1" applyFill="1" applyBorder="1" applyAlignment="1" applyProtection="1">
      <alignment horizontal="center" vertical="center" wrapText="1"/>
      <protection hidden="1"/>
    </xf>
    <xf numFmtId="0" fontId="24" fillId="0" borderId="73" xfId="0" applyFont="1" applyBorder="1" applyAlignment="1">
      <alignment horizontal="center" vertical="center" wrapText="1"/>
    </xf>
    <xf numFmtId="0" fontId="24" fillId="0" borderId="70" xfId="0" applyFont="1" applyBorder="1" applyAlignment="1">
      <alignment horizontal="center" vertical="center" wrapText="1"/>
    </xf>
    <xf numFmtId="10" fontId="21" fillId="5" borderId="6" xfId="2" applyNumberFormat="1" applyFont="1" applyFill="1" applyBorder="1" applyAlignment="1" applyProtection="1">
      <alignment horizontal="center" vertical="center" wrapText="1"/>
    </xf>
    <xf numFmtId="0" fontId="0" fillId="0" borderId="0" xfId="0" applyAlignment="1" applyProtection="1">
      <alignment horizontal="center" vertical="top" wrapText="1"/>
      <protection locked="0"/>
    </xf>
    <xf numFmtId="0" fontId="38" fillId="10" borderId="6" xfId="0" applyFont="1" applyFill="1" applyBorder="1" applyAlignment="1" applyProtection="1">
      <alignment horizontal="center" vertical="center" wrapText="1"/>
      <protection hidden="1"/>
    </xf>
    <xf numFmtId="0" fontId="24" fillId="9" borderId="23"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65" xfId="0" applyFont="1" applyFill="1" applyBorder="1" applyAlignment="1">
      <alignment horizontal="center" vertical="center" wrapText="1"/>
    </xf>
    <xf numFmtId="0" fontId="0" fillId="25" borderId="23"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65" xfId="0" applyFill="1" applyBorder="1" applyAlignment="1">
      <alignment horizontal="center" vertical="center" wrapText="1"/>
    </xf>
    <xf numFmtId="0" fontId="24" fillId="20" borderId="6" xfId="0" applyFont="1" applyFill="1" applyBorder="1" applyAlignment="1">
      <alignment horizontal="center" vertical="center" wrapText="1"/>
    </xf>
    <xf numFmtId="2" fontId="24" fillId="14" borderId="23" xfId="0" applyNumberFormat="1" applyFont="1" applyFill="1" applyBorder="1" applyAlignment="1">
      <alignment horizontal="center"/>
    </xf>
    <xf numFmtId="2" fontId="24" fillId="14" borderId="65" xfId="0" applyNumberFormat="1" applyFont="1" applyFill="1" applyBorder="1" applyAlignment="1">
      <alignment horizontal="center"/>
    </xf>
    <xf numFmtId="0" fontId="22" fillId="0" borderId="0" xfId="0" applyFont="1" applyAlignment="1">
      <alignment horizontal="center" vertical="center" wrapText="1"/>
    </xf>
    <xf numFmtId="0" fontId="24" fillId="7" borderId="69" xfId="0" applyFont="1" applyFill="1" applyBorder="1" applyAlignment="1">
      <alignment horizontal="center" vertical="center"/>
    </xf>
    <xf numFmtId="0" fontId="24" fillId="7" borderId="31" xfId="0" applyFont="1" applyFill="1" applyBorder="1" applyAlignment="1">
      <alignment horizontal="center" vertical="center"/>
    </xf>
    <xf numFmtId="0" fontId="24" fillId="7" borderId="70" xfId="0" applyFont="1" applyFill="1"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42" fillId="0" borderId="0" xfId="0" applyFont="1" applyAlignment="1">
      <alignment horizontal="left" vertical="center"/>
    </xf>
    <xf numFmtId="0" fontId="0" fillId="0" borderId="0" xfId="0" applyAlignment="1">
      <alignment horizontal="right"/>
    </xf>
    <xf numFmtId="0" fontId="36" fillId="7" borderId="8" xfId="1" applyFont="1" applyFill="1" applyBorder="1" applyAlignment="1" applyProtection="1">
      <alignment horizontal="center" vertical="center"/>
    </xf>
    <xf numFmtId="0" fontId="36" fillId="7" borderId="12" xfId="1" applyFont="1" applyFill="1" applyBorder="1" applyAlignment="1" applyProtection="1">
      <alignment horizontal="center" vertical="center"/>
    </xf>
    <xf numFmtId="0" fontId="36" fillId="7" borderId="13" xfId="1" applyFont="1" applyFill="1" applyBorder="1" applyAlignment="1" applyProtection="1">
      <alignment horizontal="center" vertical="center"/>
    </xf>
    <xf numFmtId="2" fontId="24" fillId="3" borderId="23" xfId="0" applyNumberFormat="1" applyFont="1" applyFill="1" applyBorder="1" applyAlignment="1">
      <alignment horizontal="center" wrapText="1"/>
    </xf>
    <xf numFmtId="2" fontId="24" fillId="3" borderId="26" xfId="0" applyNumberFormat="1" applyFont="1" applyFill="1" applyBorder="1" applyAlignment="1">
      <alignment horizontal="center" wrapText="1"/>
    </xf>
    <xf numFmtId="2" fontId="24" fillId="3" borderId="65" xfId="0" applyNumberFormat="1" applyFont="1" applyFill="1" applyBorder="1" applyAlignment="1">
      <alignment horizontal="center" wrapText="1"/>
    </xf>
    <xf numFmtId="0" fontId="38" fillId="0" borderId="0" xfId="0" applyFont="1" applyAlignment="1">
      <alignment horizontal="center"/>
    </xf>
    <xf numFmtId="0" fontId="0" fillId="0" borderId="74" xfId="0" applyBorder="1" applyAlignment="1" applyProtection="1">
      <alignment horizontal="center"/>
      <protection locked="0"/>
    </xf>
    <xf numFmtId="0" fontId="0" fillId="0" borderId="75" xfId="0" applyBorder="1" applyAlignment="1" applyProtection="1">
      <alignment horizontal="center"/>
      <protection locked="0"/>
    </xf>
    <xf numFmtId="0" fontId="0" fillId="0" borderId="76"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0" xfId="0" applyAlignment="1" applyProtection="1">
      <alignment horizontal="center"/>
      <protection locked="0"/>
    </xf>
    <xf numFmtId="0" fontId="0" fillId="0" borderId="78" xfId="0" applyBorder="1" applyAlignment="1" applyProtection="1">
      <alignment horizontal="center"/>
      <protection locked="0"/>
    </xf>
    <xf numFmtId="0" fontId="0" fillId="0" borderId="79" xfId="0" applyBorder="1" applyAlignment="1" applyProtection="1">
      <alignment horizontal="center"/>
      <protection locked="0"/>
    </xf>
    <xf numFmtId="0" fontId="0" fillId="0" borderId="80" xfId="0" applyBorder="1" applyAlignment="1" applyProtection="1">
      <alignment horizontal="center"/>
      <protection locked="0"/>
    </xf>
    <xf numFmtId="0" fontId="0" fillId="0" borderId="81" xfId="0" applyBorder="1" applyAlignment="1" applyProtection="1">
      <alignment horizontal="center"/>
      <protection locked="0"/>
    </xf>
    <xf numFmtId="0" fontId="0" fillId="0" borderId="47" xfId="0" applyBorder="1" applyAlignment="1">
      <alignment horizontal="center" vertical="center"/>
    </xf>
    <xf numFmtId="0" fontId="0" fillId="0" borderId="68" xfId="0" applyBorder="1" applyAlignment="1">
      <alignment horizontal="center" vertical="center"/>
    </xf>
    <xf numFmtId="2" fontId="0" fillId="3" borderId="43" xfId="0" applyNumberFormat="1" applyFill="1" applyBorder="1" applyAlignment="1">
      <alignment horizontal="center" vertical="center"/>
    </xf>
    <xf numFmtId="2" fontId="0" fillId="3" borderId="16" xfId="0" applyNumberFormat="1" applyFill="1" applyBorder="1" applyAlignment="1">
      <alignment horizontal="center" vertical="center"/>
    </xf>
    <xf numFmtId="2" fontId="0" fillId="3" borderId="66" xfId="0" applyNumberFormat="1" applyFill="1" applyBorder="1" applyAlignment="1">
      <alignment horizontal="center" vertical="center"/>
    </xf>
    <xf numFmtId="2" fontId="0" fillId="3" borderId="45" xfId="0" applyNumberFormat="1" applyFill="1" applyBorder="1" applyAlignment="1">
      <alignment horizontal="center" vertical="center"/>
    </xf>
    <xf numFmtId="2" fontId="0" fillId="3" borderId="14" xfId="0" applyNumberFormat="1" applyFill="1" applyBorder="1" applyAlignment="1">
      <alignment horizontal="center" vertical="center"/>
    </xf>
    <xf numFmtId="2" fontId="0" fillId="3" borderId="49" xfId="0" applyNumberFormat="1" applyFill="1" applyBorder="1" applyAlignment="1">
      <alignment horizontal="center" vertical="center"/>
    </xf>
    <xf numFmtId="0" fontId="24" fillId="25" borderId="61" xfId="0" applyFont="1" applyFill="1" applyBorder="1" applyAlignment="1" applyProtection="1">
      <alignment horizontal="center" vertical="center" wrapText="1"/>
      <protection hidden="1"/>
    </xf>
    <xf numFmtId="0" fontId="24" fillId="25" borderId="29" xfId="0" applyFont="1" applyFill="1" applyBorder="1" applyAlignment="1" applyProtection="1">
      <alignment horizontal="center" vertical="center" wrapText="1"/>
      <protection hidden="1"/>
    </xf>
    <xf numFmtId="0" fontId="0" fillId="0" borderId="82" xfId="0" applyBorder="1" applyAlignment="1">
      <alignment horizontal="center" vertical="center"/>
    </xf>
    <xf numFmtId="0" fontId="0" fillId="3" borderId="43"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66" xfId="0" applyFill="1" applyBorder="1" applyAlignment="1">
      <alignment horizontal="center" vertical="center" wrapText="1"/>
    </xf>
    <xf numFmtId="0" fontId="0" fillId="3" borderId="44" xfId="0" applyFill="1" applyBorder="1" applyAlignment="1">
      <alignment horizontal="center" vertical="center" wrapText="1"/>
    </xf>
    <xf numFmtId="0" fontId="0" fillId="3" borderId="0" xfId="0" applyFill="1" applyAlignment="1">
      <alignment horizontal="center" vertical="center" wrapText="1"/>
    </xf>
    <xf numFmtId="0" fontId="0" fillId="3" borderId="67" xfId="0" applyFill="1" applyBorder="1" applyAlignment="1">
      <alignment horizontal="center" vertical="center" wrapText="1"/>
    </xf>
    <xf numFmtId="0" fontId="0" fillId="0" borderId="24" xfId="0" applyBorder="1" applyAlignment="1">
      <alignment horizontal="center" vertical="center"/>
    </xf>
    <xf numFmtId="0" fontId="0" fillId="0" borderId="62" xfId="0" applyBorder="1" applyAlignment="1">
      <alignment horizontal="center" vertical="center"/>
    </xf>
    <xf numFmtId="0" fontId="24" fillId="14" borderId="43" xfId="2" applyNumberFormat="1" applyFont="1" applyFill="1" applyBorder="1" applyAlignment="1">
      <alignment horizontal="center" vertical="center"/>
    </xf>
    <xf numFmtId="0" fontId="24" fillId="14" borderId="66" xfId="2" applyNumberFormat="1" applyFont="1" applyFill="1" applyBorder="1" applyAlignment="1">
      <alignment horizontal="center" vertical="center"/>
    </xf>
    <xf numFmtId="2" fontId="21" fillId="5" borderId="55" xfId="2" applyNumberFormat="1" applyFont="1" applyFill="1" applyBorder="1" applyAlignment="1">
      <alignment horizontal="center" vertical="center"/>
    </xf>
    <xf numFmtId="2" fontId="21" fillId="5" borderId="38" xfId="2" applyNumberFormat="1" applyFont="1" applyFill="1" applyBorder="1" applyAlignment="1">
      <alignment horizontal="center" vertical="center"/>
    </xf>
    <xf numFmtId="0" fontId="0" fillId="3" borderId="5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8" xfId="0" applyFill="1" applyBorder="1" applyAlignment="1">
      <alignment horizontal="center" vertical="center" wrapText="1"/>
    </xf>
    <xf numFmtId="0" fontId="24" fillId="0" borderId="61" xfId="0" applyFont="1" applyBorder="1" applyAlignment="1">
      <alignment horizontal="center" vertical="center" wrapText="1"/>
    </xf>
    <xf numFmtId="0" fontId="24" fillId="0" borderId="40" xfId="0" applyFont="1" applyBorder="1" applyAlignment="1">
      <alignment horizontal="center" vertical="center" wrapText="1"/>
    </xf>
    <xf numFmtId="10" fontId="21" fillId="5" borderId="44" xfId="2" applyNumberFormat="1" applyFont="1" applyFill="1" applyBorder="1" applyAlignment="1">
      <alignment horizontal="center" vertical="center"/>
    </xf>
    <xf numFmtId="10" fontId="21" fillId="5" borderId="67" xfId="2" applyNumberFormat="1" applyFont="1" applyFill="1" applyBorder="1" applyAlignment="1">
      <alignment horizontal="center" vertical="center"/>
    </xf>
    <xf numFmtId="0" fontId="24" fillId="0" borderId="61"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42" fillId="8" borderId="14" xfId="0" applyFont="1" applyFill="1" applyBorder="1" applyAlignment="1">
      <alignment horizontal="left" vertical="center"/>
    </xf>
    <xf numFmtId="0" fontId="42" fillId="8" borderId="49" xfId="0" applyFont="1" applyFill="1" applyBorder="1" applyAlignment="1">
      <alignment horizontal="left" vertical="center"/>
    </xf>
    <xf numFmtId="0" fontId="26" fillId="11" borderId="26" xfId="0" applyFont="1" applyFill="1" applyBorder="1" applyAlignment="1">
      <alignment horizontal="left" vertical="center"/>
    </xf>
    <xf numFmtId="0" fontId="26" fillId="11" borderId="65" xfId="0" applyFont="1" applyFill="1" applyBorder="1" applyAlignment="1">
      <alignment horizontal="left" vertical="center"/>
    </xf>
    <xf numFmtId="0" fontId="50" fillId="8" borderId="23" xfId="0" applyFont="1" applyFill="1" applyBorder="1" applyAlignment="1">
      <alignment horizontal="right" vertical="center" wrapText="1"/>
    </xf>
    <xf numFmtId="0" fontId="50" fillId="8" borderId="26" xfId="0" applyFont="1" applyFill="1" applyBorder="1" applyAlignment="1">
      <alignment horizontal="right" vertical="center" wrapText="1"/>
    </xf>
    <xf numFmtId="0" fontId="50" fillId="8" borderId="65" xfId="0" applyFont="1" applyFill="1" applyBorder="1" applyAlignment="1">
      <alignment horizontal="right" vertical="center" wrapText="1"/>
    </xf>
    <xf numFmtId="0" fontId="36" fillId="0" borderId="0" xfId="1" applyFont="1" applyFill="1" applyBorder="1" applyAlignment="1" applyProtection="1">
      <alignment horizontal="center" vertical="center"/>
      <protection locked="0"/>
    </xf>
    <xf numFmtId="0" fontId="42" fillId="8" borderId="0" xfId="0" applyFont="1" applyFill="1" applyAlignment="1">
      <alignment horizontal="left" vertical="center"/>
    </xf>
    <xf numFmtId="0" fontId="42" fillId="8" borderId="53" xfId="0" applyFont="1" applyFill="1" applyBorder="1" applyAlignment="1">
      <alignment horizontal="left" vertical="center"/>
    </xf>
    <xf numFmtId="0" fontId="50" fillId="8" borderId="23" xfId="0" applyFont="1" applyFill="1" applyBorder="1" applyAlignment="1">
      <alignment horizontal="center" vertical="center"/>
    </xf>
    <xf numFmtId="0" fontId="50" fillId="8" borderId="26" xfId="0" applyFont="1" applyFill="1" applyBorder="1" applyAlignment="1">
      <alignment horizontal="center" vertical="center"/>
    </xf>
    <xf numFmtId="0" fontId="50" fillId="8" borderId="65" xfId="0" applyFont="1" applyFill="1" applyBorder="1" applyAlignment="1">
      <alignment horizontal="center" vertical="center"/>
    </xf>
    <xf numFmtId="0" fontId="24" fillId="0" borderId="5" xfId="0" applyFont="1" applyBorder="1" applyAlignment="1">
      <alignment horizontal="center" vertical="center"/>
    </xf>
    <xf numFmtId="2" fontId="0" fillId="5" borderId="45" xfId="0" applyNumberFormat="1" applyFill="1" applyBorder="1" applyAlignment="1">
      <alignment horizontal="center" vertical="center"/>
    </xf>
    <xf numFmtId="2" fontId="0" fillId="5" borderId="49" xfId="0" applyNumberFormat="1" applyFill="1" applyBorder="1" applyAlignment="1">
      <alignment horizontal="center" vertical="center"/>
    </xf>
    <xf numFmtId="2" fontId="24" fillId="14" borderId="43" xfId="0" applyNumberFormat="1" applyFont="1" applyFill="1" applyBorder="1" applyAlignment="1">
      <alignment horizontal="center" vertical="center" wrapText="1"/>
    </xf>
    <xf numFmtId="2" fontId="24" fillId="14" borderId="66" xfId="0" applyNumberFormat="1"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11" borderId="27" xfId="0" applyFont="1" applyFill="1" applyBorder="1" applyAlignment="1">
      <alignment horizontal="center" vertical="center" wrapText="1"/>
    </xf>
    <xf numFmtId="0" fontId="24" fillId="11" borderId="56" xfId="0" applyFont="1" applyFill="1" applyBorder="1" applyAlignment="1">
      <alignment horizontal="center" vertical="center" wrapText="1"/>
    </xf>
    <xf numFmtId="0" fontId="24" fillId="11" borderId="34"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24" fillId="11" borderId="62"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36" fillId="23" borderId="8" xfId="1" applyFont="1" applyFill="1" applyBorder="1" applyAlignment="1" applyProtection="1">
      <alignment horizontal="center" vertical="center"/>
      <protection locked="0"/>
    </xf>
    <xf numFmtId="0" fontId="36" fillId="23" borderId="12" xfId="1" applyFont="1" applyFill="1" applyBorder="1" applyAlignment="1" applyProtection="1">
      <alignment horizontal="center" vertical="center"/>
      <protection locked="0"/>
    </xf>
    <xf numFmtId="0" fontId="36" fillId="23" borderId="13" xfId="1" applyFont="1" applyFill="1" applyBorder="1" applyAlignment="1" applyProtection="1">
      <alignment horizontal="center" vertical="center"/>
      <protection locked="0"/>
    </xf>
    <xf numFmtId="0" fontId="24" fillId="8" borderId="24" xfId="0" applyFont="1" applyFill="1" applyBorder="1" applyAlignment="1">
      <alignment horizontal="right" vertical="center" wrapText="1"/>
    </xf>
    <xf numFmtId="0" fontId="24" fillId="8" borderId="6" xfId="0" applyFont="1" applyFill="1" applyBorder="1" applyAlignment="1">
      <alignment horizontal="right" vertical="center" wrapText="1"/>
    </xf>
    <xf numFmtId="2" fontId="0" fillId="0" borderId="6" xfId="0" applyNumberFormat="1" applyBorder="1" applyAlignment="1" applyProtection="1">
      <alignment horizontal="center" vertical="center"/>
      <protection locked="0"/>
    </xf>
    <xf numFmtId="2" fontId="0" fillId="0" borderId="41" xfId="0" applyNumberFormat="1" applyBorder="1" applyAlignment="1" applyProtection="1">
      <alignment horizontal="center" vertical="center"/>
      <protection locked="0"/>
    </xf>
    <xf numFmtId="0" fontId="0" fillId="8" borderId="42" xfId="0" applyFill="1" applyBorder="1" applyAlignment="1">
      <alignment horizontal="center" vertical="center" wrapText="1"/>
    </xf>
    <xf numFmtId="0" fontId="0" fillId="8" borderId="0" xfId="0" applyFill="1" applyAlignment="1">
      <alignment horizontal="center" vertical="center" wrapText="1"/>
    </xf>
    <xf numFmtId="0" fontId="0" fillId="8" borderId="53" xfId="0" applyFill="1" applyBorder="1" applyAlignment="1">
      <alignment horizontal="center" vertical="center" wrapText="1"/>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59" xfId="0" applyFont="1" applyFill="1" applyBorder="1" applyAlignment="1">
      <alignment horizontal="center" vertical="center"/>
    </xf>
    <xf numFmtId="0" fontId="24" fillId="8" borderId="68" xfId="0" applyFont="1" applyFill="1" applyBorder="1" applyAlignment="1">
      <alignment horizontal="right" vertical="center" wrapText="1"/>
    </xf>
    <xf numFmtId="0" fontId="24" fillId="8" borderId="5" xfId="0" applyFont="1" applyFill="1" applyBorder="1" applyAlignment="1">
      <alignment horizontal="right" vertical="center" wrapText="1"/>
    </xf>
    <xf numFmtId="2" fontId="0" fillId="0" borderId="45"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17" xfId="0" applyNumberFormat="1" applyBorder="1" applyAlignment="1" applyProtection="1">
      <alignment horizontal="center" vertical="center"/>
      <protection locked="0"/>
    </xf>
    <xf numFmtId="0" fontId="42" fillId="17" borderId="0" xfId="0" applyFont="1" applyFill="1" applyAlignment="1">
      <alignment horizontal="left" vertical="center"/>
    </xf>
    <xf numFmtId="0" fontId="42" fillId="17" borderId="53" xfId="0" applyFont="1" applyFill="1" applyBorder="1" applyAlignment="1">
      <alignment horizontal="left" vertical="center"/>
    </xf>
    <xf numFmtId="12" fontId="0" fillId="5" borderId="23" xfId="0" applyNumberFormat="1" applyFill="1" applyBorder="1" applyAlignment="1" applyProtection="1">
      <alignment horizontal="center" vertical="center"/>
      <protection hidden="1"/>
    </xf>
    <xf numFmtId="12" fontId="0" fillId="5" borderId="59" xfId="0" applyNumberFormat="1" applyFill="1" applyBorder="1" applyAlignment="1" applyProtection="1">
      <alignment horizontal="center" vertical="center"/>
      <protection hidden="1"/>
    </xf>
    <xf numFmtId="12" fontId="0" fillId="5" borderId="63" xfId="0" applyNumberFormat="1" applyFill="1" applyBorder="1" applyAlignment="1" applyProtection="1">
      <alignment horizontal="center" vertical="center"/>
      <protection hidden="1"/>
    </xf>
    <xf numFmtId="12" fontId="0" fillId="5" borderId="71" xfId="0" applyNumberFormat="1" applyFill="1" applyBorder="1" applyAlignment="1" applyProtection="1">
      <alignment horizontal="center" vertical="center"/>
      <protection hidden="1"/>
    </xf>
    <xf numFmtId="0" fontId="50" fillId="19" borderId="6" xfId="0" applyFont="1" applyFill="1" applyBorder="1" applyAlignment="1">
      <alignment horizontal="center" vertical="center"/>
    </xf>
    <xf numFmtId="0" fontId="50" fillId="19" borderId="5" xfId="0" applyFont="1" applyFill="1" applyBorder="1" applyAlignment="1">
      <alignment horizontal="center" vertical="center"/>
    </xf>
    <xf numFmtId="0" fontId="42" fillId="18" borderId="0" xfId="0" applyFont="1" applyFill="1" applyAlignment="1">
      <alignment horizontal="left" vertical="center"/>
    </xf>
    <xf numFmtId="0" fontId="42" fillId="18" borderId="53" xfId="0" applyFont="1" applyFill="1" applyBorder="1" applyAlignment="1">
      <alignment horizontal="left" vertical="center"/>
    </xf>
    <xf numFmtId="0" fontId="24" fillId="20" borderId="6" xfId="0" applyFont="1" applyFill="1" applyBorder="1" applyAlignment="1">
      <alignment horizontal="center" vertical="center"/>
    </xf>
    <xf numFmtId="0" fontId="36" fillId="20" borderId="69" xfId="1" applyFont="1" applyFill="1" applyBorder="1" applyAlignment="1" applyProtection="1">
      <alignment horizontal="center" vertical="center" wrapText="1"/>
    </xf>
    <xf numFmtId="0" fontId="36" fillId="20" borderId="31" xfId="1" applyFont="1" applyFill="1" applyBorder="1" applyAlignment="1" applyProtection="1">
      <alignment horizontal="center" vertical="center"/>
    </xf>
    <xf numFmtId="0" fontId="36" fillId="20" borderId="70" xfId="1" applyFont="1" applyFill="1" applyBorder="1" applyAlignment="1" applyProtection="1">
      <alignment horizontal="center" vertical="center"/>
    </xf>
    <xf numFmtId="0" fontId="0" fillId="0" borderId="45" xfId="0" applyBorder="1" applyAlignment="1">
      <alignment horizontal="center" vertical="center" wrapText="1"/>
    </xf>
    <xf numFmtId="0" fontId="0" fillId="0" borderId="14" xfId="0" applyBorder="1" applyAlignment="1">
      <alignment horizontal="center" vertical="center" wrapText="1"/>
    </xf>
    <xf numFmtId="0" fontId="0" fillId="0" borderId="49" xfId="0" applyBorder="1" applyAlignment="1">
      <alignment horizontal="center" vertical="center" wrapText="1"/>
    </xf>
    <xf numFmtId="0" fontId="0" fillId="25" borderId="52" xfId="0" applyFill="1" applyBorder="1" applyAlignment="1">
      <alignment horizontal="center"/>
    </xf>
    <xf numFmtId="0" fontId="0" fillId="25" borderId="19" xfId="0" applyFill="1" applyBorder="1" applyAlignment="1">
      <alignment horizontal="center"/>
    </xf>
    <xf numFmtId="2" fontId="0" fillId="25" borderId="6" xfId="0" applyNumberFormat="1" applyFill="1" applyBorder="1" applyAlignment="1" applyProtection="1">
      <alignment horizontal="center" vertical="center"/>
      <protection locked="0"/>
    </xf>
    <xf numFmtId="2" fontId="0" fillId="25" borderId="41" xfId="0" applyNumberFormat="1"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2" fontId="36" fillId="20" borderId="26" xfId="1" applyNumberFormat="1" applyFont="1" applyFill="1" applyBorder="1" applyAlignment="1" applyProtection="1">
      <alignment horizontal="left" vertical="center"/>
    </xf>
    <xf numFmtId="2" fontId="36" fillId="20" borderId="65" xfId="1" applyNumberFormat="1" applyFont="1" applyFill="1" applyBorder="1" applyAlignment="1" applyProtection="1">
      <alignment horizontal="left" vertical="center"/>
    </xf>
    <xf numFmtId="0" fontId="28" fillId="18" borderId="14" xfId="0" applyFont="1" applyFill="1" applyBorder="1" applyAlignment="1">
      <alignment horizontal="left" vertical="center"/>
    </xf>
    <xf numFmtId="0" fontId="28" fillId="18" borderId="49" xfId="0" applyFont="1" applyFill="1" applyBorder="1" applyAlignment="1">
      <alignment horizontal="left" vertical="center"/>
    </xf>
    <xf numFmtId="0" fontId="24" fillId="16" borderId="25" xfId="0" applyFont="1" applyFill="1" applyBorder="1" applyAlignment="1">
      <alignment horizontal="right" vertical="center" wrapText="1"/>
    </xf>
    <xf numFmtId="0" fontId="24" fillId="16" borderId="26" xfId="0" applyFont="1" applyFill="1" applyBorder="1" applyAlignment="1">
      <alignment horizontal="right" vertical="center" wrapText="1"/>
    </xf>
    <xf numFmtId="0" fontId="24" fillId="16" borderId="65" xfId="0" applyFont="1" applyFill="1" applyBorder="1" applyAlignment="1">
      <alignment horizontal="right"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19" borderId="59" xfId="0" applyFont="1" applyFill="1" applyBorder="1" applyAlignment="1">
      <alignment horizontal="center" vertical="center" wrapText="1"/>
    </xf>
    <xf numFmtId="0" fontId="50" fillId="19" borderId="45" xfId="0" applyFont="1" applyFill="1" applyBorder="1" applyAlignment="1">
      <alignment horizontal="right" vertical="center" wrapText="1"/>
    </xf>
    <xf numFmtId="0" fontId="50" fillId="19" borderId="14" xfId="0" applyFont="1" applyFill="1" applyBorder="1" applyAlignment="1">
      <alignment horizontal="right" vertical="center" wrapText="1"/>
    </xf>
    <xf numFmtId="0" fontId="50" fillId="19" borderId="49" xfId="0" applyFont="1" applyFill="1" applyBorder="1" applyAlignment="1">
      <alignment horizontal="right" vertical="center" wrapText="1"/>
    </xf>
    <xf numFmtId="0" fontId="0" fillId="25" borderId="6" xfId="0" applyFill="1" applyBorder="1" applyAlignment="1">
      <alignment horizontal="center"/>
    </xf>
    <xf numFmtId="0" fontId="0" fillId="25" borderId="41" xfId="0" applyFill="1" applyBorder="1" applyAlignment="1">
      <alignment horizontal="center"/>
    </xf>
    <xf numFmtId="0" fontId="0" fillId="25" borderId="72" xfId="0" applyFill="1" applyBorder="1" applyAlignment="1">
      <alignment horizontal="center"/>
    </xf>
    <xf numFmtId="0" fontId="0" fillId="25" borderId="18" xfId="0" applyFill="1" applyBorder="1" applyAlignment="1">
      <alignment horizontal="center"/>
    </xf>
    <xf numFmtId="0" fontId="24" fillId="16" borderId="23" xfId="0" applyFont="1" applyFill="1" applyBorder="1" applyAlignment="1">
      <alignment horizontal="center" vertical="center" wrapText="1"/>
    </xf>
    <xf numFmtId="0" fontId="24" fillId="16" borderId="26" xfId="0" applyFont="1" applyFill="1" applyBorder="1" applyAlignment="1">
      <alignment horizontal="center" vertical="center" wrapText="1"/>
    </xf>
    <xf numFmtId="0" fontId="24" fillId="16" borderId="65"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26" xfId="0" applyFont="1" applyFill="1" applyBorder="1" applyAlignment="1">
      <alignment horizontal="center" vertical="center" wrapText="1"/>
    </xf>
    <xf numFmtId="0" fontId="24" fillId="10" borderId="59" xfId="0" applyFont="1" applyFill="1" applyBorder="1" applyAlignment="1">
      <alignment horizontal="center" vertical="center" wrapText="1"/>
    </xf>
    <xf numFmtId="0" fontId="38" fillId="5" borderId="69"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70" xfId="0" applyFont="1" applyFill="1" applyBorder="1" applyAlignment="1">
      <alignment horizontal="center" vertical="center"/>
    </xf>
    <xf numFmtId="0" fontId="36" fillId="0" borderId="2" xfId="1" applyFont="1" applyFill="1" applyBorder="1" applyAlignment="1" applyProtection="1">
      <alignment horizontal="center" vertical="center"/>
      <protection locked="0"/>
    </xf>
    <xf numFmtId="0" fontId="36" fillId="0" borderId="2" xfId="1" applyFont="1" applyBorder="1" applyAlignment="1" applyProtection="1">
      <alignment horizontal="center" vertical="center" wrapText="1"/>
    </xf>
    <xf numFmtId="0" fontId="36" fillId="0" borderId="31" xfId="1" applyFont="1" applyFill="1" applyBorder="1" applyAlignment="1" applyProtection="1">
      <alignment horizontal="center" vertical="center"/>
      <protection locked="0"/>
    </xf>
    <xf numFmtId="0" fontId="36" fillId="14" borderId="69" xfId="1" applyFont="1" applyFill="1" applyBorder="1" applyAlignment="1" applyProtection="1">
      <alignment horizontal="center" vertical="center"/>
    </xf>
    <xf numFmtId="0" fontId="36" fillId="14" borderId="31" xfId="1" applyFont="1" applyFill="1" applyBorder="1" applyAlignment="1" applyProtection="1">
      <alignment horizontal="center" vertical="center"/>
    </xf>
    <xf numFmtId="0" fontId="36" fillId="14" borderId="70" xfId="1" applyFont="1" applyFill="1" applyBorder="1" applyAlignment="1" applyProtection="1">
      <alignment horizontal="center" vertical="center"/>
    </xf>
    <xf numFmtId="0" fontId="36" fillId="0" borderId="0" xfId="1" applyFont="1" applyAlignment="1" applyProtection="1">
      <alignment horizontal="center"/>
    </xf>
    <xf numFmtId="0" fontId="26" fillId="7" borderId="69" xfId="0" applyFont="1" applyFill="1" applyBorder="1" applyAlignment="1">
      <alignment horizontal="center" vertical="top" wrapText="1"/>
    </xf>
    <xf numFmtId="0" fontId="26" fillId="7" borderId="31" xfId="0" applyFont="1" applyFill="1" applyBorder="1" applyAlignment="1">
      <alignment horizontal="center" vertical="top" wrapText="1"/>
    </xf>
    <xf numFmtId="0" fontId="26" fillId="7" borderId="70" xfId="0" applyFont="1" applyFill="1" applyBorder="1" applyAlignment="1">
      <alignment horizontal="center" vertical="top" wrapText="1"/>
    </xf>
    <xf numFmtId="0" fontId="26" fillId="7" borderId="8" xfId="0" applyFont="1" applyFill="1" applyBorder="1" applyAlignment="1">
      <alignment horizontal="center" vertical="top" wrapText="1"/>
    </xf>
    <xf numFmtId="0" fontId="0" fillId="0" borderId="12"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2" xfId="0" applyBorder="1" applyAlignment="1">
      <alignment vertical="top"/>
    </xf>
    <xf numFmtId="0" fontId="0" fillId="0" borderId="11" xfId="0" applyBorder="1" applyAlignment="1">
      <alignment vertical="top"/>
    </xf>
    <xf numFmtId="0" fontId="36" fillId="26" borderId="9" xfId="1" applyFont="1" applyFill="1" applyBorder="1" applyAlignment="1" applyProtection="1">
      <alignment horizontal="center" vertical="center"/>
      <protection locked="0"/>
    </xf>
    <xf numFmtId="0" fontId="36" fillId="26" borderId="27" xfId="1" applyFont="1" applyFill="1" applyBorder="1" applyAlignment="1" applyProtection="1">
      <alignment horizontal="center" vertical="center"/>
      <protection locked="0"/>
    </xf>
    <xf numFmtId="0" fontId="36" fillId="26" borderId="56" xfId="1" applyFont="1" applyFill="1" applyBorder="1" applyAlignment="1" applyProtection="1">
      <alignment horizontal="center" vertical="center"/>
      <protection locked="0"/>
    </xf>
    <xf numFmtId="0" fontId="0" fillId="5" borderId="6" xfId="0" applyFill="1" applyBorder="1" applyAlignment="1" applyProtection="1">
      <alignment horizontal="center" vertical="center"/>
      <protection hidden="1"/>
    </xf>
    <xf numFmtId="0" fontId="0" fillId="5" borderId="41" xfId="0" applyFill="1" applyBorder="1" applyAlignment="1" applyProtection="1">
      <alignment horizontal="center" vertical="center"/>
      <protection hidden="1"/>
    </xf>
    <xf numFmtId="0" fontId="0" fillId="25" borderId="5" xfId="0" applyFill="1" applyBorder="1" applyAlignment="1">
      <alignment horizontal="center"/>
    </xf>
    <xf numFmtId="0" fontId="0" fillId="25" borderId="29" xfId="0" applyFill="1" applyBorder="1" applyAlignment="1">
      <alignment horizontal="center"/>
    </xf>
    <xf numFmtId="12" fontId="0" fillId="5" borderId="43" xfId="0" applyNumberFormat="1" applyFill="1" applyBorder="1" applyAlignment="1" applyProtection="1">
      <alignment horizontal="center" vertical="center"/>
      <protection hidden="1"/>
    </xf>
    <xf numFmtId="12" fontId="0" fillId="5" borderId="17" xfId="0" applyNumberFormat="1" applyFill="1" applyBorder="1" applyAlignment="1" applyProtection="1">
      <alignment horizontal="center" vertical="center"/>
      <protection hidden="1"/>
    </xf>
    <xf numFmtId="0" fontId="24" fillId="8" borderId="62" xfId="0" applyFont="1" applyFill="1" applyBorder="1" applyAlignment="1">
      <alignment horizontal="right" vertical="center" wrapText="1"/>
    </xf>
    <xf numFmtId="0" fontId="24" fillId="8" borderId="1" xfId="0" applyFont="1" applyFill="1" applyBorder="1" applyAlignment="1">
      <alignment horizontal="right" vertical="center" wrapText="1"/>
    </xf>
    <xf numFmtId="164" fontId="0" fillId="5" borderId="23" xfId="0" applyNumberFormat="1" applyFill="1" applyBorder="1" applyAlignment="1" applyProtection="1">
      <alignment horizontal="center" vertical="center"/>
      <protection hidden="1"/>
    </xf>
    <xf numFmtId="164" fontId="0" fillId="5" borderId="59" xfId="0" applyNumberFormat="1" applyFill="1" applyBorder="1" applyAlignment="1" applyProtection="1">
      <alignment horizontal="center" vertical="center"/>
      <protection hidden="1"/>
    </xf>
    <xf numFmtId="164" fontId="0" fillId="5" borderId="63" xfId="0" applyNumberFormat="1" applyFill="1" applyBorder="1" applyAlignment="1" applyProtection="1">
      <alignment horizontal="center" vertical="center"/>
      <protection hidden="1"/>
    </xf>
    <xf numFmtId="164" fontId="0" fillId="5" borderId="71" xfId="0" applyNumberFormat="1" applyFill="1" applyBorder="1" applyAlignment="1" applyProtection="1">
      <alignment horizontal="center" vertical="center"/>
      <protection hidden="1"/>
    </xf>
    <xf numFmtId="0" fontId="52" fillId="0" borderId="25"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59" xfId="0" applyFont="1" applyBorder="1" applyAlignment="1">
      <alignment horizontal="center" vertical="center" wrapText="1"/>
    </xf>
  </cellXfs>
  <cellStyles count="3">
    <cellStyle name="Hyperlink" xfId="1" builtinId="8"/>
    <cellStyle name="Normal" xfId="0" builtinId="0"/>
    <cellStyle name="Percent" xfId="2" builtinId="5"/>
  </cellStyles>
  <dxfs count="51">
    <dxf>
      <fill>
        <patternFill>
          <bgColor rgb="FF92D050"/>
        </patternFill>
      </fill>
    </dxf>
    <dxf>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border>
        <left style="thin">
          <color indexed="64"/>
        </left>
        <right style="thin">
          <color indexed="64"/>
        </right>
        <top style="thin">
          <color indexed="64"/>
        </top>
        <bottom style="thin">
          <color indexed="64"/>
        </bottom>
      </border>
    </dxf>
    <dxf>
      <font>
        <color auto="1"/>
      </font>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92D050"/>
        </patternFill>
      </fill>
    </dxf>
    <dxf>
      <font>
        <b val="0"/>
        <i val="0"/>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H$11" fmlaRange="Cups" noThreeD="1" sel="9" val="0"/>
</file>

<file path=xl/ctrlProps/ctrlProp10.xml><?xml version="1.0" encoding="utf-8"?>
<formControlPr xmlns="http://schemas.microsoft.com/office/spreadsheetml/2009/9/main" objectType="Drop" dropStyle="combo" dx="31" fmlaLink="$H$21" fmlaRange="Cups" noThreeD="1" sel="1" val="0"/>
</file>

<file path=xl/ctrlProps/ctrlProp100.xml><?xml version="1.0" encoding="utf-8"?>
<formControlPr xmlns="http://schemas.microsoft.com/office/spreadsheetml/2009/9/main" objectType="Drop" dropStyle="combo" dx="31" fmlaLink="$N$61" fmlaRange="Cups" noThreeD="1" sel="1" val="0"/>
</file>

<file path=xl/ctrlProps/ctrlProp101.xml><?xml version="1.0" encoding="utf-8"?>
<formControlPr xmlns="http://schemas.microsoft.com/office/spreadsheetml/2009/9/main" objectType="Drop" dropStyle="combo" dx="31" fmlaLink="$K$11" fmlaRange="Cups" noThreeD="1" sel="1" val="0"/>
</file>

<file path=xl/ctrlProps/ctrlProp102.xml><?xml version="1.0" encoding="utf-8"?>
<formControlPr xmlns="http://schemas.microsoft.com/office/spreadsheetml/2009/9/main" objectType="Drop" dropStyle="combo" dx="31" fmlaLink="$K$13" fmlaRange="Cups" noThreeD="1" sel="1" val="0"/>
</file>

<file path=xl/ctrlProps/ctrlProp103.xml><?xml version="1.0" encoding="utf-8"?>
<formControlPr xmlns="http://schemas.microsoft.com/office/spreadsheetml/2009/9/main" objectType="Drop" dropStyle="combo" dx="31" fmlaLink="$K$14" fmlaRange="Cups" noThreeD="1" sel="1" val="0"/>
</file>

<file path=xl/ctrlProps/ctrlProp104.xml><?xml version="1.0" encoding="utf-8"?>
<formControlPr xmlns="http://schemas.microsoft.com/office/spreadsheetml/2009/9/main" objectType="Drop" dropStyle="combo" dx="31" fmlaLink="$K$15" fmlaRange="Cups" noThreeD="1" sel="1" val="0"/>
</file>

<file path=xl/ctrlProps/ctrlProp105.xml><?xml version="1.0" encoding="utf-8"?>
<formControlPr xmlns="http://schemas.microsoft.com/office/spreadsheetml/2009/9/main" objectType="Drop" dropStyle="combo" dx="31" fmlaLink="$K$16" fmlaRange="Cups" noThreeD="1" sel="1" val="0"/>
</file>

<file path=xl/ctrlProps/ctrlProp106.xml><?xml version="1.0" encoding="utf-8"?>
<formControlPr xmlns="http://schemas.microsoft.com/office/spreadsheetml/2009/9/main" objectType="Drop" dropStyle="combo" dx="31" fmlaLink="$K$17" fmlaRange="Cups" noThreeD="1" sel="1" val="0"/>
</file>

<file path=xl/ctrlProps/ctrlProp107.xml><?xml version="1.0" encoding="utf-8"?>
<formControlPr xmlns="http://schemas.microsoft.com/office/spreadsheetml/2009/9/main" objectType="Drop" dropStyle="combo" dx="31" fmlaLink="$K$18" fmlaRange="Cups" noThreeD="1" sel="1" val="0"/>
</file>

<file path=xl/ctrlProps/ctrlProp108.xml><?xml version="1.0" encoding="utf-8"?>
<formControlPr xmlns="http://schemas.microsoft.com/office/spreadsheetml/2009/9/main" objectType="Drop" dropStyle="combo" dx="31" fmlaLink="$K$19" fmlaRange="Cups" noThreeD="1" sel="1" val="0"/>
</file>

<file path=xl/ctrlProps/ctrlProp109.xml><?xml version="1.0" encoding="utf-8"?>
<formControlPr xmlns="http://schemas.microsoft.com/office/spreadsheetml/2009/9/main" objectType="Drop" dropStyle="combo" dx="31" fmlaLink="$K$20" fmlaRange="Cups" noThreeD="1" sel="1" val="0"/>
</file>

<file path=xl/ctrlProps/ctrlProp11.xml><?xml version="1.0" encoding="utf-8"?>
<formControlPr xmlns="http://schemas.microsoft.com/office/spreadsheetml/2009/9/main" objectType="Drop" dropStyle="combo" dx="31" fmlaLink="$H$22" fmlaRange="Cups" noThreeD="1" sel="1" val="0"/>
</file>

<file path=xl/ctrlProps/ctrlProp110.xml><?xml version="1.0" encoding="utf-8"?>
<formControlPr xmlns="http://schemas.microsoft.com/office/spreadsheetml/2009/9/main" objectType="Drop" dropStyle="combo" dx="31" fmlaLink="$K$21" fmlaRange="Cups" noThreeD="1" sel="1" val="0"/>
</file>

<file path=xl/ctrlProps/ctrlProp111.xml><?xml version="1.0" encoding="utf-8"?>
<formControlPr xmlns="http://schemas.microsoft.com/office/spreadsheetml/2009/9/main" objectType="Drop" dropStyle="combo" dx="31" fmlaLink="$K$22" fmlaRange="Cups" noThreeD="1" sel="1" val="0"/>
</file>

<file path=xl/ctrlProps/ctrlProp112.xml><?xml version="1.0" encoding="utf-8"?>
<formControlPr xmlns="http://schemas.microsoft.com/office/spreadsheetml/2009/9/main" objectType="Drop" dropStyle="combo" dx="31" fmlaLink="$K$23" fmlaRange="Cups" noThreeD="1" sel="1" val="0"/>
</file>

<file path=xl/ctrlProps/ctrlProp113.xml><?xml version="1.0" encoding="utf-8"?>
<formControlPr xmlns="http://schemas.microsoft.com/office/spreadsheetml/2009/9/main" objectType="Drop" dropStyle="combo" dx="31" fmlaLink="$K$24" fmlaRange="Cups" noThreeD="1" sel="1" val="0"/>
</file>

<file path=xl/ctrlProps/ctrlProp114.xml><?xml version="1.0" encoding="utf-8"?>
<formControlPr xmlns="http://schemas.microsoft.com/office/spreadsheetml/2009/9/main" objectType="Drop" dropStyle="combo" dx="31" fmlaLink="$K$25" fmlaRange="Cups" noThreeD="1" sel="1" val="0"/>
</file>

<file path=xl/ctrlProps/ctrlProp115.xml><?xml version="1.0" encoding="utf-8"?>
<formControlPr xmlns="http://schemas.microsoft.com/office/spreadsheetml/2009/9/main" objectType="Drop" dropStyle="combo" dx="31" fmlaLink="$K$26" fmlaRange="Cups" noThreeD="1" sel="1" val="0"/>
</file>

<file path=xl/ctrlProps/ctrlProp116.xml><?xml version="1.0" encoding="utf-8"?>
<formControlPr xmlns="http://schemas.microsoft.com/office/spreadsheetml/2009/9/main" objectType="Drop" dropStyle="combo" dx="31" fmlaLink="$K$27" fmlaRange="Cups" noThreeD="1" sel="1" val="0"/>
</file>

<file path=xl/ctrlProps/ctrlProp117.xml><?xml version="1.0" encoding="utf-8"?>
<formControlPr xmlns="http://schemas.microsoft.com/office/spreadsheetml/2009/9/main" objectType="Drop" dropStyle="combo" dx="31" fmlaLink="$K$28" fmlaRange="Cups" noThreeD="1" sel="1" val="0"/>
</file>

<file path=xl/ctrlProps/ctrlProp118.xml><?xml version="1.0" encoding="utf-8"?>
<formControlPr xmlns="http://schemas.microsoft.com/office/spreadsheetml/2009/9/main" objectType="Drop" dropStyle="combo" dx="31" fmlaLink="$K$29" fmlaRange="Cups" noThreeD="1" sel="1" val="0"/>
</file>

<file path=xl/ctrlProps/ctrlProp119.xml><?xml version="1.0" encoding="utf-8"?>
<formControlPr xmlns="http://schemas.microsoft.com/office/spreadsheetml/2009/9/main" objectType="Drop" dropStyle="combo" dx="31" fmlaLink="$K$30" fmlaRange="Cups" noThreeD="1" sel="1" val="0"/>
</file>

<file path=xl/ctrlProps/ctrlProp12.xml><?xml version="1.0" encoding="utf-8"?>
<formControlPr xmlns="http://schemas.microsoft.com/office/spreadsheetml/2009/9/main" objectType="Drop" dropStyle="combo" dx="31" fmlaLink="$H$23" fmlaRange="Cups" noThreeD="1" sel="1" val="0"/>
</file>

<file path=xl/ctrlProps/ctrlProp120.xml><?xml version="1.0" encoding="utf-8"?>
<formControlPr xmlns="http://schemas.microsoft.com/office/spreadsheetml/2009/9/main" objectType="Drop" dropStyle="combo" dx="31" fmlaLink="$K$31" fmlaRange="Cups" noThreeD="1" sel="1" val="0"/>
</file>

<file path=xl/ctrlProps/ctrlProp121.xml><?xml version="1.0" encoding="utf-8"?>
<formControlPr xmlns="http://schemas.microsoft.com/office/spreadsheetml/2009/9/main" objectType="Drop" dropStyle="combo" dx="31" fmlaLink="$K$32" fmlaRange="Cups" noThreeD="1" sel="1" val="0"/>
</file>

<file path=xl/ctrlProps/ctrlProp122.xml><?xml version="1.0" encoding="utf-8"?>
<formControlPr xmlns="http://schemas.microsoft.com/office/spreadsheetml/2009/9/main" objectType="Drop" dropStyle="combo" dx="31" fmlaLink="$K$33" fmlaRange="Cups" noThreeD="1" sel="1" val="0"/>
</file>

<file path=xl/ctrlProps/ctrlProp123.xml><?xml version="1.0" encoding="utf-8"?>
<formControlPr xmlns="http://schemas.microsoft.com/office/spreadsheetml/2009/9/main" objectType="Drop" dropStyle="combo" dx="31" fmlaLink="$K$34" fmlaRange="Cups" noThreeD="1" sel="1" val="0"/>
</file>

<file path=xl/ctrlProps/ctrlProp124.xml><?xml version="1.0" encoding="utf-8"?>
<formControlPr xmlns="http://schemas.microsoft.com/office/spreadsheetml/2009/9/main" objectType="Drop" dropStyle="combo" dx="31" fmlaLink="$K$35" fmlaRange="Cups" noThreeD="1" sel="1" val="0"/>
</file>

<file path=xl/ctrlProps/ctrlProp125.xml><?xml version="1.0" encoding="utf-8"?>
<formControlPr xmlns="http://schemas.microsoft.com/office/spreadsheetml/2009/9/main" objectType="Drop" dropStyle="combo" dx="31" fmlaLink="$K$36" fmlaRange="Cups" noThreeD="1" sel="1" val="0"/>
</file>

<file path=xl/ctrlProps/ctrlProp126.xml><?xml version="1.0" encoding="utf-8"?>
<formControlPr xmlns="http://schemas.microsoft.com/office/spreadsheetml/2009/9/main" objectType="Drop" dropStyle="combo" dx="31" fmlaLink="$K$37" fmlaRange="Cups" noThreeD="1" sel="1" val="0"/>
</file>

<file path=xl/ctrlProps/ctrlProp127.xml><?xml version="1.0" encoding="utf-8"?>
<formControlPr xmlns="http://schemas.microsoft.com/office/spreadsheetml/2009/9/main" objectType="Drop" dropStyle="combo" dx="31" fmlaLink="$K$38" fmlaRange="Cups" noThreeD="1" sel="1" val="0"/>
</file>

<file path=xl/ctrlProps/ctrlProp128.xml><?xml version="1.0" encoding="utf-8"?>
<formControlPr xmlns="http://schemas.microsoft.com/office/spreadsheetml/2009/9/main" objectType="Drop" dropStyle="combo" dx="31" fmlaLink="$K$39" fmlaRange="Cups" noThreeD="1" sel="1" val="0"/>
</file>

<file path=xl/ctrlProps/ctrlProp129.xml><?xml version="1.0" encoding="utf-8"?>
<formControlPr xmlns="http://schemas.microsoft.com/office/spreadsheetml/2009/9/main" objectType="Drop" dropStyle="combo" dx="31" fmlaLink="$K$40" fmlaRange="Cups" noThreeD="1" sel="1" val="0"/>
</file>

<file path=xl/ctrlProps/ctrlProp13.xml><?xml version="1.0" encoding="utf-8"?>
<formControlPr xmlns="http://schemas.microsoft.com/office/spreadsheetml/2009/9/main" objectType="Drop" dropStyle="combo" dx="31" fmlaLink="$H$24" fmlaRange="Cups" noThreeD="1" sel="1" val="0"/>
</file>

<file path=xl/ctrlProps/ctrlProp130.xml><?xml version="1.0" encoding="utf-8"?>
<formControlPr xmlns="http://schemas.microsoft.com/office/spreadsheetml/2009/9/main" objectType="Drop" dropStyle="combo" dx="31" fmlaLink="$K$41" fmlaRange="Cups" noThreeD="1" sel="1" val="0"/>
</file>

<file path=xl/ctrlProps/ctrlProp131.xml><?xml version="1.0" encoding="utf-8"?>
<formControlPr xmlns="http://schemas.microsoft.com/office/spreadsheetml/2009/9/main" objectType="Drop" dropStyle="combo" dx="31" fmlaLink="$K$42" fmlaRange="Cups" noThreeD="1" sel="1" val="0"/>
</file>

<file path=xl/ctrlProps/ctrlProp132.xml><?xml version="1.0" encoding="utf-8"?>
<formControlPr xmlns="http://schemas.microsoft.com/office/spreadsheetml/2009/9/main" objectType="Drop" dropStyle="combo" dx="31" fmlaLink="$K$43" fmlaRange="Cups" noThreeD="1" sel="1" val="0"/>
</file>

<file path=xl/ctrlProps/ctrlProp133.xml><?xml version="1.0" encoding="utf-8"?>
<formControlPr xmlns="http://schemas.microsoft.com/office/spreadsheetml/2009/9/main" objectType="Drop" dropStyle="combo" dx="31" fmlaLink="$K$44" fmlaRange="Cups" noThreeD="1" sel="1" val="0"/>
</file>

<file path=xl/ctrlProps/ctrlProp134.xml><?xml version="1.0" encoding="utf-8"?>
<formControlPr xmlns="http://schemas.microsoft.com/office/spreadsheetml/2009/9/main" objectType="Drop" dropStyle="combo" dx="31" fmlaLink="$K$45" fmlaRange="Cups" noThreeD="1" sel="1" val="0"/>
</file>

<file path=xl/ctrlProps/ctrlProp135.xml><?xml version="1.0" encoding="utf-8"?>
<formControlPr xmlns="http://schemas.microsoft.com/office/spreadsheetml/2009/9/main" objectType="Drop" dropStyle="combo" dx="31" fmlaLink="$K$46" fmlaRange="Cups" noThreeD="1" sel="1" val="0"/>
</file>

<file path=xl/ctrlProps/ctrlProp136.xml><?xml version="1.0" encoding="utf-8"?>
<formControlPr xmlns="http://schemas.microsoft.com/office/spreadsheetml/2009/9/main" objectType="Drop" dropStyle="combo" dx="31" fmlaLink="$K$47" fmlaRange="Cups" noThreeD="1" sel="1" val="0"/>
</file>

<file path=xl/ctrlProps/ctrlProp137.xml><?xml version="1.0" encoding="utf-8"?>
<formControlPr xmlns="http://schemas.microsoft.com/office/spreadsheetml/2009/9/main" objectType="Drop" dropStyle="combo" dx="31" fmlaLink="$K$48" fmlaRange="Cups" noThreeD="1" sel="1" val="0"/>
</file>

<file path=xl/ctrlProps/ctrlProp138.xml><?xml version="1.0" encoding="utf-8"?>
<formControlPr xmlns="http://schemas.microsoft.com/office/spreadsheetml/2009/9/main" objectType="Drop" dropStyle="combo" dx="31" fmlaLink="$K$49" fmlaRange="Cups" noThreeD="1" sel="1" val="0"/>
</file>

<file path=xl/ctrlProps/ctrlProp139.xml><?xml version="1.0" encoding="utf-8"?>
<formControlPr xmlns="http://schemas.microsoft.com/office/spreadsheetml/2009/9/main" objectType="Drop" dropStyle="combo" dx="31" fmlaLink="$K$50" fmlaRange="Cups" noThreeD="1" sel="1" val="0"/>
</file>

<file path=xl/ctrlProps/ctrlProp14.xml><?xml version="1.0" encoding="utf-8"?>
<formControlPr xmlns="http://schemas.microsoft.com/office/spreadsheetml/2009/9/main" objectType="Drop" dropStyle="combo" dx="31" fmlaLink="$H$25" fmlaRange="Cups" noThreeD="1" sel="1" val="0"/>
</file>

<file path=xl/ctrlProps/ctrlProp140.xml><?xml version="1.0" encoding="utf-8"?>
<formControlPr xmlns="http://schemas.microsoft.com/office/spreadsheetml/2009/9/main" objectType="Drop" dropStyle="combo" dx="31" fmlaLink="$K$51" fmlaRange="Cups" noThreeD="1" sel="1" val="0"/>
</file>

<file path=xl/ctrlProps/ctrlProp141.xml><?xml version="1.0" encoding="utf-8"?>
<formControlPr xmlns="http://schemas.microsoft.com/office/spreadsheetml/2009/9/main" objectType="Drop" dropStyle="combo" dx="31" fmlaLink="$K$52" fmlaRange="Cups" noThreeD="1" sel="1" val="0"/>
</file>

<file path=xl/ctrlProps/ctrlProp142.xml><?xml version="1.0" encoding="utf-8"?>
<formControlPr xmlns="http://schemas.microsoft.com/office/spreadsheetml/2009/9/main" objectType="Drop" dropStyle="combo" dx="31" fmlaLink="$K$53" fmlaRange="Cups" noThreeD="1" sel="1" val="0"/>
</file>

<file path=xl/ctrlProps/ctrlProp143.xml><?xml version="1.0" encoding="utf-8"?>
<formControlPr xmlns="http://schemas.microsoft.com/office/spreadsheetml/2009/9/main" objectType="Drop" dropStyle="combo" dx="31" fmlaLink="$K$54" fmlaRange="Cups" noThreeD="1" sel="1" val="0"/>
</file>

<file path=xl/ctrlProps/ctrlProp144.xml><?xml version="1.0" encoding="utf-8"?>
<formControlPr xmlns="http://schemas.microsoft.com/office/spreadsheetml/2009/9/main" objectType="Drop" dropStyle="combo" dx="31" fmlaLink="$K$55" fmlaRange="Cups" noThreeD="1" sel="1" val="0"/>
</file>

<file path=xl/ctrlProps/ctrlProp145.xml><?xml version="1.0" encoding="utf-8"?>
<formControlPr xmlns="http://schemas.microsoft.com/office/spreadsheetml/2009/9/main" objectType="Drop" dropStyle="combo" dx="31" fmlaLink="$K$56" fmlaRange="Cups" noThreeD="1" sel="1" val="0"/>
</file>

<file path=xl/ctrlProps/ctrlProp146.xml><?xml version="1.0" encoding="utf-8"?>
<formControlPr xmlns="http://schemas.microsoft.com/office/spreadsheetml/2009/9/main" objectType="Drop" dropStyle="combo" dx="31" fmlaLink="$K$57" fmlaRange="Cups" noThreeD="1" sel="1" val="0"/>
</file>

<file path=xl/ctrlProps/ctrlProp147.xml><?xml version="1.0" encoding="utf-8"?>
<formControlPr xmlns="http://schemas.microsoft.com/office/spreadsheetml/2009/9/main" objectType="Drop" dropStyle="combo" dx="31" fmlaLink="$K$58" fmlaRange="Cups" noThreeD="1" sel="1" val="0"/>
</file>

<file path=xl/ctrlProps/ctrlProp148.xml><?xml version="1.0" encoding="utf-8"?>
<formControlPr xmlns="http://schemas.microsoft.com/office/spreadsheetml/2009/9/main" objectType="Drop" dropStyle="combo" dx="31" fmlaLink="$K$59" fmlaRange="Cups" noThreeD="1" sel="1" val="0"/>
</file>

<file path=xl/ctrlProps/ctrlProp149.xml><?xml version="1.0" encoding="utf-8"?>
<formControlPr xmlns="http://schemas.microsoft.com/office/spreadsheetml/2009/9/main" objectType="Drop" dropStyle="combo" dx="31" fmlaLink="$K$60" fmlaRange="Cups" noThreeD="1" sel="1" val="0"/>
</file>

<file path=xl/ctrlProps/ctrlProp15.xml><?xml version="1.0" encoding="utf-8"?>
<formControlPr xmlns="http://schemas.microsoft.com/office/spreadsheetml/2009/9/main" objectType="Drop" dropStyle="combo" dx="31" fmlaLink="$H$26" fmlaRange="Cups" noThreeD="1" sel="1" val="0"/>
</file>

<file path=xl/ctrlProps/ctrlProp150.xml><?xml version="1.0" encoding="utf-8"?>
<formControlPr xmlns="http://schemas.microsoft.com/office/spreadsheetml/2009/9/main" objectType="Drop" dropStyle="combo" dx="31" fmlaLink="$K$61" fmlaRange="Cups" noThreeD="1" sel="1" val="0"/>
</file>

<file path=xl/ctrlProps/ctrlProp151.xml><?xml version="1.0" encoding="utf-8"?>
<formControlPr xmlns="http://schemas.microsoft.com/office/spreadsheetml/2009/9/main" objectType="Drop" dropStyle="combo" dx="31" fmlaLink="$W$6" fmlaRange="Cups" noThreeD="1" sel="1" val="0"/>
</file>

<file path=xl/ctrlProps/ctrlProp152.xml><?xml version="1.0" encoding="utf-8"?>
<formControlPr xmlns="http://schemas.microsoft.com/office/spreadsheetml/2009/9/main" objectType="Drop" dropStyle="combo" dx="31" fmlaLink="$W$8" fmlaRange="Cups" noThreeD="1" sel="1" val="0"/>
</file>

<file path=xl/ctrlProps/ctrlProp153.xml><?xml version="1.0" encoding="utf-8"?>
<formControlPr xmlns="http://schemas.microsoft.com/office/spreadsheetml/2009/9/main" objectType="Drop" dropStyle="combo" dx="31" fmlaLink="$W$9" fmlaRange="Cups" noThreeD="1" sel="1" val="0"/>
</file>

<file path=xl/ctrlProps/ctrlProp154.xml><?xml version="1.0" encoding="utf-8"?>
<formControlPr xmlns="http://schemas.microsoft.com/office/spreadsheetml/2009/9/main" objectType="Drop" dropStyle="combo" dx="31" fmlaLink="$W$10" fmlaRange="Cups" noThreeD="1" sel="1" val="0"/>
</file>

<file path=xl/ctrlProps/ctrlProp155.xml><?xml version="1.0" encoding="utf-8"?>
<formControlPr xmlns="http://schemas.microsoft.com/office/spreadsheetml/2009/9/main" objectType="Drop" dropStyle="combo" dx="31" fmlaLink="$W$11" fmlaRange="Cups" noThreeD="1" sel="1" val="0"/>
</file>

<file path=xl/ctrlProps/ctrlProp156.xml><?xml version="1.0" encoding="utf-8"?>
<formControlPr xmlns="http://schemas.microsoft.com/office/spreadsheetml/2009/9/main" objectType="Drop" dropStyle="combo" dx="31" fmlaLink="$H$62" fmlaRange="Cups" noThreeD="1" sel="1" val="0"/>
</file>

<file path=xl/ctrlProps/ctrlProp157.xml><?xml version="1.0" encoding="utf-8"?>
<formControlPr xmlns="http://schemas.microsoft.com/office/spreadsheetml/2009/9/main" objectType="Drop" dropStyle="combo" dx="31" fmlaLink="$N$62" fmlaRange="Cups" noThreeD="1" sel="1" val="0"/>
</file>

<file path=xl/ctrlProps/ctrlProp158.xml><?xml version="1.0" encoding="utf-8"?>
<formControlPr xmlns="http://schemas.microsoft.com/office/spreadsheetml/2009/9/main" objectType="Drop" dropStyle="combo" dx="31" fmlaLink="$K$62" fmlaRange="Cups" noThreeD="1" sel="1" val="0"/>
</file>

<file path=xl/ctrlProps/ctrlProp159.xml><?xml version="1.0" encoding="utf-8"?>
<formControlPr xmlns="http://schemas.microsoft.com/office/spreadsheetml/2009/9/main" objectType="Drop" dropStyle="combo" dx="31" fmlaLink="$Q$11" fmlaRange="Cups" noThreeD="1" sel="1" val="0"/>
</file>

<file path=xl/ctrlProps/ctrlProp16.xml><?xml version="1.0" encoding="utf-8"?>
<formControlPr xmlns="http://schemas.microsoft.com/office/spreadsheetml/2009/9/main" objectType="Drop" dropStyle="combo" dx="31" fmlaLink="$H$27" fmlaRange="Cups" noThreeD="1" sel="1" val="0"/>
</file>

<file path=xl/ctrlProps/ctrlProp160.xml><?xml version="1.0" encoding="utf-8"?>
<formControlPr xmlns="http://schemas.microsoft.com/office/spreadsheetml/2009/9/main" objectType="Drop" dropStyle="combo" dx="31" fmlaLink="$Q$13" fmlaRange="Cups" noThreeD="1" sel="1" val="0"/>
</file>

<file path=xl/ctrlProps/ctrlProp161.xml><?xml version="1.0" encoding="utf-8"?>
<formControlPr xmlns="http://schemas.microsoft.com/office/spreadsheetml/2009/9/main" objectType="Drop" dropStyle="combo" dx="31" fmlaLink="$Q$14" fmlaRange="Cups" noThreeD="1" sel="1" val="0"/>
</file>

<file path=xl/ctrlProps/ctrlProp162.xml><?xml version="1.0" encoding="utf-8"?>
<formControlPr xmlns="http://schemas.microsoft.com/office/spreadsheetml/2009/9/main" objectType="Drop" dropStyle="combo" dx="31" fmlaLink="$Q$15" fmlaRange="Cups" noThreeD="1" sel="1" val="0"/>
</file>

<file path=xl/ctrlProps/ctrlProp163.xml><?xml version="1.0" encoding="utf-8"?>
<formControlPr xmlns="http://schemas.microsoft.com/office/spreadsheetml/2009/9/main" objectType="Drop" dropStyle="combo" dx="31" fmlaLink="$Q$16" fmlaRange="Cups" noThreeD="1" sel="1" val="0"/>
</file>

<file path=xl/ctrlProps/ctrlProp164.xml><?xml version="1.0" encoding="utf-8"?>
<formControlPr xmlns="http://schemas.microsoft.com/office/spreadsheetml/2009/9/main" objectType="Drop" dropStyle="combo" dx="31" fmlaLink="$Q$17" fmlaRange="Cups" noThreeD="1" sel="1" val="0"/>
</file>

<file path=xl/ctrlProps/ctrlProp165.xml><?xml version="1.0" encoding="utf-8"?>
<formControlPr xmlns="http://schemas.microsoft.com/office/spreadsheetml/2009/9/main" objectType="Drop" dropStyle="combo" dx="31" fmlaLink="$Q$18" fmlaRange="Cups" noThreeD="1" sel="1" val="0"/>
</file>

<file path=xl/ctrlProps/ctrlProp166.xml><?xml version="1.0" encoding="utf-8"?>
<formControlPr xmlns="http://schemas.microsoft.com/office/spreadsheetml/2009/9/main" objectType="Drop" dropStyle="combo" dx="31" fmlaLink="$Q$19" fmlaRange="Cups" noThreeD="1" sel="1" val="0"/>
</file>

<file path=xl/ctrlProps/ctrlProp167.xml><?xml version="1.0" encoding="utf-8"?>
<formControlPr xmlns="http://schemas.microsoft.com/office/spreadsheetml/2009/9/main" objectType="Drop" dropStyle="combo" dx="31" fmlaLink="$Q$20" fmlaRange="Cups" noThreeD="1" sel="1" val="0"/>
</file>

<file path=xl/ctrlProps/ctrlProp168.xml><?xml version="1.0" encoding="utf-8"?>
<formControlPr xmlns="http://schemas.microsoft.com/office/spreadsheetml/2009/9/main" objectType="Drop" dropStyle="combo" dx="31" fmlaLink="$Q$21" fmlaRange="Cups" noThreeD="1" sel="1" val="0"/>
</file>

<file path=xl/ctrlProps/ctrlProp169.xml><?xml version="1.0" encoding="utf-8"?>
<formControlPr xmlns="http://schemas.microsoft.com/office/spreadsheetml/2009/9/main" objectType="Drop" dropStyle="combo" dx="31" fmlaLink="$Q$22" fmlaRange="Cups" noThreeD="1" sel="1" val="0"/>
</file>

<file path=xl/ctrlProps/ctrlProp17.xml><?xml version="1.0" encoding="utf-8"?>
<formControlPr xmlns="http://schemas.microsoft.com/office/spreadsheetml/2009/9/main" objectType="Drop" dropStyle="combo" dx="31" fmlaLink="$H$28" fmlaRange="Cups" noThreeD="1" sel="1" val="0"/>
</file>

<file path=xl/ctrlProps/ctrlProp170.xml><?xml version="1.0" encoding="utf-8"?>
<formControlPr xmlns="http://schemas.microsoft.com/office/spreadsheetml/2009/9/main" objectType="Drop" dropStyle="combo" dx="31" fmlaLink="$Q$23" fmlaRange="Cups" noThreeD="1" sel="1" val="0"/>
</file>

<file path=xl/ctrlProps/ctrlProp171.xml><?xml version="1.0" encoding="utf-8"?>
<formControlPr xmlns="http://schemas.microsoft.com/office/spreadsheetml/2009/9/main" objectType="Drop" dropStyle="combo" dx="31" fmlaLink="$Q$24" fmlaRange="Cups" noThreeD="1" sel="1" val="0"/>
</file>

<file path=xl/ctrlProps/ctrlProp172.xml><?xml version="1.0" encoding="utf-8"?>
<formControlPr xmlns="http://schemas.microsoft.com/office/spreadsheetml/2009/9/main" objectType="Drop" dropStyle="combo" dx="31" fmlaLink="$Q$25" fmlaRange="Cups" noThreeD="1" sel="1" val="0"/>
</file>

<file path=xl/ctrlProps/ctrlProp173.xml><?xml version="1.0" encoding="utf-8"?>
<formControlPr xmlns="http://schemas.microsoft.com/office/spreadsheetml/2009/9/main" objectType="Drop" dropStyle="combo" dx="31" fmlaLink="$Q$26" fmlaRange="Cups" noThreeD="1" sel="1" val="0"/>
</file>

<file path=xl/ctrlProps/ctrlProp174.xml><?xml version="1.0" encoding="utf-8"?>
<formControlPr xmlns="http://schemas.microsoft.com/office/spreadsheetml/2009/9/main" objectType="Drop" dropStyle="combo" dx="31" fmlaLink="$Q$27" fmlaRange="Cups" noThreeD="1" sel="1" val="0"/>
</file>

<file path=xl/ctrlProps/ctrlProp175.xml><?xml version="1.0" encoding="utf-8"?>
<formControlPr xmlns="http://schemas.microsoft.com/office/spreadsheetml/2009/9/main" objectType="Drop" dropStyle="combo" dx="31" fmlaLink="$Q$28" fmlaRange="Cups" noThreeD="1" sel="1" val="0"/>
</file>

<file path=xl/ctrlProps/ctrlProp176.xml><?xml version="1.0" encoding="utf-8"?>
<formControlPr xmlns="http://schemas.microsoft.com/office/spreadsheetml/2009/9/main" objectType="Drop" dropStyle="combo" dx="31" fmlaLink="$Q$29" fmlaRange="Cups" noThreeD="1" sel="1" val="0"/>
</file>

<file path=xl/ctrlProps/ctrlProp177.xml><?xml version="1.0" encoding="utf-8"?>
<formControlPr xmlns="http://schemas.microsoft.com/office/spreadsheetml/2009/9/main" objectType="Drop" dropStyle="combo" dx="31" fmlaLink="$Q$30" fmlaRange="Cups" noThreeD="1" sel="1" val="0"/>
</file>

<file path=xl/ctrlProps/ctrlProp178.xml><?xml version="1.0" encoding="utf-8"?>
<formControlPr xmlns="http://schemas.microsoft.com/office/spreadsheetml/2009/9/main" objectType="Drop" dropStyle="combo" dx="31" fmlaLink="$Q$31" fmlaRange="Cups" noThreeD="1" sel="1" val="0"/>
</file>

<file path=xl/ctrlProps/ctrlProp179.xml><?xml version="1.0" encoding="utf-8"?>
<formControlPr xmlns="http://schemas.microsoft.com/office/spreadsheetml/2009/9/main" objectType="Drop" dropStyle="combo" dx="31" fmlaLink="$Q$32" fmlaRange="Cups" noThreeD="1" sel="1" val="0"/>
</file>

<file path=xl/ctrlProps/ctrlProp18.xml><?xml version="1.0" encoding="utf-8"?>
<formControlPr xmlns="http://schemas.microsoft.com/office/spreadsheetml/2009/9/main" objectType="Drop" dropStyle="combo" dx="31" fmlaLink="$H$29" fmlaRange="Cups" noThreeD="1" sel="1" val="0"/>
</file>

<file path=xl/ctrlProps/ctrlProp180.xml><?xml version="1.0" encoding="utf-8"?>
<formControlPr xmlns="http://schemas.microsoft.com/office/spreadsheetml/2009/9/main" objectType="Drop" dropStyle="combo" dx="31" fmlaLink="$Q$33" fmlaRange="Cups" noThreeD="1" sel="1" val="0"/>
</file>

<file path=xl/ctrlProps/ctrlProp181.xml><?xml version="1.0" encoding="utf-8"?>
<formControlPr xmlns="http://schemas.microsoft.com/office/spreadsheetml/2009/9/main" objectType="Drop" dropStyle="combo" dx="31" fmlaLink="$Q$34" fmlaRange="Cups" noThreeD="1" sel="1" val="0"/>
</file>

<file path=xl/ctrlProps/ctrlProp182.xml><?xml version="1.0" encoding="utf-8"?>
<formControlPr xmlns="http://schemas.microsoft.com/office/spreadsheetml/2009/9/main" objectType="Drop" dropStyle="combo" dx="31" fmlaLink="$Q$35" fmlaRange="Cups" noThreeD="1" sel="1" val="0"/>
</file>

<file path=xl/ctrlProps/ctrlProp183.xml><?xml version="1.0" encoding="utf-8"?>
<formControlPr xmlns="http://schemas.microsoft.com/office/spreadsheetml/2009/9/main" objectType="Drop" dropStyle="combo" dx="31" fmlaLink="$Q$36" fmlaRange="Cups" noThreeD="1" sel="1" val="0"/>
</file>

<file path=xl/ctrlProps/ctrlProp184.xml><?xml version="1.0" encoding="utf-8"?>
<formControlPr xmlns="http://schemas.microsoft.com/office/spreadsheetml/2009/9/main" objectType="Drop" dropStyle="combo" dx="31" fmlaLink="$Q$37" fmlaRange="Cups" noThreeD="1" sel="1" val="0"/>
</file>

<file path=xl/ctrlProps/ctrlProp185.xml><?xml version="1.0" encoding="utf-8"?>
<formControlPr xmlns="http://schemas.microsoft.com/office/spreadsheetml/2009/9/main" objectType="Drop" dropStyle="combo" dx="31" fmlaLink="$Q$38" fmlaRange="Cups" noThreeD="1" sel="1" val="0"/>
</file>

<file path=xl/ctrlProps/ctrlProp186.xml><?xml version="1.0" encoding="utf-8"?>
<formControlPr xmlns="http://schemas.microsoft.com/office/spreadsheetml/2009/9/main" objectType="Drop" dropStyle="combo" dx="31" fmlaLink="$Q$39" fmlaRange="Cups" noThreeD="1" sel="1" val="0"/>
</file>

<file path=xl/ctrlProps/ctrlProp187.xml><?xml version="1.0" encoding="utf-8"?>
<formControlPr xmlns="http://schemas.microsoft.com/office/spreadsheetml/2009/9/main" objectType="Drop" dropStyle="combo" dx="31" fmlaLink="$Q$40" fmlaRange="Cups" noThreeD="1" sel="1" val="0"/>
</file>

<file path=xl/ctrlProps/ctrlProp188.xml><?xml version="1.0" encoding="utf-8"?>
<formControlPr xmlns="http://schemas.microsoft.com/office/spreadsheetml/2009/9/main" objectType="Drop" dropStyle="combo" dx="31" fmlaLink="$Q$41" fmlaRange="Cups" noThreeD="1" sel="1" val="0"/>
</file>

<file path=xl/ctrlProps/ctrlProp189.xml><?xml version="1.0" encoding="utf-8"?>
<formControlPr xmlns="http://schemas.microsoft.com/office/spreadsheetml/2009/9/main" objectType="Drop" dropStyle="combo" dx="31" fmlaLink="$Q$42" fmlaRange="Cups" noThreeD="1" sel="1" val="0"/>
</file>

<file path=xl/ctrlProps/ctrlProp19.xml><?xml version="1.0" encoding="utf-8"?>
<formControlPr xmlns="http://schemas.microsoft.com/office/spreadsheetml/2009/9/main" objectType="Drop" dropStyle="combo" dx="31" fmlaLink="$H$30" fmlaRange="Cups" noThreeD="1" sel="1" val="0"/>
</file>

<file path=xl/ctrlProps/ctrlProp190.xml><?xml version="1.0" encoding="utf-8"?>
<formControlPr xmlns="http://schemas.microsoft.com/office/spreadsheetml/2009/9/main" objectType="Drop" dropStyle="combo" dx="31" fmlaLink="$Q$43" fmlaRange="Cups" noThreeD="1" sel="1" val="0"/>
</file>

<file path=xl/ctrlProps/ctrlProp191.xml><?xml version="1.0" encoding="utf-8"?>
<formControlPr xmlns="http://schemas.microsoft.com/office/spreadsheetml/2009/9/main" objectType="Drop" dropStyle="combo" dx="31" fmlaLink="$Q$44" fmlaRange="Cups" noThreeD="1" sel="1" val="0"/>
</file>

<file path=xl/ctrlProps/ctrlProp192.xml><?xml version="1.0" encoding="utf-8"?>
<formControlPr xmlns="http://schemas.microsoft.com/office/spreadsheetml/2009/9/main" objectType="Drop" dropStyle="combo" dx="31" fmlaLink="$Q$45" fmlaRange="Cups" noThreeD="1" sel="1" val="0"/>
</file>

<file path=xl/ctrlProps/ctrlProp193.xml><?xml version="1.0" encoding="utf-8"?>
<formControlPr xmlns="http://schemas.microsoft.com/office/spreadsheetml/2009/9/main" objectType="Drop" dropStyle="combo" dx="31" fmlaLink="$Q$46" fmlaRange="Cups" noThreeD="1" sel="1" val="0"/>
</file>

<file path=xl/ctrlProps/ctrlProp194.xml><?xml version="1.0" encoding="utf-8"?>
<formControlPr xmlns="http://schemas.microsoft.com/office/spreadsheetml/2009/9/main" objectType="Drop" dropStyle="combo" dx="31" fmlaLink="$Q$47" fmlaRange="Cups" noThreeD="1" sel="1" val="0"/>
</file>

<file path=xl/ctrlProps/ctrlProp195.xml><?xml version="1.0" encoding="utf-8"?>
<formControlPr xmlns="http://schemas.microsoft.com/office/spreadsheetml/2009/9/main" objectType="Drop" dropStyle="combo" dx="31" fmlaLink="$Q$48" fmlaRange="Cups" noThreeD="1" sel="1" val="0"/>
</file>

<file path=xl/ctrlProps/ctrlProp196.xml><?xml version="1.0" encoding="utf-8"?>
<formControlPr xmlns="http://schemas.microsoft.com/office/spreadsheetml/2009/9/main" objectType="Drop" dropStyle="combo" dx="31" fmlaLink="$Q$49" fmlaRange="Cups" noThreeD="1" sel="1" val="0"/>
</file>

<file path=xl/ctrlProps/ctrlProp197.xml><?xml version="1.0" encoding="utf-8"?>
<formControlPr xmlns="http://schemas.microsoft.com/office/spreadsheetml/2009/9/main" objectType="Drop" dropStyle="combo" dx="31" fmlaLink="$Q$50" fmlaRange="Cups" noThreeD="1" sel="1" val="0"/>
</file>

<file path=xl/ctrlProps/ctrlProp198.xml><?xml version="1.0" encoding="utf-8"?>
<formControlPr xmlns="http://schemas.microsoft.com/office/spreadsheetml/2009/9/main" objectType="Drop" dropStyle="combo" dx="31" fmlaLink="$Q$51" fmlaRange="Cups" noThreeD="1" sel="1" val="0"/>
</file>

<file path=xl/ctrlProps/ctrlProp199.xml><?xml version="1.0" encoding="utf-8"?>
<formControlPr xmlns="http://schemas.microsoft.com/office/spreadsheetml/2009/9/main" objectType="Drop" dropStyle="combo" dx="31" fmlaLink="$Q$52" fmlaRange="Cups" noThreeD="1" sel="1" val="0"/>
</file>

<file path=xl/ctrlProps/ctrlProp2.xml><?xml version="1.0" encoding="utf-8"?>
<formControlPr xmlns="http://schemas.microsoft.com/office/spreadsheetml/2009/9/main" objectType="Drop" dropStyle="combo" dx="31" fmlaLink="$H$13" fmlaRange="Cups" noThreeD="1" sel="1" val="0"/>
</file>

<file path=xl/ctrlProps/ctrlProp20.xml><?xml version="1.0" encoding="utf-8"?>
<formControlPr xmlns="http://schemas.microsoft.com/office/spreadsheetml/2009/9/main" objectType="Drop" dropStyle="combo" dx="31" fmlaLink="$H$31" fmlaRange="Cups" noThreeD="1" sel="1" val="0"/>
</file>

<file path=xl/ctrlProps/ctrlProp200.xml><?xml version="1.0" encoding="utf-8"?>
<formControlPr xmlns="http://schemas.microsoft.com/office/spreadsheetml/2009/9/main" objectType="Drop" dropStyle="combo" dx="31" fmlaLink="$Q$53" fmlaRange="Cups" noThreeD="1" sel="1" val="0"/>
</file>

<file path=xl/ctrlProps/ctrlProp201.xml><?xml version="1.0" encoding="utf-8"?>
<formControlPr xmlns="http://schemas.microsoft.com/office/spreadsheetml/2009/9/main" objectType="Drop" dropStyle="combo" dx="31" fmlaLink="$Q$54" fmlaRange="Cups" noThreeD="1" sel="1" val="0"/>
</file>

<file path=xl/ctrlProps/ctrlProp202.xml><?xml version="1.0" encoding="utf-8"?>
<formControlPr xmlns="http://schemas.microsoft.com/office/spreadsheetml/2009/9/main" objectType="Drop" dropStyle="combo" dx="31" fmlaLink="$Q$55" fmlaRange="Cups" noThreeD="1" sel="1" val="0"/>
</file>

<file path=xl/ctrlProps/ctrlProp203.xml><?xml version="1.0" encoding="utf-8"?>
<formControlPr xmlns="http://schemas.microsoft.com/office/spreadsheetml/2009/9/main" objectType="Drop" dropStyle="combo" dx="31" fmlaLink="$Q$56" fmlaRange="Cups" noThreeD="1" sel="1" val="0"/>
</file>

<file path=xl/ctrlProps/ctrlProp204.xml><?xml version="1.0" encoding="utf-8"?>
<formControlPr xmlns="http://schemas.microsoft.com/office/spreadsheetml/2009/9/main" objectType="Drop" dropStyle="combo" dx="31" fmlaLink="$Q$57" fmlaRange="Cups" noThreeD="1" sel="1" val="0"/>
</file>

<file path=xl/ctrlProps/ctrlProp205.xml><?xml version="1.0" encoding="utf-8"?>
<formControlPr xmlns="http://schemas.microsoft.com/office/spreadsheetml/2009/9/main" objectType="Drop" dropStyle="combo" dx="31" fmlaLink="$Q$58" fmlaRange="Cups" noThreeD="1" sel="1" val="0"/>
</file>

<file path=xl/ctrlProps/ctrlProp206.xml><?xml version="1.0" encoding="utf-8"?>
<formControlPr xmlns="http://schemas.microsoft.com/office/spreadsheetml/2009/9/main" objectType="Drop" dropStyle="combo" dx="31" fmlaLink="$Q$59" fmlaRange="Cups" noThreeD="1" sel="1" val="0"/>
</file>

<file path=xl/ctrlProps/ctrlProp207.xml><?xml version="1.0" encoding="utf-8"?>
<formControlPr xmlns="http://schemas.microsoft.com/office/spreadsheetml/2009/9/main" objectType="Drop" dropStyle="combo" dx="31" fmlaLink="$Q$60" fmlaRange="Cups" noThreeD="1" sel="1" val="0"/>
</file>

<file path=xl/ctrlProps/ctrlProp208.xml><?xml version="1.0" encoding="utf-8"?>
<formControlPr xmlns="http://schemas.microsoft.com/office/spreadsheetml/2009/9/main" objectType="Drop" dropStyle="combo" dx="31" fmlaLink="$Q$61" fmlaRange="Cups" noThreeD="1" sel="1" val="0"/>
</file>

<file path=xl/ctrlProps/ctrlProp209.xml><?xml version="1.0" encoding="utf-8"?>
<formControlPr xmlns="http://schemas.microsoft.com/office/spreadsheetml/2009/9/main" objectType="Drop" dropStyle="combo" dx="31" fmlaLink="$Q$62" fmlaRange="Cups" noThreeD="1" sel="1" val="0"/>
</file>

<file path=xl/ctrlProps/ctrlProp21.xml><?xml version="1.0" encoding="utf-8"?>
<formControlPr xmlns="http://schemas.microsoft.com/office/spreadsheetml/2009/9/main" objectType="Drop" dropStyle="combo" dx="31" fmlaLink="$H$32" fmlaRange="Cups" noThreeD="1" sel="1" val="0"/>
</file>

<file path=xl/ctrlProps/ctrlProp210.xml><?xml version="1.0" encoding="utf-8"?>
<formControlPr xmlns="http://schemas.microsoft.com/office/spreadsheetml/2009/9/main" objectType="Drop" dropStyle="combo" dx="31" fmlaLink="$A$7" fmlaRange="meals" noThreeD="1" sel="1" val="0"/>
</file>

<file path=xl/ctrlProps/ctrlProp211.xml><?xml version="1.0" encoding="utf-8"?>
<formControlPr xmlns="http://schemas.microsoft.com/office/spreadsheetml/2009/9/main" objectType="Drop" dropStyle="combo" dx="31" fmlaLink="$A$8" fmlaRange="meals" noThreeD="1" sel="1" val="0"/>
</file>

<file path=xl/ctrlProps/ctrlProp212.xml><?xml version="1.0" encoding="utf-8"?>
<formControlPr xmlns="http://schemas.microsoft.com/office/spreadsheetml/2009/9/main" objectType="Drop" dropStyle="combo" dx="31" fmlaLink="$A$9" fmlaRange="meals" noThreeD="1" sel="1" val="0"/>
</file>

<file path=xl/ctrlProps/ctrlProp213.xml><?xml version="1.0" encoding="utf-8"?>
<formControlPr xmlns="http://schemas.microsoft.com/office/spreadsheetml/2009/9/main" objectType="Drop" dropStyle="combo" dx="31" fmlaLink="$A$10" fmlaRange="meals" noThreeD="1" sel="1" val="0"/>
</file>

<file path=xl/ctrlProps/ctrlProp214.xml><?xml version="1.0" encoding="utf-8"?>
<formControlPr xmlns="http://schemas.microsoft.com/office/spreadsheetml/2009/9/main" objectType="Drop" dropStyle="combo" dx="31" fmlaLink="$A$11" fmlaRange="meals" noThreeD="1" sel="1" val="0"/>
</file>

<file path=xl/ctrlProps/ctrlProp215.xml><?xml version="1.0" encoding="utf-8"?>
<formControlPr xmlns="http://schemas.microsoft.com/office/spreadsheetml/2009/9/main" objectType="Drop" dropStyle="combo" dx="31" fmlaLink="$A$12" fmlaRange="meals" noThreeD="1" sel="1" val="0"/>
</file>

<file path=xl/ctrlProps/ctrlProp216.xml><?xml version="1.0" encoding="utf-8"?>
<formControlPr xmlns="http://schemas.microsoft.com/office/spreadsheetml/2009/9/main" objectType="Drop" dropStyle="combo" dx="31" fmlaLink="$A$13" fmlaRange="meals" noThreeD="1" sel="1" val="0"/>
</file>

<file path=xl/ctrlProps/ctrlProp217.xml><?xml version="1.0" encoding="utf-8"?>
<formControlPr xmlns="http://schemas.microsoft.com/office/spreadsheetml/2009/9/main" objectType="Drop" dropStyle="combo" dx="31" fmlaLink="$A$14" fmlaRange="meals" noThreeD="1" sel="1" val="0"/>
</file>

<file path=xl/ctrlProps/ctrlProp218.xml><?xml version="1.0" encoding="utf-8"?>
<formControlPr xmlns="http://schemas.microsoft.com/office/spreadsheetml/2009/9/main" objectType="Drop" dropStyle="combo" dx="31" fmlaLink="$A$15" fmlaRange="meals" noThreeD="1" sel="1" val="0"/>
</file>

<file path=xl/ctrlProps/ctrlProp219.xml><?xml version="1.0" encoding="utf-8"?>
<formControlPr xmlns="http://schemas.microsoft.com/office/spreadsheetml/2009/9/main" objectType="Drop" dropStyle="combo" dx="31" fmlaLink="$A$16" fmlaRange="meals" noThreeD="1" sel="1" val="0"/>
</file>

<file path=xl/ctrlProps/ctrlProp22.xml><?xml version="1.0" encoding="utf-8"?>
<formControlPr xmlns="http://schemas.microsoft.com/office/spreadsheetml/2009/9/main" objectType="Drop" dropStyle="combo" dx="31" fmlaLink="$H$33" fmlaRange="Cups" noThreeD="1" sel="1" val="0"/>
</file>

<file path=xl/ctrlProps/ctrlProp220.xml><?xml version="1.0" encoding="utf-8"?>
<formControlPr xmlns="http://schemas.microsoft.com/office/spreadsheetml/2009/9/main" objectType="Drop" dropStyle="combo" dx="31" fmlaLink="$A$17" fmlaRange="meals" noThreeD="1" sel="1" val="0"/>
</file>

<file path=xl/ctrlProps/ctrlProp221.xml><?xml version="1.0" encoding="utf-8"?>
<formControlPr xmlns="http://schemas.microsoft.com/office/spreadsheetml/2009/9/main" objectType="Drop" dropStyle="combo" dx="31" fmlaLink="$A$18" fmlaRange="meals" noThreeD="1" sel="1" val="0"/>
</file>

<file path=xl/ctrlProps/ctrlProp222.xml><?xml version="1.0" encoding="utf-8"?>
<formControlPr xmlns="http://schemas.microsoft.com/office/spreadsheetml/2009/9/main" objectType="Drop" dropStyle="combo" dx="31" fmlaLink="$A$19" fmlaRange="meals" noThreeD="1" sel="1" val="0"/>
</file>

<file path=xl/ctrlProps/ctrlProp223.xml><?xml version="1.0" encoding="utf-8"?>
<formControlPr xmlns="http://schemas.microsoft.com/office/spreadsheetml/2009/9/main" objectType="Drop" dropStyle="combo" dx="31" fmlaLink="$A$20" fmlaRange="meals" noThreeD="1" sel="1" val="0"/>
</file>

<file path=xl/ctrlProps/ctrlProp224.xml><?xml version="1.0" encoding="utf-8"?>
<formControlPr xmlns="http://schemas.microsoft.com/office/spreadsheetml/2009/9/main" objectType="Drop" dropStyle="combo" dx="31" fmlaLink="$A$21" fmlaRange="meals" noThreeD="1" sel="1" val="0"/>
</file>

<file path=xl/ctrlProps/ctrlProp225.xml><?xml version="1.0" encoding="utf-8"?>
<formControlPr xmlns="http://schemas.microsoft.com/office/spreadsheetml/2009/9/main" objectType="Drop" dropStyle="combo" dx="31" fmlaLink="$A$22" fmlaRange="meals" noThreeD="1" sel="1" val="0"/>
</file>

<file path=xl/ctrlProps/ctrlProp226.xml><?xml version="1.0" encoding="utf-8"?>
<formControlPr xmlns="http://schemas.microsoft.com/office/spreadsheetml/2009/9/main" objectType="Drop" dropStyle="combo" dx="31" fmlaLink="$A$23" fmlaRange="meals" noThreeD="1" sel="1" val="0"/>
</file>

<file path=xl/ctrlProps/ctrlProp227.xml><?xml version="1.0" encoding="utf-8"?>
<formControlPr xmlns="http://schemas.microsoft.com/office/spreadsheetml/2009/9/main" objectType="Drop" dropStyle="combo" dx="31" fmlaLink="$A$24" fmlaRange="meals" noThreeD="1" sel="1" val="0"/>
</file>

<file path=xl/ctrlProps/ctrlProp228.xml><?xml version="1.0" encoding="utf-8"?>
<formControlPr xmlns="http://schemas.microsoft.com/office/spreadsheetml/2009/9/main" objectType="Drop" dropStyle="combo" dx="31" fmlaLink="$A$25" fmlaRange="meals" noThreeD="1" sel="1" val="0"/>
</file>

<file path=xl/ctrlProps/ctrlProp229.xml><?xml version="1.0" encoding="utf-8"?>
<formControlPr xmlns="http://schemas.microsoft.com/office/spreadsheetml/2009/9/main" objectType="Drop" dropStyle="combo" dx="31" fmlaLink="$A$26" fmlaRange="meals" noThreeD="1" sel="1" val="0"/>
</file>

<file path=xl/ctrlProps/ctrlProp23.xml><?xml version="1.0" encoding="utf-8"?>
<formControlPr xmlns="http://schemas.microsoft.com/office/spreadsheetml/2009/9/main" objectType="Drop" dropStyle="combo" dx="31" fmlaLink="$H$34" fmlaRange="Cups" noThreeD="1" sel="1" val="0"/>
</file>

<file path=xl/ctrlProps/ctrlProp230.xml><?xml version="1.0" encoding="utf-8"?>
<formControlPr xmlns="http://schemas.microsoft.com/office/spreadsheetml/2009/9/main" objectType="CheckBox" fmlaLink="$U$5" lockText="1"/>
</file>

<file path=xl/ctrlProps/ctrlProp231.xml><?xml version="1.0" encoding="utf-8"?>
<formControlPr xmlns="http://schemas.microsoft.com/office/spreadsheetml/2009/9/main" objectType="CheckBox" fmlaLink="$U$6" lockText="1"/>
</file>

<file path=xl/ctrlProps/ctrlProp232.xml><?xml version="1.0" encoding="utf-8"?>
<formControlPr xmlns="http://schemas.microsoft.com/office/spreadsheetml/2009/9/main" objectType="CheckBox" fmlaLink="$U$7" lockText="1"/>
</file>

<file path=xl/ctrlProps/ctrlProp233.xml><?xml version="1.0" encoding="utf-8"?>
<formControlPr xmlns="http://schemas.microsoft.com/office/spreadsheetml/2009/9/main" objectType="CheckBox" fmlaLink="$U$8" lockText="1"/>
</file>

<file path=xl/ctrlProps/ctrlProp234.xml><?xml version="1.0" encoding="utf-8"?>
<formControlPr xmlns="http://schemas.microsoft.com/office/spreadsheetml/2009/9/main" objectType="CheckBox" fmlaLink="$U$9" lockText="1"/>
</file>

<file path=xl/ctrlProps/ctrlProp235.xml><?xml version="1.0" encoding="utf-8"?>
<formControlPr xmlns="http://schemas.microsoft.com/office/spreadsheetml/2009/9/main" objectType="Drop" dropStyle="combo" dx="31" fmlaLink="$T$13" fmlaRange="Cups" noThreeD="1" sel="1" val="0"/>
</file>

<file path=xl/ctrlProps/ctrlProp236.xml><?xml version="1.0" encoding="utf-8"?>
<formControlPr xmlns="http://schemas.microsoft.com/office/spreadsheetml/2009/9/main" objectType="Drop" dropStyle="combo" dx="31" fmlaLink="$T$14" fmlaRange="Cups" noThreeD="1" sel="1" val="0"/>
</file>

<file path=xl/ctrlProps/ctrlProp237.xml><?xml version="1.0" encoding="utf-8"?>
<formControlPr xmlns="http://schemas.microsoft.com/office/spreadsheetml/2009/9/main" objectType="Drop" dropStyle="combo" dx="31" fmlaLink="$T$15" fmlaRange="Cups" noThreeD="1" sel="1" val="0"/>
</file>

<file path=xl/ctrlProps/ctrlProp238.xml><?xml version="1.0" encoding="utf-8"?>
<formControlPr xmlns="http://schemas.microsoft.com/office/spreadsheetml/2009/9/main" objectType="Drop" dropStyle="combo" dx="31" fmlaLink="$T$16" fmlaRange="Cups" noThreeD="1" sel="1" val="0"/>
</file>

<file path=xl/ctrlProps/ctrlProp239.xml><?xml version="1.0" encoding="utf-8"?>
<formControlPr xmlns="http://schemas.microsoft.com/office/spreadsheetml/2009/9/main" objectType="Drop" dropStyle="combo" dx="31" fmlaLink="$T$17" fmlaRange="Cups" noThreeD="1" sel="1" val="0"/>
</file>

<file path=xl/ctrlProps/ctrlProp24.xml><?xml version="1.0" encoding="utf-8"?>
<formControlPr xmlns="http://schemas.microsoft.com/office/spreadsheetml/2009/9/main" objectType="Drop" dropStyle="combo" dx="31" fmlaLink="H35" fmlaRange="Cups" noThreeD="1" sel="1" val="0"/>
</file>

<file path=xl/ctrlProps/ctrlProp240.xml><?xml version="1.0" encoding="utf-8"?>
<formControlPr xmlns="http://schemas.microsoft.com/office/spreadsheetml/2009/9/main" objectType="Drop" dropStyle="combo" dx="31" fmlaLink="$A$7" fmlaRange="meals" noThreeD="1" sel="1" val="0"/>
</file>

<file path=xl/ctrlProps/ctrlProp241.xml><?xml version="1.0" encoding="utf-8"?>
<formControlPr xmlns="http://schemas.microsoft.com/office/spreadsheetml/2009/9/main" objectType="Drop" dropStyle="combo" dx="31" fmlaLink="$A$8" fmlaRange="meals" noThreeD="1" sel="1" val="0"/>
</file>

<file path=xl/ctrlProps/ctrlProp242.xml><?xml version="1.0" encoding="utf-8"?>
<formControlPr xmlns="http://schemas.microsoft.com/office/spreadsheetml/2009/9/main" objectType="Drop" dropStyle="combo" dx="31" fmlaLink="$A$9" fmlaRange="meals" noThreeD="1" sel="1" val="0"/>
</file>

<file path=xl/ctrlProps/ctrlProp243.xml><?xml version="1.0" encoding="utf-8"?>
<formControlPr xmlns="http://schemas.microsoft.com/office/spreadsheetml/2009/9/main" objectType="Drop" dropStyle="combo" dx="31" fmlaLink="$A$10" fmlaRange="meals" noThreeD="1" sel="1" val="0"/>
</file>

<file path=xl/ctrlProps/ctrlProp244.xml><?xml version="1.0" encoding="utf-8"?>
<formControlPr xmlns="http://schemas.microsoft.com/office/spreadsheetml/2009/9/main" objectType="Drop" dropStyle="combo" dx="31" fmlaLink="$A$11" fmlaRange="meals" noThreeD="1" sel="1" val="0"/>
</file>

<file path=xl/ctrlProps/ctrlProp245.xml><?xml version="1.0" encoding="utf-8"?>
<formControlPr xmlns="http://schemas.microsoft.com/office/spreadsheetml/2009/9/main" objectType="Drop" dropStyle="combo" dx="31" fmlaLink="$A$12" fmlaRange="meals" noThreeD="1" sel="1" val="0"/>
</file>

<file path=xl/ctrlProps/ctrlProp246.xml><?xml version="1.0" encoding="utf-8"?>
<formControlPr xmlns="http://schemas.microsoft.com/office/spreadsheetml/2009/9/main" objectType="Drop" dropStyle="combo" dx="31" fmlaLink="$A$13" fmlaRange="meals" noThreeD="1" sel="1" val="0"/>
</file>

<file path=xl/ctrlProps/ctrlProp247.xml><?xml version="1.0" encoding="utf-8"?>
<formControlPr xmlns="http://schemas.microsoft.com/office/spreadsheetml/2009/9/main" objectType="Drop" dropStyle="combo" dx="31" fmlaLink="$A$14" fmlaRange="meals" noThreeD="1" sel="1" val="0"/>
</file>

<file path=xl/ctrlProps/ctrlProp248.xml><?xml version="1.0" encoding="utf-8"?>
<formControlPr xmlns="http://schemas.microsoft.com/office/spreadsheetml/2009/9/main" objectType="Drop" dropStyle="combo" dx="31" fmlaLink="$A$15" fmlaRange="meals" noThreeD="1" sel="1" val="0"/>
</file>

<file path=xl/ctrlProps/ctrlProp249.xml><?xml version="1.0" encoding="utf-8"?>
<formControlPr xmlns="http://schemas.microsoft.com/office/spreadsheetml/2009/9/main" objectType="Drop" dropStyle="combo" dx="31" fmlaLink="$A$16" fmlaRange="meals" noThreeD="1" sel="1" val="0"/>
</file>

<file path=xl/ctrlProps/ctrlProp25.xml><?xml version="1.0" encoding="utf-8"?>
<formControlPr xmlns="http://schemas.microsoft.com/office/spreadsheetml/2009/9/main" objectType="Drop" dropStyle="combo" dx="31" fmlaLink="H36" fmlaRange="Cups" noThreeD="1" sel="1" val="0"/>
</file>

<file path=xl/ctrlProps/ctrlProp250.xml><?xml version="1.0" encoding="utf-8"?>
<formControlPr xmlns="http://schemas.microsoft.com/office/spreadsheetml/2009/9/main" objectType="Drop" dropStyle="combo" dx="31" fmlaLink="$A$17" fmlaRange="meals" noThreeD="1" sel="1" val="0"/>
</file>

<file path=xl/ctrlProps/ctrlProp251.xml><?xml version="1.0" encoding="utf-8"?>
<formControlPr xmlns="http://schemas.microsoft.com/office/spreadsheetml/2009/9/main" objectType="Drop" dropStyle="combo" dx="31" fmlaLink="$A$18" fmlaRange="meals" noThreeD="1" sel="1" val="0"/>
</file>

<file path=xl/ctrlProps/ctrlProp252.xml><?xml version="1.0" encoding="utf-8"?>
<formControlPr xmlns="http://schemas.microsoft.com/office/spreadsheetml/2009/9/main" objectType="Drop" dropStyle="combo" dx="31" fmlaLink="$A$19" fmlaRange="meals" noThreeD="1" sel="1" val="0"/>
</file>

<file path=xl/ctrlProps/ctrlProp253.xml><?xml version="1.0" encoding="utf-8"?>
<formControlPr xmlns="http://schemas.microsoft.com/office/spreadsheetml/2009/9/main" objectType="Drop" dropStyle="combo" dx="31" fmlaLink="$A$20" fmlaRange="meals" noThreeD="1" sel="1" val="0"/>
</file>

<file path=xl/ctrlProps/ctrlProp254.xml><?xml version="1.0" encoding="utf-8"?>
<formControlPr xmlns="http://schemas.microsoft.com/office/spreadsheetml/2009/9/main" objectType="Drop" dropStyle="combo" dx="31" fmlaLink="$A$21" fmlaRange="meals" noThreeD="1" sel="1" val="0"/>
</file>

<file path=xl/ctrlProps/ctrlProp255.xml><?xml version="1.0" encoding="utf-8"?>
<formControlPr xmlns="http://schemas.microsoft.com/office/spreadsheetml/2009/9/main" objectType="Drop" dropStyle="combo" dx="31" fmlaLink="$A$22" fmlaRange="meals" noThreeD="1" sel="1" val="0"/>
</file>

<file path=xl/ctrlProps/ctrlProp256.xml><?xml version="1.0" encoding="utf-8"?>
<formControlPr xmlns="http://schemas.microsoft.com/office/spreadsheetml/2009/9/main" objectType="Drop" dropStyle="combo" dx="31" fmlaLink="$A$23" fmlaRange="meals" noThreeD="1" sel="1" val="0"/>
</file>

<file path=xl/ctrlProps/ctrlProp257.xml><?xml version="1.0" encoding="utf-8"?>
<formControlPr xmlns="http://schemas.microsoft.com/office/spreadsheetml/2009/9/main" objectType="Drop" dropStyle="combo" dx="31" fmlaLink="$A$24" fmlaRange="meals" noThreeD="1" sel="1" val="0"/>
</file>

<file path=xl/ctrlProps/ctrlProp258.xml><?xml version="1.0" encoding="utf-8"?>
<formControlPr xmlns="http://schemas.microsoft.com/office/spreadsheetml/2009/9/main" objectType="Drop" dropStyle="combo" dx="31" fmlaLink="$A$25" fmlaRange="meals" noThreeD="1" sel="1" val="0"/>
</file>

<file path=xl/ctrlProps/ctrlProp259.xml><?xml version="1.0" encoding="utf-8"?>
<formControlPr xmlns="http://schemas.microsoft.com/office/spreadsheetml/2009/9/main" objectType="Drop" dropStyle="combo" dx="31" fmlaLink="$A$26" fmlaRange="meals" noThreeD="1" sel="1" val="0"/>
</file>

<file path=xl/ctrlProps/ctrlProp26.xml><?xml version="1.0" encoding="utf-8"?>
<formControlPr xmlns="http://schemas.microsoft.com/office/spreadsheetml/2009/9/main" objectType="Drop" dropStyle="combo" dx="31" fmlaLink="H37" fmlaRange="Cups" noThreeD="1" sel="1" val="0"/>
</file>

<file path=xl/ctrlProps/ctrlProp260.xml><?xml version="1.0" encoding="utf-8"?>
<formControlPr xmlns="http://schemas.microsoft.com/office/spreadsheetml/2009/9/main" objectType="CheckBox" fmlaLink="$U$5" lockText="1"/>
</file>

<file path=xl/ctrlProps/ctrlProp261.xml><?xml version="1.0" encoding="utf-8"?>
<formControlPr xmlns="http://schemas.microsoft.com/office/spreadsheetml/2009/9/main" objectType="CheckBox" fmlaLink="$U$6" lockText="1"/>
</file>

<file path=xl/ctrlProps/ctrlProp262.xml><?xml version="1.0" encoding="utf-8"?>
<formControlPr xmlns="http://schemas.microsoft.com/office/spreadsheetml/2009/9/main" objectType="CheckBox" fmlaLink="$U$7" lockText="1"/>
</file>

<file path=xl/ctrlProps/ctrlProp263.xml><?xml version="1.0" encoding="utf-8"?>
<formControlPr xmlns="http://schemas.microsoft.com/office/spreadsheetml/2009/9/main" objectType="CheckBox" fmlaLink="$U$8" lockText="1"/>
</file>

<file path=xl/ctrlProps/ctrlProp264.xml><?xml version="1.0" encoding="utf-8"?>
<formControlPr xmlns="http://schemas.microsoft.com/office/spreadsheetml/2009/9/main" objectType="CheckBox" fmlaLink="$U$9" lockText="1"/>
</file>

<file path=xl/ctrlProps/ctrlProp265.xml><?xml version="1.0" encoding="utf-8"?>
<formControlPr xmlns="http://schemas.microsoft.com/office/spreadsheetml/2009/9/main" objectType="Drop" dropStyle="combo" dx="31" fmlaLink="$T$13" fmlaRange="Cups" noThreeD="1" sel="1" val="0"/>
</file>

<file path=xl/ctrlProps/ctrlProp266.xml><?xml version="1.0" encoding="utf-8"?>
<formControlPr xmlns="http://schemas.microsoft.com/office/spreadsheetml/2009/9/main" objectType="Drop" dropStyle="combo" dx="31" fmlaLink="$T$14" fmlaRange="Cups" noThreeD="1" sel="1" val="0"/>
</file>

<file path=xl/ctrlProps/ctrlProp267.xml><?xml version="1.0" encoding="utf-8"?>
<formControlPr xmlns="http://schemas.microsoft.com/office/spreadsheetml/2009/9/main" objectType="Drop" dropStyle="combo" dx="31" fmlaLink="$T$15" fmlaRange="Cups" noThreeD="1" sel="1" val="0"/>
</file>

<file path=xl/ctrlProps/ctrlProp268.xml><?xml version="1.0" encoding="utf-8"?>
<formControlPr xmlns="http://schemas.microsoft.com/office/spreadsheetml/2009/9/main" objectType="Drop" dropStyle="combo" dx="31" fmlaLink="$T$16" fmlaRange="Cups" noThreeD="1" sel="1" val="0"/>
</file>

<file path=xl/ctrlProps/ctrlProp269.xml><?xml version="1.0" encoding="utf-8"?>
<formControlPr xmlns="http://schemas.microsoft.com/office/spreadsheetml/2009/9/main" objectType="Drop" dropStyle="combo" dx="31" fmlaLink="$T$17" fmlaRange="Cups" noThreeD="1" sel="1" val="0"/>
</file>

<file path=xl/ctrlProps/ctrlProp27.xml><?xml version="1.0" encoding="utf-8"?>
<formControlPr xmlns="http://schemas.microsoft.com/office/spreadsheetml/2009/9/main" objectType="Drop" dropStyle="combo" dx="31" fmlaLink="$H$38" fmlaRange="Cups" noThreeD="1" sel="1" val="0"/>
</file>

<file path=xl/ctrlProps/ctrlProp270.xml><?xml version="1.0" encoding="utf-8"?>
<formControlPr xmlns="http://schemas.microsoft.com/office/spreadsheetml/2009/9/main" objectType="Drop" dropStyle="combo" dx="31" fmlaLink="$A$7" fmlaRange="meals" noThreeD="1" sel="1" val="0"/>
</file>

<file path=xl/ctrlProps/ctrlProp271.xml><?xml version="1.0" encoding="utf-8"?>
<formControlPr xmlns="http://schemas.microsoft.com/office/spreadsheetml/2009/9/main" objectType="Drop" dropStyle="combo" dx="31" fmlaLink="$A$8" fmlaRange="meals" noThreeD="1" sel="1" val="0"/>
</file>

<file path=xl/ctrlProps/ctrlProp272.xml><?xml version="1.0" encoding="utf-8"?>
<formControlPr xmlns="http://schemas.microsoft.com/office/spreadsheetml/2009/9/main" objectType="Drop" dropStyle="combo" dx="31" fmlaLink="$A$9" fmlaRange="meals" noThreeD="1" sel="1" val="0"/>
</file>

<file path=xl/ctrlProps/ctrlProp273.xml><?xml version="1.0" encoding="utf-8"?>
<formControlPr xmlns="http://schemas.microsoft.com/office/spreadsheetml/2009/9/main" objectType="Drop" dropStyle="combo" dx="31" fmlaLink="$A$10" fmlaRange="meals" noThreeD="1" sel="1" val="0"/>
</file>

<file path=xl/ctrlProps/ctrlProp274.xml><?xml version="1.0" encoding="utf-8"?>
<formControlPr xmlns="http://schemas.microsoft.com/office/spreadsheetml/2009/9/main" objectType="Drop" dropStyle="combo" dx="31" fmlaLink="$A$11" fmlaRange="meals" noThreeD="1" sel="1" val="0"/>
</file>

<file path=xl/ctrlProps/ctrlProp275.xml><?xml version="1.0" encoding="utf-8"?>
<formControlPr xmlns="http://schemas.microsoft.com/office/spreadsheetml/2009/9/main" objectType="Drop" dropStyle="combo" dx="31" fmlaLink="$A$12" fmlaRange="meals" noThreeD="1" sel="1" val="0"/>
</file>

<file path=xl/ctrlProps/ctrlProp276.xml><?xml version="1.0" encoding="utf-8"?>
<formControlPr xmlns="http://schemas.microsoft.com/office/spreadsheetml/2009/9/main" objectType="Drop" dropStyle="combo" dx="31" fmlaLink="$A$13" fmlaRange="meals" noThreeD="1" sel="1" val="0"/>
</file>

<file path=xl/ctrlProps/ctrlProp277.xml><?xml version="1.0" encoding="utf-8"?>
<formControlPr xmlns="http://schemas.microsoft.com/office/spreadsheetml/2009/9/main" objectType="Drop" dropStyle="combo" dx="31" fmlaLink="$A$14" fmlaRange="meals" noThreeD="1" sel="1" val="0"/>
</file>

<file path=xl/ctrlProps/ctrlProp278.xml><?xml version="1.0" encoding="utf-8"?>
<formControlPr xmlns="http://schemas.microsoft.com/office/spreadsheetml/2009/9/main" objectType="Drop" dropStyle="combo" dx="31" fmlaLink="$A$15" fmlaRange="meals" noThreeD="1" sel="1" val="0"/>
</file>

<file path=xl/ctrlProps/ctrlProp279.xml><?xml version="1.0" encoding="utf-8"?>
<formControlPr xmlns="http://schemas.microsoft.com/office/spreadsheetml/2009/9/main" objectType="Drop" dropStyle="combo" dx="31" fmlaLink="$A$16" fmlaRange="meals" noThreeD="1" sel="1" val="0"/>
</file>

<file path=xl/ctrlProps/ctrlProp28.xml><?xml version="1.0" encoding="utf-8"?>
<formControlPr xmlns="http://schemas.microsoft.com/office/spreadsheetml/2009/9/main" objectType="Drop" dropStyle="combo" dx="31" fmlaLink="H39" fmlaRange="Cups" noThreeD="1" sel="1" val="0"/>
</file>

<file path=xl/ctrlProps/ctrlProp280.xml><?xml version="1.0" encoding="utf-8"?>
<formControlPr xmlns="http://schemas.microsoft.com/office/spreadsheetml/2009/9/main" objectType="Drop" dropStyle="combo" dx="31" fmlaLink="$A$17" fmlaRange="meals" noThreeD="1" sel="1" val="0"/>
</file>

<file path=xl/ctrlProps/ctrlProp281.xml><?xml version="1.0" encoding="utf-8"?>
<formControlPr xmlns="http://schemas.microsoft.com/office/spreadsheetml/2009/9/main" objectType="Drop" dropStyle="combo" dx="31" fmlaLink="$A$18" fmlaRange="meals" noThreeD="1" sel="1" val="0"/>
</file>

<file path=xl/ctrlProps/ctrlProp282.xml><?xml version="1.0" encoding="utf-8"?>
<formControlPr xmlns="http://schemas.microsoft.com/office/spreadsheetml/2009/9/main" objectType="Drop" dropStyle="combo" dx="31" fmlaLink="$A$19" fmlaRange="meals" noThreeD="1" sel="1" val="0"/>
</file>

<file path=xl/ctrlProps/ctrlProp283.xml><?xml version="1.0" encoding="utf-8"?>
<formControlPr xmlns="http://schemas.microsoft.com/office/spreadsheetml/2009/9/main" objectType="Drop" dropStyle="combo" dx="31" fmlaLink="$A$20" fmlaRange="meals" noThreeD="1" sel="1" val="0"/>
</file>

<file path=xl/ctrlProps/ctrlProp284.xml><?xml version="1.0" encoding="utf-8"?>
<formControlPr xmlns="http://schemas.microsoft.com/office/spreadsheetml/2009/9/main" objectType="Drop" dropStyle="combo" dx="31" fmlaLink="$A$21" fmlaRange="meals" noThreeD="1" sel="1" val="0"/>
</file>

<file path=xl/ctrlProps/ctrlProp285.xml><?xml version="1.0" encoding="utf-8"?>
<formControlPr xmlns="http://schemas.microsoft.com/office/spreadsheetml/2009/9/main" objectType="Drop" dropStyle="combo" dx="31" fmlaLink="$A$22" fmlaRange="meals" noThreeD="1" sel="1" val="0"/>
</file>

<file path=xl/ctrlProps/ctrlProp286.xml><?xml version="1.0" encoding="utf-8"?>
<formControlPr xmlns="http://schemas.microsoft.com/office/spreadsheetml/2009/9/main" objectType="Drop" dropStyle="combo" dx="31" fmlaLink="$A$23" fmlaRange="meals" noThreeD="1" sel="1" val="0"/>
</file>

<file path=xl/ctrlProps/ctrlProp287.xml><?xml version="1.0" encoding="utf-8"?>
<formControlPr xmlns="http://schemas.microsoft.com/office/spreadsheetml/2009/9/main" objectType="Drop" dropStyle="combo" dx="31" fmlaLink="$A$24" fmlaRange="meals" noThreeD="1" sel="1" val="0"/>
</file>

<file path=xl/ctrlProps/ctrlProp288.xml><?xml version="1.0" encoding="utf-8"?>
<formControlPr xmlns="http://schemas.microsoft.com/office/spreadsheetml/2009/9/main" objectType="Drop" dropStyle="combo" dx="31" fmlaLink="$A$25" fmlaRange="meals" noThreeD="1" sel="1" val="0"/>
</file>

<file path=xl/ctrlProps/ctrlProp289.xml><?xml version="1.0" encoding="utf-8"?>
<formControlPr xmlns="http://schemas.microsoft.com/office/spreadsheetml/2009/9/main" objectType="Drop" dropStyle="combo" dx="31" fmlaLink="$A$26" fmlaRange="meals" noThreeD="1" sel="1" val="0"/>
</file>

<file path=xl/ctrlProps/ctrlProp29.xml><?xml version="1.0" encoding="utf-8"?>
<formControlPr xmlns="http://schemas.microsoft.com/office/spreadsheetml/2009/9/main" objectType="Drop" dropStyle="combo" dx="31" fmlaLink="H40" fmlaRange="Cups" noThreeD="1" sel="1" val="0"/>
</file>

<file path=xl/ctrlProps/ctrlProp290.xml><?xml version="1.0" encoding="utf-8"?>
<formControlPr xmlns="http://schemas.microsoft.com/office/spreadsheetml/2009/9/main" objectType="CheckBox" fmlaLink="$U$5" lockText="1"/>
</file>

<file path=xl/ctrlProps/ctrlProp291.xml><?xml version="1.0" encoding="utf-8"?>
<formControlPr xmlns="http://schemas.microsoft.com/office/spreadsheetml/2009/9/main" objectType="CheckBox" fmlaLink="$U$6" lockText="1"/>
</file>

<file path=xl/ctrlProps/ctrlProp292.xml><?xml version="1.0" encoding="utf-8"?>
<formControlPr xmlns="http://schemas.microsoft.com/office/spreadsheetml/2009/9/main" objectType="CheckBox" fmlaLink="$U$7" lockText="1"/>
</file>

<file path=xl/ctrlProps/ctrlProp293.xml><?xml version="1.0" encoding="utf-8"?>
<formControlPr xmlns="http://schemas.microsoft.com/office/spreadsheetml/2009/9/main" objectType="CheckBox" fmlaLink="$U$8" lockText="1"/>
</file>

<file path=xl/ctrlProps/ctrlProp294.xml><?xml version="1.0" encoding="utf-8"?>
<formControlPr xmlns="http://schemas.microsoft.com/office/spreadsheetml/2009/9/main" objectType="CheckBox" fmlaLink="$U$9" lockText="1"/>
</file>

<file path=xl/ctrlProps/ctrlProp295.xml><?xml version="1.0" encoding="utf-8"?>
<formControlPr xmlns="http://schemas.microsoft.com/office/spreadsheetml/2009/9/main" objectType="Drop" dropStyle="combo" dx="31" fmlaLink="$T$13" fmlaRange="Cups" noThreeD="1" sel="1" val="0"/>
</file>

<file path=xl/ctrlProps/ctrlProp296.xml><?xml version="1.0" encoding="utf-8"?>
<formControlPr xmlns="http://schemas.microsoft.com/office/spreadsheetml/2009/9/main" objectType="Drop" dropStyle="combo" dx="31" fmlaLink="$T$14" fmlaRange="Cups" noThreeD="1" sel="1" val="0"/>
</file>

<file path=xl/ctrlProps/ctrlProp297.xml><?xml version="1.0" encoding="utf-8"?>
<formControlPr xmlns="http://schemas.microsoft.com/office/spreadsheetml/2009/9/main" objectType="Drop" dropStyle="combo" dx="31" fmlaLink="$T$15" fmlaRange="Cups" noThreeD="1" sel="1" val="0"/>
</file>

<file path=xl/ctrlProps/ctrlProp298.xml><?xml version="1.0" encoding="utf-8"?>
<formControlPr xmlns="http://schemas.microsoft.com/office/spreadsheetml/2009/9/main" objectType="Drop" dropStyle="combo" dx="31" fmlaLink="$T$16" fmlaRange="Cups" noThreeD="1" sel="1" val="0"/>
</file>

<file path=xl/ctrlProps/ctrlProp299.xml><?xml version="1.0" encoding="utf-8"?>
<formControlPr xmlns="http://schemas.microsoft.com/office/spreadsheetml/2009/9/main" objectType="Drop" dropStyle="combo" dx="31" fmlaLink="$T$17" fmlaRange="Cups" noThreeD="1" sel="1" val="0"/>
</file>

<file path=xl/ctrlProps/ctrlProp3.xml><?xml version="1.0" encoding="utf-8"?>
<formControlPr xmlns="http://schemas.microsoft.com/office/spreadsheetml/2009/9/main" objectType="Drop" dropStyle="combo" dx="31" fmlaLink="$H$14" fmlaRange="Cups" noThreeD="1" sel="1" val="0"/>
</file>

<file path=xl/ctrlProps/ctrlProp30.xml><?xml version="1.0" encoding="utf-8"?>
<formControlPr xmlns="http://schemas.microsoft.com/office/spreadsheetml/2009/9/main" objectType="Drop" dropStyle="combo" dx="31" fmlaLink="H41" fmlaRange="Cups" noThreeD="1" sel="1" val="0"/>
</file>

<file path=xl/ctrlProps/ctrlProp300.xml><?xml version="1.0" encoding="utf-8"?>
<formControlPr xmlns="http://schemas.microsoft.com/office/spreadsheetml/2009/9/main" objectType="Drop" dropStyle="combo" dx="31" fmlaLink="$A$7" fmlaRange="meals" noThreeD="1" sel="1" val="0"/>
</file>

<file path=xl/ctrlProps/ctrlProp301.xml><?xml version="1.0" encoding="utf-8"?>
<formControlPr xmlns="http://schemas.microsoft.com/office/spreadsheetml/2009/9/main" objectType="Drop" dropStyle="combo" dx="31" fmlaLink="$A$8" fmlaRange="meals" noThreeD="1" sel="1" val="0"/>
</file>

<file path=xl/ctrlProps/ctrlProp302.xml><?xml version="1.0" encoding="utf-8"?>
<formControlPr xmlns="http://schemas.microsoft.com/office/spreadsheetml/2009/9/main" objectType="Drop" dropStyle="combo" dx="31" fmlaLink="$A$9" fmlaRange="meals" noThreeD="1" sel="1" val="0"/>
</file>

<file path=xl/ctrlProps/ctrlProp303.xml><?xml version="1.0" encoding="utf-8"?>
<formControlPr xmlns="http://schemas.microsoft.com/office/spreadsheetml/2009/9/main" objectType="Drop" dropStyle="combo" dx="31" fmlaLink="$A$10" fmlaRange="meals" noThreeD="1" sel="1" val="0"/>
</file>

<file path=xl/ctrlProps/ctrlProp304.xml><?xml version="1.0" encoding="utf-8"?>
<formControlPr xmlns="http://schemas.microsoft.com/office/spreadsheetml/2009/9/main" objectType="Drop" dropStyle="combo" dx="31" fmlaLink="$A$11" fmlaRange="meals" noThreeD="1" sel="1" val="0"/>
</file>

<file path=xl/ctrlProps/ctrlProp305.xml><?xml version="1.0" encoding="utf-8"?>
<formControlPr xmlns="http://schemas.microsoft.com/office/spreadsheetml/2009/9/main" objectType="Drop" dropStyle="combo" dx="31" fmlaLink="$A$12" fmlaRange="meals" noThreeD="1" sel="1" val="0"/>
</file>

<file path=xl/ctrlProps/ctrlProp306.xml><?xml version="1.0" encoding="utf-8"?>
<formControlPr xmlns="http://schemas.microsoft.com/office/spreadsheetml/2009/9/main" objectType="Drop" dropStyle="combo" dx="31" fmlaLink="$A$13" fmlaRange="meals" noThreeD="1" sel="1" val="0"/>
</file>

<file path=xl/ctrlProps/ctrlProp307.xml><?xml version="1.0" encoding="utf-8"?>
<formControlPr xmlns="http://schemas.microsoft.com/office/spreadsheetml/2009/9/main" objectType="Drop" dropStyle="combo" dx="31" fmlaLink="$A$14" fmlaRange="meals" noThreeD="1" sel="1" val="0"/>
</file>

<file path=xl/ctrlProps/ctrlProp308.xml><?xml version="1.0" encoding="utf-8"?>
<formControlPr xmlns="http://schemas.microsoft.com/office/spreadsheetml/2009/9/main" objectType="Drop" dropStyle="combo" dx="31" fmlaLink="$A$15" fmlaRange="meals" noThreeD="1" sel="1" val="0"/>
</file>

<file path=xl/ctrlProps/ctrlProp309.xml><?xml version="1.0" encoding="utf-8"?>
<formControlPr xmlns="http://schemas.microsoft.com/office/spreadsheetml/2009/9/main" objectType="Drop" dropStyle="combo" dx="31" fmlaLink="$A$16" fmlaRange="meals" noThreeD="1" sel="1" val="0"/>
</file>

<file path=xl/ctrlProps/ctrlProp31.xml><?xml version="1.0" encoding="utf-8"?>
<formControlPr xmlns="http://schemas.microsoft.com/office/spreadsheetml/2009/9/main" objectType="Drop" dropStyle="combo" dx="31" fmlaLink="H42" fmlaRange="Cups" noThreeD="1" sel="1" val="0"/>
</file>

<file path=xl/ctrlProps/ctrlProp310.xml><?xml version="1.0" encoding="utf-8"?>
<formControlPr xmlns="http://schemas.microsoft.com/office/spreadsheetml/2009/9/main" objectType="Drop" dropStyle="combo" dx="31" fmlaLink="$A$17" fmlaRange="meals" noThreeD="1" sel="1" val="0"/>
</file>

<file path=xl/ctrlProps/ctrlProp311.xml><?xml version="1.0" encoding="utf-8"?>
<formControlPr xmlns="http://schemas.microsoft.com/office/spreadsheetml/2009/9/main" objectType="Drop" dropStyle="combo" dx="31" fmlaLink="$A$18" fmlaRange="meals" noThreeD="1" sel="1" val="0"/>
</file>

<file path=xl/ctrlProps/ctrlProp312.xml><?xml version="1.0" encoding="utf-8"?>
<formControlPr xmlns="http://schemas.microsoft.com/office/spreadsheetml/2009/9/main" objectType="Drop" dropStyle="combo" dx="31" fmlaLink="$A$19" fmlaRange="meals" noThreeD="1" sel="1" val="0"/>
</file>

<file path=xl/ctrlProps/ctrlProp313.xml><?xml version="1.0" encoding="utf-8"?>
<formControlPr xmlns="http://schemas.microsoft.com/office/spreadsheetml/2009/9/main" objectType="Drop" dropStyle="combo" dx="31" fmlaLink="$A$20" fmlaRange="meals" noThreeD="1" sel="1" val="0"/>
</file>

<file path=xl/ctrlProps/ctrlProp314.xml><?xml version="1.0" encoding="utf-8"?>
<formControlPr xmlns="http://schemas.microsoft.com/office/spreadsheetml/2009/9/main" objectType="Drop" dropStyle="combo" dx="31" fmlaLink="$A$21" fmlaRange="meals" noThreeD="1" sel="1" val="0"/>
</file>

<file path=xl/ctrlProps/ctrlProp315.xml><?xml version="1.0" encoding="utf-8"?>
<formControlPr xmlns="http://schemas.microsoft.com/office/spreadsheetml/2009/9/main" objectType="Drop" dropStyle="combo" dx="31" fmlaLink="$A$22" fmlaRange="meals" noThreeD="1" sel="1" val="0"/>
</file>

<file path=xl/ctrlProps/ctrlProp316.xml><?xml version="1.0" encoding="utf-8"?>
<formControlPr xmlns="http://schemas.microsoft.com/office/spreadsheetml/2009/9/main" objectType="Drop" dropStyle="combo" dx="31" fmlaLink="$A$23" fmlaRange="meals" noThreeD="1" sel="1" val="0"/>
</file>

<file path=xl/ctrlProps/ctrlProp317.xml><?xml version="1.0" encoding="utf-8"?>
<formControlPr xmlns="http://schemas.microsoft.com/office/spreadsheetml/2009/9/main" objectType="Drop" dropStyle="combo" dx="31" fmlaLink="$A$24" fmlaRange="meals" noThreeD="1" sel="1" val="0"/>
</file>

<file path=xl/ctrlProps/ctrlProp318.xml><?xml version="1.0" encoding="utf-8"?>
<formControlPr xmlns="http://schemas.microsoft.com/office/spreadsheetml/2009/9/main" objectType="Drop" dropStyle="combo" dx="31" fmlaLink="$A$25" fmlaRange="meals" noThreeD="1" sel="1" val="0"/>
</file>

<file path=xl/ctrlProps/ctrlProp319.xml><?xml version="1.0" encoding="utf-8"?>
<formControlPr xmlns="http://schemas.microsoft.com/office/spreadsheetml/2009/9/main" objectType="Drop" dropStyle="combo" dx="31" fmlaLink="$A$26" fmlaRange="meals" noThreeD="1" sel="1" val="0"/>
</file>

<file path=xl/ctrlProps/ctrlProp32.xml><?xml version="1.0" encoding="utf-8"?>
<formControlPr xmlns="http://schemas.microsoft.com/office/spreadsheetml/2009/9/main" objectType="Drop" dropStyle="combo" dx="31" fmlaLink="H43" fmlaRange="Cups" noThreeD="1" sel="1" val="0"/>
</file>

<file path=xl/ctrlProps/ctrlProp320.xml><?xml version="1.0" encoding="utf-8"?>
<formControlPr xmlns="http://schemas.microsoft.com/office/spreadsheetml/2009/9/main" objectType="CheckBox" fmlaLink="$U$5" lockText="1"/>
</file>

<file path=xl/ctrlProps/ctrlProp321.xml><?xml version="1.0" encoding="utf-8"?>
<formControlPr xmlns="http://schemas.microsoft.com/office/spreadsheetml/2009/9/main" objectType="CheckBox" fmlaLink="$U$6" lockText="1"/>
</file>

<file path=xl/ctrlProps/ctrlProp322.xml><?xml version="1.0" encoding="utf-8"?>
<formControlPr xmlns="http://schemas.microsoft.com/office/spreadsheetml/2009/9/main" objectType="CheckBox" fmlaLink="$U$7" lockText="1"/>
</file>

<file path=xl/ctrlProps/ctrlProp323.xml><?xml version="1.0" encoding="utf-8"?>
<formControlPr xmlns="http://schemas.microsoft.com/office/spreadsheetml/2009/9/main" objectType="CheckBox" fmlaLink="$U$8" lockText="1"/>
</file>

<file path=xl/ctrlProps/ctrlProp324.xml><?xml version="1.0" encoding="utf-8"?>
<formControlPr xmlns="http://schemas.microsoft.com/office/spreadsheetml/2009/9/main" objectType="CheckBox" fmlaLink="$U$9" lockText="1"/>
</file>

<file path=xl/ctrlProps/ctrlProp325.xml><?xml version="1.0" encoding="utf-8"?>
<formControlPr xmlns="http://schemas.microsoft.com/office/spreadsheetml/2009/9/main" objectType="Drop" dropStyle="combo" dx="31" fmlaLink="$T$13" fmlaRange="Cups" noThreeD="1" sel="1" val="0"/>
</file>

<file path=xl/ctrlProps/ctrlProp326.xml><?xml version="1.0" encoding="utf-8"?>
<formControlPr xmlns="http://schemas.microsoft.com/office/spreadsheetml/2009/9/main" objectType="Drop" dropStyle="combo" dx="31" fmlaLink="$T$14" fmlaRange="Cups" noThreeD="1" sel="1" val="0"/>
</file>

<file path=xl/ctrlProps/ctrlProp327.xml><?xml version="1.0" encoding="utf-8"?>
<formControlPr xmlns="http://schemas.microsoft.com/office/spreadsheetml/2009/9/main" objectType="Drop" dropStyle="combo" dx="31" fmlaLink="$T$15" fmlaRange="Cups" noThreeD="1" sel="1" val="0"/>
</file>

<file path=xl/ctrlProps/ctrlProp328.xml><?xml version="1.0" encoding="utf-8"?>
<formControlPr xmlns="http://schemas.microsoft.com/office/spreadsheetml/2009/9/main" objectType="Drop" dropStyle="combo" dx="31" fmlaLink="$T$16" fmlaRange="Cups" noThreeD="1" sel="1" val="0"/>
</file>

<file path=xl/ctrlProps/ctrlProp329.xml><?xml version="1.0" encoding="utf-8"?>
<formControlPr xmlns="http://schemas.microsoft.com/office/spreadsheetml/2009/9/main" objectType="Drop" dropStyle="combo" dx="31" fmlaLink="$T$17" fmlaRange="Cups" noThreeD="1" sel="1" val="0"/>
</file>

<file path=xl/ctrlProps/ctrlProp33.xml><?xml version="1.0" encoding="utf-8"?>
<formControlPr xmlns="http://schemas.microsoft.com/office/spreadsheetml/2009/9/main" objectType="Drop" dropStyle="combo" dx="31" fmlaLink="H44" fmlaRange="Cups" noThreeD="1" sel="1" val="0"/>
</file>

<file path=xl/ctrlProps/ctrlProp330.xml><?xml version="1.0" encoding="utf-8"?>
<formControlPr xmlns="http://schemas.microsoft.com/office/spreadsheetml/2009/9/main" objectType="Radio" firstButton="1" fmlaLink="$C$10"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checked="Checked" lockText="1" noThreeD="1"/>
</file>

<file path=xl/ctrlProps/ctrlProp334.xml><?xml version="1.0" encoding="utf-8"?>
<formControlPr xmlns="http://schemas.microsoft.com/office/spreadsheetml/2009/9/main" objectType="Radio" firstButton="1" fmlaLink="$C$18"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GBox"/>
</file>

<file path=xl/ctrlProps/ctrlProp339.xml><?xml version="1.0" encoding="utf-8"?>
<formControlPr xmlns="http://schemas.microsoft.com/office/spreadsheetml/2009/9/main" objectType="GBox"/>
</file>

<file path=xl/ctrlProps/ctrlProp34.xml><?xml version="1.0" encoding="utf-8"?>
<formControlPr xmlns="http://schemas.microsoft.com/office/spreadsheetml/2009/9/main" objectType="Drop" dropStyle="combo" dx="31" fmlaLink="$H$45" fmlaRange="Cups" noThreeD="1" sel="1" val="0"/>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fmlaLink="$C$27"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checked="Checked" lockText="1" noThreeD="1"/>
</file>

<file path=xl/ctrlProps/ctrlProp345.xml><?xml version="1.0" encoding="utf-8"?>
<formControlPr xmlns="http://schemas.microsoft.com/office/spreadsheetml/2009/9/main" objectType="Radio" firstButton="1" fmlaLink="$C$34"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checked="Checked"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Drop" dropStyle="combo" dx="31" fmlaLink="H46" fmlaRange="Cups" noThreeD="1" sel="1" val="0"/>
</file>

<file path=xl/ctrlProps/ctrlProp350.xml><?xml version="1.0" encoding="utf-8"?>
<formControlPr xmlns="http://schemas.microsoft.com/office/spreadsheetml/2009/9/main" objectType="Drop" dropStyle="combo" dx="31" fmlaLink="$AL$8" fmlaRange="cups1" noThreeD="1" sel="1" val="0"/>
</file>

<file path=xl/ctrlProps/ctrlProp351.xml><?xml version="1.0" encoding="utf-8"?>
<formControlPr xmlns="http://schemas.microsoft.com/office/spreadsheetml/2009/9/main" objectType="Drop" dropStyle="combo" dx="31" fmlaLink="$AL$9" fmlaRange="cups1" noThreeD="1" sel="1" val="0"/>
</file>

<file path=xl/ctrlProps/ctrlProp352.xml><?xml version="1.0" encoding="utf-8"?>
<formControlPr xmlns="http://schemas.microsoft.com/office/spreadsheetml/2009/9/main" objectType="Drop" dropStyle="combo" dx="31" fmlaLink="$AT$8" fmlaRange="cups1" noThreeD="1" sel="1" val="0"/>
</file>

<file path=xl/ctrlProps/ctrlProp353.xml><?xml version="1.0" encoding="utf-8"?>
<formControlPr xmlns="http://schemas.microsoft.com/office/spreadsheetml/2009/9/main" objectType="Drop" dropStyle="combo" dx="31" fmlaLink="$AT$9" fmlaRange="cups1" noThreeD="1" sel="1" val="0"/>
</file>

<file path=xl/ctrlProps/ctrlProp354.xml><?xml version="1.0" encoding="utf-8"?>
<formControlPr xmlns="http://schemas.microsoft.com/office/spreadsheetml/2009/9/main" objectType="Drop" dropStyle="combo" dx="31" fmlaLink="$AT$10" fmlaRange="cups1" noThreeD="1" sel="1" val="0"/>
</file>

<file path=xl/ctrlProps/ctrlProp355.xml><?xml version="1.0" encoding="utf-8"?>
<formControlPr xmlns="http://schemas.microsoft.com/office/spreadsheetml/2009/9/main" objectType="Drop" dropStyle="combo" dx="31" fmlaLink="$AT$11" fmlaRange="cups1" noThreeD="1" sel="1" val="0"/>
</file>

<file path=xl/ctrlProps/ctrlProp356.xml><?xml version="1.0" encoding="utf-8"?>
<formControlPr xmlns="http://schemas.microsoft.com/office/spreadsheetml/2009/9/main" objectType="Drop" dropStyle="combo" dx="31" fmlaLink="$AT$12" fmlaRange="cups1" noThreeD="1" sel="1" val="0"/>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fmlaLink="$I$10"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Drop" dropStyle="combo" dx="31" fmlaLink="H47" fmlaRange="Cups" noThreeD="1" sel="1" val="0"/>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L$45" lockText="1" noThreeD="1"/>
</file>

<file path=xl/ctrlProps/ctrlProp366.xml><?xml version="1.0" encoding="utf-8"?>
<formControlPr xmlns="http://schemas.microsoft.com/office/spreadsheetml/2009/9/main" objectType="CheckBox" fmlaLink="$L$46" lockText="1" noThreeD="1"/>
</file>

<file path=xl/ctrlProps/ctrlProp367.xml><?xml version="1.0" encoding="utf-8"?>
<formControlPr xmlns="http://schemas.microsoft.com/office/spreadsheetml/2009/9/main" objectType="CheckBox" fmlaLink="$L$47" lockText="1" noThreeD="1"/>
</file>

<file path=xl/ctrlProps/ctrlProp368.xml><?xml version="1.0" encoding="utf-8"?>
<formControlPr xmlns="http://schemas.microsoft.com/office/spreadsheetml/2009/9/main" objectType="CheckBox" fmlaLink="$L$50"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Drop" dropStyle="combo" dx="31" fmlaLink="H48" fmlaRange="Cups" noThreeD="1" sel="1" val="0"/>
</file>

<file path=xl/ctrlProps/ctrlProp38.xml><?xml version="1.0" encoding="utf-8"?>
<formControlPr xmlns="http://schemas.microsoft.com/office/spreadsheetml/2009/9/main" objectType="Drop" dropStyle="combo" dx="31" fmlaLink="H49" fmlaRange="Cups" noThreeD="1" sel="1" val="0"/>
</file>

<file path=xl/ctrlProps/ctrlProp39.xml><?xml version="1.0" encoding="utf-8"?>
<formControlPr xmlns="http://schemas.microsoft.com/office/spreadsheetml/2009/9/main" objectType="Drop" dropStyle="combo" dx="31" fmlaLink="H50" fmlaRange="Cups" noThreeD="1" sel="1" val="0"/>
</file>

<file path=xl/ctrlProps/ctrlProp4.xml><?xml version="1.0" encoding="utf-8"?>
<formControlPr xmlns="http://schemas.microsoft.com/office/spreadsheetml/2009/9/main" objectType="Drop" dropStyle="combo" dx="31" fmlaLink="$H$15" fmlaRange="Cups" noThreeD="1" sel="1" val="0"/>
</file>

<file path=xl/ctrlProps/ctrlProp40.xml><?xml version="1.0" encoding="utf-8"?>
<formControlPr xmlns="http://schemas.microsoft.com/office/spreadsheetml/2009/9/main" objectType="Drop" dropStyle="combo" dx="31" fmlaLink="$H$51" fmlaRange="Cups" noThreeD="1" sel="1" val="0"/>
</file>

<file path=xl/ctrlProps/ctrlProp41.xml><?xml version="1.0" encoding="utf-8"?>
<formControlPr xmlns="http://schemas.microsoft.com/office/spreadsheetml/2009/9/main" objectType="Drop" dropStyle="combo" dx="31" fmlaLink="$H$52" fmlaRange="Cups" noThreeD="1" sel="1" val="0"/>
</file>

<file path=xl/ctrlProps/ctrlProp42.xml><?xml version="1.0" encoding="utf-8"?>
<formControlPr xmlns="http://schemas.microsoft.com/office/spreadsheetml/2009/9/main" objectType="Drop" dropStyle="combo" dx="31" fmlaLink="$H$53" fmlaRange="Cups" noThreeD="1" sel="1" val="0"/>
</file>

<file path=xl/ctrlProps/ctrlProp43.xml><?xml version="1.0" encoding="utf-8"?>
<formControlPr xmlns="http://schemas.microsoft.com/office/spreadsheetml/2009/9/main" objectType="Drop" dropStyle="combo" dx="31" fmlaLink="$H$54" fmlaRange="Cups" noThreeD="1" sel="1" val="0"/>
</file>

<file path=xl/ctrlProps/ctrlProp44.xml><?xml version="1.0" encoding="utf-8"?>
<formControlPr xmlns="http://schemas.microsoft.com/office/spreadsheetml/2009/9/main" objectType="Drop" dropStyle="combo" dx="31" fmlaLink="$H$55" fmlaRange="Cups" noThreeD="1" sel="1" val="0"/>
</file>

<file path=xl/ctrlProps/ctrlProp45.xml><?xml version="1.0" encoding="utf-8"?>
<formControlPr xmlns="http://schemas.microsoft.com/office/spreadsheetml/2009/9/main" objectType="Drop" dropStyle="combo" dx="31" fmlaLink="$H$56" fmlaRange="Cups" noThreeD="1" sel="1" val="0"/>
</file>

<file path=xl/ctrlProps/ctrlProp46.xml><?xml version="1.0" encoding="utf-8"?>
<formControlPr xmlns="http://schemas.microsoft.com/office/spreadsheetml/2009/9/main" objectType="Drop" dropStyle="combo" dx="31" fmlaLink="$H$57" fmlaRange="Cups" noThreeD="1" sel="1" val="0"/>
</file>

<file path=xl/ctrlProps/ctrlProp47.xml><?xml version="1.0" encoding="utf-8"?>
<formControlPr xmlns="http://schemas.microsoft.com/office/spreadsheetml/2009/9/main" objectType="Drop" dropStyle="combo" dx="31" fmlaLink="$H$58" fmlaRange="Cups" noThreeD="1" sel="1" val="0"/>
</file>

<file path=xl/ctrlProps/ctrlProp48.xml><?xml version="1.0" encoding="utf-8"?>
<formControlPr xmlns="http://schemas.microsoft.com/office/spreadsheetml/2009/9/main" objectType="Drop" dropStyle="combo" dx="31" fmlaLink="$H$59" fmlaRange="Cups" noThreeD="1" sel="1" val="0"/>
</file>

<file path=xl/ctrlProps/ctrlProp49.xml><?xml version="1.0" encoding="utf-8"?>
<formControlPr xmlns="http://schemas.microsoft.com/office/spreadsheetml/2009/9/main" objectType="Drop" dropStyle="combo" dx="31" fmlaLink="$H$60" fmlaRange="Cups" noThreeD="1" sel="1" val="0"/>
</file>

<file path=xl/ctrlProps/ctrlProp5.xml><?xml version="1.0" encoding="utf-8"?>
<formControlPr xmlns="http://schemas.microsoft.com/office/spreadsheetml/2009/9/main" objectType="Drop" dropStyle="combo" dx="31" fmlaLink="$H$16" fmlaRange="Cups" noThreeD="1" sel="1" val="0"/>
</file>

<file path=xl/ctrlProps/ctrlProp50.xml><?xml version="1.0" encoding="utf-8"?>
<formControlPr xmlns="http://schemas.microsoft.com/office/spreadsheetml/2009/9/main" objectType="Drop" dropStyle="combo" dx="31" fmlaLink="$H$61" fmlaRange="Cups" noThreeD="1" sel="1" val="0"/>
</file>

<file path=xl/ctrlProps/ctrlProp51.xml><?xml version="1.0" encoding="utf-8"?>
<formControlPr xmlns="http://schemas.microsoft.com/office/spreadsheetml/2009/9/main" objectType="Drop" dropStyle="combo" dx="31" fmlaLink="$N$11" fmlaRange="Cups" noThreeD="1" sel="1" val="0"/>
</file>

<file path=xl/ctrlProps/ctrlProp52.xml><?xml version="1.0" encoding="utf-8"?>
<formControlPr xmlns="http://schemas.microsoft.com/office/spreadsheetml/2009/9/main" objectType="Drop" dropStyle="combo" dx="31" fmlaLink="$N$13" fmlaRange="Cups" noThreeD="1" sel="1" val="0"/>
</file>

<file path=xl/ctrlProps/ctrlProp53.xml><?xml version="1.0" encoding="utf-8"?>
<formControlPr xmlns="http://schemas.microsoft.com/office/spreadsheetml/2009/9/main" objectType="Drop" dropStyle="combo" dx="31" fmlaLink="$N$14" fmlaRange="Cups" noThreeD="1" sel="1" val="0"/>
</file>

<file path=xl/ctrlProps/ctrlProp54.xml><?xml version="1.0" encoding="utf-8"?>
<formControlPr xmlns="http://schemas.microsoft.com/office/spreadsheetml/2009/9/main" objectType="Drop" dropStyle="combo" dx="31" fmlaLink="$N$15" fmlaRange="Cups" noThreeD="1" sel="1" val="0"/>
</file>

<file path=xl/ctrlProps/ctrlProp55.xml><?xml version="1.0" encoding="utf-8"?>
<formControlPr xmlns="http://schemas.microsoft.com/office/spreadsheetml/2009/9/main" objectType="Drop" dropStyle="combo" dx="31" fmlaLink="$N$16" fmlaRange="Cups" noThreeD="1" sel="1" val="0"/>
</file>

<file path=xl/ctrlProps/ctrlProp56.xml><?xml version="1.0" encoding="utf-8"?>
<formControlPr xmlns="http://schemas.microsoft.com/office/spreadsheetml/2009/9/main" objectType="Drop" dropStyle="combo" dx="31" fmlaLink="$N$17" fmlaRange="Cups" noThreeD="1" sel="1" val="0"/>
</file>

<file path=xl/ctrlProps/ctrlProp57.xml><?xml version="1.0" encoding="utf-8"?>
<formControlPr xmlns="http://schemas.microsoft.com/office/spreadsheetml/2009/9/main" objectType="Drop" dropStyle="combo" dx="31" fmlaLink="$N$18" fmlaRange="Cups" noThreeD="1" sel="1" val="0"/>
</file>

<file path=xl/ctrlProps/ctrlProp58.xml><?xml version="1.0" encoding="utf-8"?>
<formControlPr xmlns="http://schemas.microsoft.com/office/spreadsheetml/2009/9/main" objectType="Drop" dropStyle="combo" dx="31" fmlaLink="$N$19" fmlaRange="Cups" noThreeD="1" sel="1" val="0"/>
</file>

<file path=xl/ctrlProps/ctrlProp59.xml><?xml version="1.0" encoding="utf-8"?>
<formControlPr xmlns="http://schemas.microsoft.com/office/spreadsheetml/2009/9/main" objectType="Drop" dropStyle="combo" dx="31" fmlaLink="$N$20" fmlaRange="Cups" noThreeD="1" sel="1" val="0"/>
</file>

<file path=xl/ctrlProps/ctrlProp6.xml><?xml version="1.0" encoding="utf-8"?>
<formControlPr xmlns="http://schemas.microsoft.com/office/spreadsheetml/2009/9/main" objectType="Drop" dropStyle="combo" dx="31" fmlaLink="$H$17" fmlaRange="Cups" noThreeD="1" sel="1" val="0"/>
</file>

<file path=xl/ctrlProps/ctrlProp60.xml><?xml version="1.0" encoding="utf-8"?>
<formControlPr xmlns="http://schemas.microsoft.com/office/spreadsheetml/2009/9/main" objectType="Drop" dropStyle="combo" dx="31" fmlaLink="$N$21" fmlaRange="Cups" noThreeD="1" sel="1" val="0"/>
</file>

<file path=xl/ctrlProps/ctrlProp61.xml><?xml version="1.0" encoding="utf-8"?>
<formControlPr xmlns="http://schemas.microsoft.com/office/spreadsheetml/2009/9/main" objectType="Drop" dropStyle="combo" dx="31" fmlaLink="$N$22" fmlaRange="Cups" noThreeD="1" sel="1" val="0"/>
</file>

<file path=xl/ctrlProps/ctrlProp62.xml><?xml version="1.0" encoding="utf-8"?>
<formControlPr xmlns="http://schemas.microsoft.com/office/spreadsheetml/2009/9/main" objectType="Drop" dropStyle="combo" dx="31" fmlaLink="$N$23" fmlaRange="Cups" noThreeD="1" sel="1" val="0"/>
</file>

<file path=xl/ctrlProps/ctrlProp63.xml><?xml version="1.0" encoding="utf-8"?>
<formControlPr xmlns="http://schemas.microsoft.com/office/spreadsheetml/2009/9/main" objectType="Drop" dropStyle="combo" dx="31" fmlaLink="$N$24" fmlaRange="Cups" noThreeD="1" sel="1" val="0"/>
</file>

<file path=xl/ctrlProps/ctrlProp64.xml><?xml version="1.0" encoding="utf-8"?>
<formControlPr xmlns="http://schemas.microsoft.com/office/spreadsheetml/2009/9/main" objectType="Drop" dropStyle="combo" dx="31" fmlaLink="$N$25" fmlaRange="Cups" noThreeD="1" sel="1" val="0"/>
</file>

<file path=xl/ctrlProps/ctrlProp65.xml><?xml version="1.0" encoding="utf-8"?>
<formControlPr xmlns="http://schemas.microsoft.com/office/spreadsheetml/2009/9/main" objectType="Drop" dropStyle="combo" dx="31" fmlaLink="$N$26" fmlaRange="Cups" noThreeD="1" sel="1" val="0"/>
</file>

<file path=xl/ctrlProps/ctrlProp66.xml><?xml version="1.0" encoding="utf-8"?>
<formControlPr xmlns="http://schemas.microsoft.com/office/spreadsheetml/2009/9/main" objectType="Drop" dropStyle="combo" dx="31" fmlaLink="$N$27" fmlaRange="Cups" noThreeD="1" sel="1" val="0"/>
</file>

<file path=xl/ctrlProps/ctrlProp67.xml><?xml version="1.0" encoding="utf-8"?>
<formControlPr xmlns="http://schemas.microsoft.com/office/spreadsheetml/2009/9/main" objectType="Drop" dropStyle="combo" dx="31" fmlaLink="$N$28" fmlaRange="Cups" noThreeD="1" sel="1" val="0"/>
</file>

<file path=xl/ctrlProps/ctrlProp68.xml><?xml version="1.0" encoding="utf-8"?>
<formControlPr xmlns="http://schemas.microsoft.com/office/spreadsheetml/2009/9/main" objectType="Drop" dropStyle="combo" dx="31" fmlaLink="$N$29" fmlaRange="Cups" noThreeD="1" sel="1" val="0"/>
</file>

<file path=xl/ctrlProps/ctrlProp69.xml><?xml version="1.0" encoding="utf-8"?>
<formControlPr xmlns="http://schemas.microsoft.com/office/spreadsheetml/2009/9/main" objectType="Drop" dropStyle="combo" dx="31" fmlaLink="$N$30" fmlaRange="Cups" noThreeD="1" sel="1" val="0"/>
</file>

<file path=xl/ctrlProps/ctrlProp7.xml><?xml version="1.0" encoding="utf-8"?>
<formControlPr xmlns="http://schemas.microsoft.com/office/spreadsheetml/2009/9/main" objectType="Drop" dropStyle="combo" dx="31" fmlaLink="$H$18" fmlaRange="Cups" noThreeD="1" sel="1" val="0"/>
</file>

<file path=xl/ctrlProps/ctrlProp70.xml><?xml version="1.0" encoding="utf-8"?>
<formControlPr xmlns="http://schemas.microsoft.com/office/spreadsheetml/2009/9/main" objectType="Drop" dropStyle="combo" dx="31" fmlaLink="$N$31" fmlaRange="Cups" noThreeD="1" sel="1" val="0"/>
</file>

<file path=xl/ctrlProps/ctrlProp71.xml><?xml version="1.0" encoding="utf-8"?>
<formControlPr xmlns="http://schemas.microsoft.com/office/spreadsheetml/2009/9/main" objectType="Drop" dropStyle="combo" dx="31" fmlaLink="$N$32" fmlaRange="Cups" noThreeD="1" sel="1" val="0"/>
</file>

<file path=xl/ctrlProps/ctrlProp72.xml><?xml version="1.0" encoding="utf-8"?>
<formControlPr xmlns="http://schemas.microsoft.com/office/spreadsheetml/2009/9/main" objectType="Drop" dropStyle="combo" dx="31" fmlaLink="$N$33" fmlaRange="Cups" noThreeD="1" sel="1" val="0"/>
</file>

<file path=xl/ctrlProps/ctrlProp73.xml><?xml version="1.0" encoding="utf-8"?>
<formControlPr xmlns="http://schemas.microsoft.com/office/spreadsheetml/2009/9/main" objectType="Drop" dropStyle="combo" dx="31" fmlaLink="$N$34" fmlaRange="Cups" noThreeD="1" sel="1" val="0"/>
</file>

<file path=xl/ctrlProps/ctrlProp74.xml><?xml version="1.0" encoding="utf-8"?>
<formControlPr xmlns="http://schemas.microsoft.com/office/spreadsheetml/2009/9/main" objectType="Drop" dropStyle="combo" dx="31" fmlaLink="$N$35" fmlaRange="Cups" noThreeD="1" sel="1" val="0"/>
</file>

<file path=xl/ctrlProps/ctrlProp75.xml><?xml version="1.0" encoding="utf-8"?>
<formControlPr xmlns="http://schemas.microsoft.com/office/spreadsheetml/2009/9/main" objectType="Drop" dropStyle="combo" dx="31" fmlaLink="$N$36" fmlaRange="Cups" noThreeD="1" sel="1" val="0"/>
</file>

<file path=xl/ctrlProps/ctrlProp76.xml><?xml version="1.0" encoding="utf-8"?>
<formControlPr xmlns="http://schemas.microsoft.com/office/spreadsheetml/2009/9/main" objectType="Drop" dropStyle="combo" dx="31" fmlaLink="$N$37" fmlaRange="Cups" noThreeD="1" sel="1" val="0"/>
</file>

<file path=xl/ctrlProps/ctrlProp77.xml><?xml version="1.0" encoding="utf-8"?>
<formControlPr xmlns="http://schemas.microsoft.com/office/spreadsheetml/2009/9/main" objectType="Drop" dropStyle="combo" dx="31" fmlaLink="$N$38" fmlaRange="Cups" noThreeD="1" sel="1" val="0"/>
</file>

<file path=xl/ctrlProps/ctrlProp78.xml><?xml version="1.0" encoding="utf-8"?>
<formControlPr xmlns="http://schemas.microsoft.com/office/spreadsheetml/2009/9/main" objectType="Drop" dropStyle="combo" dx="31" fmlaLink="$N$39" fmlaRange="Cups" noThreeD="1" sel="1" val="0"/>
</file>

<file path=xl/ctrlProps/ctrlProp79.xml><?xml version="1.0" encoding="utf-8"?>
<formControlPr xmlns="http://schemas.microsoft.com/office/spreadsheetml/2009/9/main" objectType="Drop" dropStyle="combo" dx="31" fmlaLink="$N$40" fmlaRange="Cups" noThreeD="1" sel="1" val="0"/>
</file>

<file path=xl/ctrlProps/ctrlProp8.xml><?xml version="1.0" encoding="utf-8"?>
<formControlPr xmlns="http://schemas.microsoft.com/office/spreadsheetml/2009/9/main" objectType="Drop" dropStyle="combo" dx="31" fmlaLink="$H$19" fmlaRange="Cups" noThreeD="1" sel="1" val="0"/>
</file>

<file path=xl/ctrlProps/ctrlProp80.xml><?xml version="1.0" encoding="utf-8"?>
<formControlPr xmlns="http://schemas.microsoft.com/office/spreadsheetml/2009/9/main" objectType="Drop" dropStyle="combo" dx="31" fmlaLink="$N$41" fmlaRange="Cups" noThreeD="1" sel="1" val="0"/>
</file>

<file path=xl/ctrlProps/ctrlProp81.xml><?xml version="1.0" encoding="utf-8"?>
<formControlPr xmlns="http://schemas.microsoft.com/office/spreadsheetml/2009/9/main" objectType="Drop" dropStyle="combo" dx="31" fmlaLink="$N$42" fmlaRange="Cups" noThreeD="1" sel="1" val="0"/>
</file>

<file path=xl/ctrlProps/ctrlProp82.xml><?xml version="1.0" encoding="utf-8"?>
<formControlPr xmlns="http://schemas.microsoft.com/office/spreadsheetml/2009/9/main" objectType="Drop" dropStyle="combo" dx="31" fmlaLink="$N$43" fmlaRange="Cups" noThreeD="1" sel="1" val="0"/>
</file>

<file path=xl/ctrlProps/ctrlProp83.xml><?xml version="1.0" encoding="utf-8"?>
<formControlPr xmlns="http://schemas.microsoft.com/office/spreadsheetml/2009/9/main" objectType="Drop" dropStyle="combo" dx="31" fmlaLink="$N$44" fmlaRange="Cups" noThreeD="1" sel="1" val="0"/>
</file>

<file path=xl/ctrlProps/ctrlProp84.xml><?xml version="1.0" encoding="utf-8"?>
<formControlPr xmlns="http://schemas.microsoft.com/office/spreadsheetml/2009/9/main" objectType="Drop" dropStyle="combo" dx="31" fmlaLink="$N$45" fmlaRange="Cups" noThreeD="1" sel="1" val="0"/>
</file>

<file path=xl/ctrlProps/ctrlProp85.xml><?xml version="1.0" encoding="utf-8"?>
<formControlPr xmlns="http://schemas.microsoft.com/office/spreadsheetml/2009/9/main" objectType="Drop" dropStyle="combo" dx="31" fmlaLink="$N$46" fmlaRange="Cups" noThreeD="1" sel="1" val="0"/>
</file>

<file path=xl/ctrlProps/ctrlProp86.xml><?xml version="1.0" encoding="utf-8"?>
<formControlPr xmlns="http://schemas.microsoft.com/office/spreadsheetml/2009/9/main" objectType="Drop" dropStyle="combo" dx="31" fmlaLink="$N$47" fmlaRange="Cups" noThreeD="1" sel="1" val="0"/>
</file>

<file path=xl/ctrlProps/ctrlProp87.xml><?xml version="1.0" encoding="utf-8"?>
<formControlPr xmlns="http://schemas.microsoft.com/office/spreadsheetml/2009/9/main" objectType="Drop" dropStyle="combo" dx="31" fmlaLink="$N$48" fmlaRange="Cups" noThreeD="1" sel="1" val="0"/>
</file>

<file path=xl/ctrlProps/ctrlProp88.xml><?xml version="1.0" encoding="utf-8"?>
<formControlPr xmlns="http://schemas.microsoft.com/office/spreadsheetml/2009/9/main" objectType="Drop" dropStyle="combo" dx="31" fmlaLink="$N$49" fmlaRange="Cups" noThreeD="1" sel="1" val="0"/>
</file>

<file path=xl/ctrlProps/ctrlProp89.xml><?xml version="1.0" encoding="utf-8"?>
<formControlPr xmlns="http://schemas.microsoft.com/office/spreadsheetml/2009/9/main" objectType="Drop" dropStyle="combo" dx="31" fmlaLink="$N$50" fmlaRange="Cups" noThreeD="1" sel="1" val="0"/>
</file>

<file path=xl/ctrlProps/ctrlProp9.xml><?xml version="1.0" encoding="utf-8"?>
<formControlPr xmlns="http://schemas.microsoft.com/office/spreadsheetml/2009/9/main" objectType="Drop" dropStyle="combo" dx="31" fmlaLink="$H$20" fmlaRange="Cups" noThreeD="1" sel="1" val="0"/>
</file>

<file path=xl/ctrlProps/ctrlProp90.xml><?xml version="1.0" encoding="utf-8"?>
<formControlPr xmlns="http://schemas.microsoft.com/office/spreadsheetml/2009/9/main" objectType="Drop" dropStyle="combo" dx="31" fmlaLink="$N$51" fmlaRange="Cups" noThreeD="1" sel="1" val="0"/>
</file>

<file path=xl/ctrlProps/ctrlProp91.xml><?xml version="1.0" encoding="utf-8"?>
<formControlPr xmlns="http://schemas.microsoft.com/office/spreadsheetml/2009/9/main" objectType="Drop" dropStyle="combo" dx="31" fmlaLink="$N$52" fmlaRange="Cups" noThreeD="1" sel="1" val="0"/>
</file>

<file path=xl/ctrlProps/ctrlProp92.xml><?xml version="1.0" encoding="utf-8"?>
<formControlPr xmlns="http://schemas.microsoft.com/office/spreadsheetml/2009/9/main" objectType="Drop" dropStyle="combo" dx="31" fmlaLink="$N$53" fmlaRange="Cups" noThreeD="1" sel="1" val="0"/>
</file>

<file path=xl/ctrlProps/ctrlProp93.xml><?xml version="1.0" encoding="utf-8"?>
<formControlPr xmlns="http://schemas.microsoft.com/office/spreadsheetml/2009/9/main" objectType="Drop" dropStyle="combo" dx="31" fmlaLink="$N$54" fmlaRange="Cups" noThreeD="1" sel="1" val="0"/>
</file>

<file path=xl/ctrlProps/ctrlProp94.xml><?xml version="1.0" encoding="utf-8"?>
<formControlPr xmlns="http://schemas.microsoft.com/office/spreadsheetml/2009/9/main" objectType="Drop" dropStyle="combo" dx="31" fmlaLink="$N$55" fmlaRange="Cups" noThreeD="1" sel="1" val="0"/>
</file>

<file path=xl/ctrlProps/ctrlProp95.xml><?xml version="1.0" encoding="utf-8"?>
<formControlPr xmlns="http://schemas.microsoft.com/office/spreadsheetml/2009/9/main" objectType="Drop" dropStyle="combo" dx="31" fmlaLink="$N$56" fmlaRange="Cups" noThreeD="1" sel="1" val="0"/>
</file>

<file path=xl/ctrlProps/ctrlProp96.xml><?xml version="1.0" encoding="utf-8"?>
<formControlPr xmlns="http://schemas.microsoft.com/office/spreadsheetml/2009/9/main" objectType="Drop" dropStyle="combo" dx="31" fmlaLink="$N$57" fmlaRange="Cups" noThreeD="1" sel="1" val="0"/>
</file>

<file path=xl/ctrlProps/ctrlProp97.xml><?xml version="1.0" encoding="utf-8"?>
<formControlPr xmlns="http://schemas.microsoft.com/office/spreadsheetml/2009/9/main" objectType="Drop" dropStyle="combo" dx="31" fmlaLink="$N$58" fmlaRange="Cups" noThreeD="1" sel="1" val="0"/>
</file>

<file path=xl/ctrlProps/ctrlProp98.xml><?xml version="1.0" encoding="utf-8"?>
<formControlPr xmlns="http://schemas.microsoft.com/office/spreadsheetml/2009/9/main" objectType="Drop" dropStyle="combo" dx="31" fmlaLink="$N$59" fmlaRange="Cups" noThreeD="1" sel="1" val="0"/>
</file>

<file path=xl/ctrlProps/ctrlProp99.xml><?xml version="1.0" encoding="utf-8"?>
<formControlPr xmlns="http://schemas.microsoft.com/office/spreadsheetml/2009/9/main" objectType="Drop" dropStyle="combo" dx="31" fmlaLink="$N$6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10277475</xdr:colOff>
      <xdr:row>0</xdr:row>
      <xdr:rowOff>647700</xdr:rowOff>
    </xdr:to>
    <xdr:pic>
      <xdr:nvPicPr>
        <xdr:cNvPr id="36882" name="Picture 1">
          <a:extLst>
            <a:ext uri="{FF2B5EF4-FFF2-40B4-BE49-F238E27FC236}">
              <a16:creationId xmlns:a16="http://schemas.microsoft.com/office/drawing/2014/main" id="{00000000-0008-0000-0100-000012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5346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203200</xdr:colOff>
          <xdr:row>10</xdr:row>
          <xdr:rowOff>114300</xdr:rowOff>
        </xdr:from>
        <xdr:to>
          <xdr:col>6</xdr:col>
          <xdr:colOff>1143000</xdr:colOff>
          <xdr:row>10</xdr:row>
          <xdr:rowOff>317500</xdr:rowOff>
        </xdr:to>
        <xdr:sp macro="" textlink="">
          <xdr:nvSpPr>
            <xdr:cNvPr id="32769" name="Drop Down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12</xdr:row>
          <xdr:rowOff>114300</xdr:rowOff>
        </xdr:from>
        <xdr:to>
          <xdr:col>6</xdr:col>
          <xdr:colOff>1143000</xdr:colOff>
          <xdr:row>12</xdr:row>
          <xdr:rowOff>317500</xdr:rowOff>
        </xdr:to>
        <xdr:sp macro="" textlink="">
          <xdr:nvSpPr>
            <xdr:cNvPr id="32770" name="Drop Down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13</xdr:row>
          <xdr:rowOff>114300</xdr:rowOff>
        </xdr:from>
        <xdr:to>
          <xdr:col>6</xdr:col>
          <xdr:colOff>1143000</xdr:colOff>
          <xdr:row>13</xdr:row>
          <xdr:rowOff>317500</xdr:rowOff>
        </xdr:to>
        <xdr:sp macro="" textlink="">
          <xdr:nvSpPr>
            <xdr:cNvPr id="32771" name="Drop Down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14</xdr:row>
          <xdr:rowOff>114300</xdr:rowOff>
        </xdr:from>
        <xdr:to>
          <xdr:col>6</xdr:col>
          <xdr:colOff>1143000</xdr:colOff>
          <xdr:row>14</xdr:row>
          <xdr:rowOff>317500</xdr:rowOff>
        </xdr:to>
        <xdr:sp macro="" textlink="">
          <xdr:nvSpPr>
            <xdr:cNvPr id="32772" name="Drop Down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15</xdr:row>
          <xdr:rowOff>114300</xdr:rowOff>
        </xdr:from>
        <xdr:to>
          <xdr:col>6</xdr:col>
          <xdr:colOff>1143000</xdr:colOff>
          <xdr:row>15</xdr:row>
          <xdr:rowOff>317500</xdr:rowOff>
        </xdr:to>
        <xdr:sp macro="" textlink="">
          <xdr:nvSpPr>
            <xdr:cNvPr id="32773" name="Drop Down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16</xdr:row>
          <xdr:rowOff>114300</xdr:rowOff>
        </xdr:from>
        <xdr:to>
          <xdr:col>6</xdr:col>
          <xdr:colOff>1143000</xdr:colOff>
          <xdr:row>16</xdr:row>
          <xdr:rowOff>317500</xdr:rowOff>
        </xdr:to>
        <xdr:sp macro="" textlink="">
          <xdr:nvSpPr>
            <xdr:cNvPr id="32774" name="Drop Down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17</xdr:row>
          <xdr:rowOff>114300</xdr:rowOff>
        </xdr:from>
        <xdr:to>
          <xdr:col>6</xdr:col>
          <xdr:colOff>1143000</xdr:colOff>
          <xdr:row>17</xdr:row>
          <xdr:rowOff>317500</xdr:rowOff>
        </xdr:to>
        <xdr:sp macro="" textlink="">
          <xdr:nvSpPr>
            <xdr:cNvPr id="32775" name="Drop Down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18</xdr:row>
          <xdr:rowOff>114300</xdr:rowOff>
        </xdr:from>
        <xdr:to>
          <xdr:col>6</xdr:col>
          <xdr:colOff>1143000</xdr:colOff>
          <xdr:row>18</xdr:row>
          <xdr:rowOff>317500</xdr:rowOff>
        </xdr:to>
        <xdr:sp macro="" textlink="">
          <xdr:nvSpPr>
            <xdr:cNvPr id="32776" name="Drop Down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19</xdr:row>
          <xdr:rowOff>114300</xdr:rowOff>
        </xdr:from>
        <xdr:to>
          <xdr:col>6</xdr:col>
          <xdr:colOff>1143000</xdr:colOff>
          <xdr:row>19</xdr:row>
          <xdr:rowOff>317500</xdr:rowOff>
        </xdr:to>
        <xdr:sp macro="" textlink="">
          <xdr:nvSpPr>
            <xdr:cNvPr id="32777" name="Drop Down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20</xdr:row>
          <xdr:rowOff>114300</xdr:rowOff>
        </xdr:from>
        <xdr:to>
          <xdr:col>6</xdr:col>
          <xdr:colOff>1143000</xdr:colOff>
          <xdr:row>20</xdr:row>
          <xdr:rowOff>317500</xdr:rowOff>
        </xdr:to>
        <xdr:sp macro="" textlink="">
          <xdr:nvSpPr>
            <xdr:cNvPr id="32778" name="Drop Down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21</xdr:row>
          <xdr:rowOff>114300</xdr:rowOff>
        </xdr:from>
        <xdr:to>
          <xdr:col>6</xdr:col>
          <xdr:colOff>1143000</xdr:colOff>
          <xdr:row>21</xdr:row>
          <xdr:rowOff>317500</xdr:rowOff>
        </xdr:to>
        <xdr:sp macro="" textlink="">
          <xdr:nvSpPr>
            <xdr:cNvPr id="32779" name="Drop Down 11" hidden="1">
              <a:extLst>
                <a:ext uri="{63B3BB69-23CF-44E3-9099-C40C66FF867C}">
                  <a14:compatExt spid="_x0000_s32779"/>
                </a:ext>
                <a:ext uri="{FF2B5EF4-FFF2-40B4-BE49-F238E27FC236}">
                  <a16:creationId xmlns:a16="http://schemas.microsoft.com/office/drawing/2014/main" id="{00000000-0008-0000-0300-00000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22</xdr:row>
          <xdr:rowOff>114300</xdr:rowOff>
        </xdr:from>
        <xdr:to>
          <xdr:col>6</xdr:col>
          <xdr:colOff>1143000</xdr:colOff>
          <xdr:row>22</xdr:row>
          <xdr:rowOff>317500</xdr:rowOff>
        </xdr:to>
        <xdr:sp macro="" textlink="">
          <xdr:nvSpPr>
            <xdr:cNvPr id="32780" name="Drop Down 12" hidden="1">
              <a:extLst>
                <a:ext uri="{63B3BB69-23CF-44E3-9099-C40C66FF867C}">
                  <a14:compatExt spid="_x0000_s32780"/>
                </a:ext>
                <a:ext uri="{FF2B5EF4-FFF2-40B4-BE49-F238E27FC236}">
                  <a16:creationId xmlns:a16="http://schemas.microsoft.com/office/drawing/2014/main" id="{00000000-0008-0000-0300-00000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23</xdr:row>
          <xdr:rowOff>114300</xdr:rowOff>
        </xdr:from>
        <xdr:to>
          <xdr:col>6</xdr:col>
          <xdr:colOff>1143000</xdr:colOff>
          <xdr:row>23</xdr:row>
          <xdr:rowOff>317500</xdr:rowOff>
        </xdr:to>
        <xdr:sp macro="" textlink="">
          <xdr:nvSpPr>
            <xdr:cNvPr id="32781" name="Drop Down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xdr:row>
          <xdr:rowOff>114300</xdr:rowOff>
        </xdr:from>
        <xdr:to>
          <xdr:col>6</xdr:col>
          <xdr:colOff>1143000</xdr:colOff>
          <xdr:row>24</xdr:row>
          <xdr:rowOff>317500</xdr:rowOff>
        </xdr:to>
        <xdr:sp macro="" textlink="">
          <xdr:nvSpPr>
            <xdr:cNvPr id="32782" name="Drop Down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25</xdr:row>
          <xdr:rowOff>114300</xdr:rowOff>
        </xdr:from>
        <xdr:to>
          <xdr:col>6</xdr:col>
          <xdr:colOff>1143000</xdr:colOff>
          <xdr:row>25</xdr:row>
          <xdr:rowOff>317500</xdr:rowOff>
        </xdr:to>
        <xdr:sp macro="" textlink="">
          <xdr:nvSpPr>
            <xdr:cNvPr id="32783" name="Drop Down 15" hidden="1">
              <a:extLst>
                <a:ext uri="{63B3BB69-23CF-44E3-9099-C40C66FF867C}">
                  <a14:compatExt spid="_x0000_s32783"/>
                </a:ext>
                <a:ext uri="{FF2B5EF4-FFF2-40B4-BE49-F238E27FC236}">
                  <a16:creationId xmlns:a16="http://schemas.microsoft.com/office/drawing/2014/main" id="{00000000-0008-0000-0300-00000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26</xdr:row>
          <xdr:rowOff>114300</xdr:rowOff>
        </xdr:from>
        <xdr:to>
          <xdr:col>6</xdr:col>
          <xdr:colOff>1143000</xdr:colOff>
          <xdr:row>26</xdr:row>
          <xdr:rowOff>317500</xdr:rowOff>
        </xdr:to>
        <xdr:sp macro="" textlink="">
          <xdr:nvSpPr>
            <xdr:cNvPr id="32784" name="Drop Down 16" hidden="1">
              <a:extLst>
                <a:ext uri="{63B3BB69-23CF-44E3-9099-C40C66FF867C}">
                  <a14:compatExt spid="_x0000_s32784"/>
                </a:ext>
                <a:ext uri="{FF2B5EF4-FFF2-40B4-BE49-F238E27FC236}">
                  <a16:creationId xmlns:a16="http://schemas.microsoft.com/office/drawing/2014/main" id="{00000000-0008-0000-0300-00001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27</xdr:row>
          <xdr:rowOff>114300</xdr:rowOff>
        </xdr:from>
        <xdr:to>
          <xdr:col>6</xdr:col>
          <xdr:colOff>1143000</xdr:colOff>
          <xdr:row>27</xdr:row>
          <xdr:rowOff>317500</xdr:rowOff>
        </xdr:to>
        <xdr:sp macro="" textlink="">
          <xdr:nvSpPr>
            <xdr:cNvPr id="32785" name="Drop Down 17" hidden="1">
              <a:extLst>
                <a:ext uri="{63B3BB69-23CF-44E3-9099-C40C66FF867C}">
                  <a14:compatExt spid="_x0000_s32785"/>
                </a:ext>
                <a:ext uri="{FF2B5EF4-FFF2-40B4-BE49-F238E27FC236}">
                  <a16:creationId xmlns:a16="http://schemas.microsoft.com/office/drawing/2014/main" id="{00000000-0008-0000-0300-00001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28</xdr:row>
          <xdr:rowOff>114300</xdr:rowOff>
        </xdr:from>
        <xdr:to>
          <xdr:col>6</xdr:col>
          <xdr:colOff>1143000</xdr:colOff>
          <xdr:row>28</xdr:row>
          <xdr:rowOff>317500</xdr:rowOff>
        </xdr:to>
        <xdr:sp macro="" textlink="">
          <xdr:nvSpPr>
            <xdr:cNvPr id="32786" name="Drop Down 18" hidden="1">
              <a:extLst>
                <a:ext uri="{63B3BB69-23CF-44E3-9099-C40C66FF867C}">
                  <a14:compatExt spid="_x0000_s32786"/>
                </a:ext>
                <a:ext uri="{FF2B5EF4-FFF2-40B4-BE49-F238E27FC236}">
                  <a16:creationId xmlns:a16="http://schemas.microsoft.com/office/drawing/2014/main" id="{00000000-0008-0000-0300-00001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29</xdr:row>
          <xdr:rowOff>114300</xdr:rowOff>
        </xdr:from>
        <xdr:to>
          <xdr:col>6</xdr:col>
          <xdr:colOff>1143000</xdr:colOff>
          <xdr:row>29</xdr:row>
          <xdr:rowOff>317500</xdr:rowOff>
        </xdr:to>
        <xdr:sp macro="" textlink="">
          <xdr:nvSpPr>
            <xdr:cNvPr id="32787" name="Drop Down 19" hidden="1">
              <a:extLst>
                <a:ext uri="{63B3BB69-23CF-44E3-9099-C40C66FF867C}">
                  <a14:compatExt spid="_x0000_s32787"/>
                </a:ext>
                <a:ext uri="{FF2B5EF4-FFF2-40B4-BE49-F238E27FC236}">
                  <a16:creationId xmlns:a16="http://schemas.microsoft.com/office/drawing/2014/main" id="{00000000-0008-0000-0300-00001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30</xdr:row>
          <xdr:rowOff>114300</xdr:rowOff>
        </xdr:from>
        <xdr:to>
          <xdr:col>6</xdr:col>
          <xdr:colOff>1143000</xdr:colOff>
          <xdr:row>30</xdr:row>
          <xdr:rowOff>317500</xdr:rowOff>
        </xdr:to>
        <xdr:sp macro="" textlink="">
          <xdr:nvSpPr>
            <xdr:cNvPr id="32788" name="Drop Down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31</xdr:row>
          <xdr:rowOff>114300</xdr:rowOff>
        </xdr:from>
        <xdr:to>
          <xdr:col>6</xdr:col>
          <xdr:colOff>1143000</xdr:colOff>
          <xdr:row>31</xdr:row>
          <xdr:rowOff>317500</xdr:rowOff>
        </xdr:to>
        <xdr:sp macro="" textlink="">
          <xdr:nvSpPr>
            <xdr:cNvPr id="32789" name="Drop Down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32</xdr:row>
          <xdr:rowOff>114300</xdr:rowOff>
        </xdr:from>
        <xdr:to>
          <xdr:col>6</xdr:col>
          <xdr:colOff>1143000</xdr:colOff>
          <xdr:row>32</xdr:row>
          <xdr:rowOff>317500</xdr:rowOff>
        </xdr:to>
        <xdr:sp macro="" textlink="">
          <xdr:nvSpPr>
            <xdr:cNvPr id="32790" name="Drop Down 22" hidden="1">
              <a:extLst>
                <a:ext uri="{63B3BB69-23CF-44E3-9099-C40C66FF867C}">
                  <a14:compatExt spid="_x0000_s32790"/>
                </a:ext>
                <a:ext uri="{FF2B5EF4-FFF2-40B4-BE49-F238E27FC236}">
                  <a16:creationId xmlns:a16="http://schemas.microsoft.com/office/drawing/2014/main" id="{00000000-0008-0000-0300-00001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33</xdr:row>
          <xdr:rowOff>114300</xdr:rowOff>
        </xdr:from>
        <xdr:to>
          <xdr:col>6</xdr:col>
          <xdr:colOff>1143000</xdr:colOff>
          <xdr:row>33</xdr:row>
          <xdr:rowOff>317500</xdr:rowOff>
        </xdr:to>
        <xdr:sp macro="" textlink="">
          <xdr:nvSpPr>
            <xdr:cNvPr id="32791" name="Drop Down 23" hidden="1">
              <a:extLst>
                <a:ext uri="{63B3BB69-23CF-44E3-9099-C40C66FF867C}">
                  <a14:compatExt spid="_x0000_s32791"/>
                </a:ext>
                <a:ext uri="{FF2B5EF4-FFF2-40B4-BE49-F238E27FC236}">
                  <a16:creationId xmlns:a16="http://schemas.microsoft.com/office/drawing/2014/main" id="{00000000-0008-0000-0300-00001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34</xdr:row>
          <xdr:rowOff>114300</xdr:rowOff>
        </xdr:from>
        <xdr:to>
          <xdr:col>6</xdr:col>
          <xdr:colOff>1143000</xdr:colOff>
          <xdr:row>34</xdr:row>
          <xdr:rowOff>317500</xdr:rowOff>
        </xdr:to>
        <xdr:sp macro="" textlink="">
          <xdr:nvSpPr>
            <xdr:cNvPr id="32792" name="Drop Down 24" hidden="1">
              <a:extLst>
                <a:ext uri="{63B3BB69-23CF-44E3-9099-C40C66FF867C}">
                  <a14:compatExt spid="_x0000_s32792"/>
                </a:ext>
                <a:ext uri="{FF2B5EF4-FFF2-40B4-BE49-F238E27FC236}">
                  <a16:creationId xmlns:a16="http://schemas.microsoft.com/office/drawing/2014/main" id="{00000000-0008-0000-0300-00001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35</xdr:row>
          <xdr:rowOff>114300</xdr:rowOff>
        </xdr:from>
        <xdr:to>
          <xdr:col>6</xdr:col>
          <xdr:colOff>1143000</xdr:colOff>
          <xdr:row>35</xdr:row>
          <xdr:rowOff>317500</xdr:rowOff>
        </xdr:to>
        <xdr:sp macro="" textlink="">
          <xdr:nvSpPr>
            <xdr:cNvPr id="32793" name="Drop Down 25" hidden="1">
              <a:extLst>
                <a:ext uri="{63B3BB69-23CF-44E3-9099-C40C66FF867C}">
                  <a14:compatExt spid="_x0000_s32793"/>
                </a:ext>
                <a:ext uri="{FF2B5EF4-FFF2-40B4-BE49-F238E27FC236}">
                  <a16:creationId xmlns:a16="http://schemas.microsoft.com/office/drawing/2014/main" id="{00000000-0008-0000-0300-00001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36</xdr:row>
          <xdr:rowOff>114300</xdr:rowOff>
        </xdr:from>
        <xdr:to>
          <xdr:col>6</xdr:col>
          <xdr:colOff>1143000</xdr:colOff>
          <xdr:row>36</xdr:row>
          <xdr:rowOff>317500</xdr:rowOff>
        </xdr:to>
        <xdr:sp macro="" textlink="">
          <xdr:nvSpPr>
            <xdr:cNvPr id="32794" name="Drop Down 26" hidden="1">
              <a:extLst>
                <a:ext uri="{63B3BB69-23CF-44E3-9099-C40C66FF867C}">
                  <a14:compatExt spid="_x0000_s32794"/>
                </a:ext>
                <a:ext uri="{FF2B5EF4-FFF2-40B4-BE49-F238E27FC236}">
                  <a16:creationId xmlns:a16="http://schemas.microsoft.com/office/drawing/2014/main" id="{00000000-0008-0000-0300-00001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37</xdr:row>
          <xdr:rowOff>114300</xdr:rowOff>
        </xdr:from>
        <xdr:to>
          <xdr:col>6</xdr:col>
          <xdr:colOff>1143000</xdr:colOff>
          <xdr:row>37</xdr:row>
          <xdr:rowOff>317500</xdr:rowOff>
        </xdr:to>
        <xdr:sp macro="" textlink="">
          <xdr:nvSpPr>
            <xdr:cNvPr id="32795" name="Drop Down 27" hidden="1">
              <a:extLst>
                <a:ext uri="{63B3BB69-23CF-44E3-9099-C40C66FF867C}">
                  <a14:compatExt spid="_x0000_s32795"/>
                </a:ext>
                <a:ext uri="{FF2B5EF4-FFF2-40B4-BE49-F238E27FC236}">
                  <a16:creationId xmlns:a16="http://schemas.microsoft.com/office/drawing/2014/main" id="{00000000-0008-0000-0300-00001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38</xdr:row>
          <xdr:rowOff>114300</xdr:rowOff>
        </xdr:from>
        <xdr:to>
          <xdr:col>6</xdr:col>
          <xdr:colOff>1143000</xdr:colOff>
          <xdr:row>38</xdr:row>
          <xdr:rowOff>317500</xdr:rowOff>
        </xdr:to>
        <xdr:sp macro="" textlink="">
          <xdr:nvSpPr>
            <xdr:cNvPr id="32796" name="Drop Down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39</xdr:row>
          <xdr:rowOff>114300</xdr:rowOff>
        </xdr:from>
        <xdr:to>
          <xdr:col>6</xdr:col>
          <xdr:colOff>1143000</xdr:colOff>
          <xdr:row>39</xdr:row>
          <xdr:rowOff>317500</xdr:rowOff>
        </xdr:to>
        <xdr:sp macro="" textlink="">
          <xdr:nvSpPr>
            <xdr:cNvPr id="32797" name="Drop Down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40</xdr:row>
          <xdr:rowOff>114300</xdr:rowOff>
        </xdr:from>
        <xdr:to>
          <xdr:col>6</xdr:col>
          <xdr:colOff>1143000</xdr:colOff>
          <xdr:row>40</xdr:row>
          <xdr:rowOff>317500</xdr:rowOff>
        </xdr:to>
        <xdr:sp macro="" textlink="">
          <xdr:nvSpPr>
            <xdr:cNvPr id="32798" name="Drop Down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41</xdr:row>
          <xdr:rowOff>114300</xdr:rowOff>
        </xdr:from>
        <xdr:to>
          <xdr:col>6</xdr:col>
          <xdr:colOff>1143000</xdr:colOff>
          <xdr:row>41</xdr:row>
          <xdr:rowOff>317500</xdr:rowOff>
        </xdr:to>
        <xdr:sp macro="" textlink="">
          <xdr:nvSpPr>
            <xdr:cNvPr id="32799" name="Drop Down 31" hidden="1">
              <a:extLst>
                <a:ext uri="{63B3BB69-23CF-44E3-9099-C40C66FF867C}">
                  <a14:compatExt spid="_x0000_s32799"/>
                </a:ext>
                <a:ext uri="{FF2B5EF4-FFF2-40B4-BE49-F238E27FC236}">
                  <a16:creationId xmlns:a16="http://schemas.microsoft.com/office/drawing/2014/main" id="{00000000-0008-0000-0300-00001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42</xdr:row>
          <xdr:rowOff>114300</xdr:rowOff>
        </xdr:from>
        <xdr:to>
          <xdr:col>6</xdr:col>
          <xdr:colOff>1143000</xdr:colOff>
          <xdr:row>42</xdr:row>
          <xdr:rowOff>317500</xdr:rowOff>
        </xdr:to>
        <xdr:sp macro="" textlink="">
          <xdr:nvSpPr>
            <xdr:cNvPr id="32800" name="Drop Down 32" hidden="1">
              <a:extLst>
                <a:ext uri="{63B3BB69-23CF-44E3-9099-C40C66FF867C}">
                  <a14:compatExt spid="_x0000_s32800"/>
                </a:ext>
                <a:ext uri="{FF2B5EF4-FFF2-40B4-BE49-F238E27FC236}">
                  <a16:creationId xmlns:a16="http://schemas.microsoft.com/office/drawing/2014/main" id="{00000000-0008-0000-0300-00002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43</xdr:row>
          <xdr:rowOff>114300</xdr:rowOff>
        </xdr:from>
        <xdr:to>
          <xdr:col>6</xdr:col>
          <xdr:colOff>1143000</xdr:colOff>
          <xdr:row>43</xdr:row>
          <xdr:rowOff>317500</xdr:rowOff>
        </xdr:to>
        <xdr:sp macro="" textlink="">
          <xdr:nvSpPr>
            <xdr:cNvPr id="32801" name="Drop Down 33" hidden="1">
              <a:extLst>
                <a:ext uri="{63B3BB69-23CF-44E3-9099-C40C66FF867C}">
                  <a14:compatExt spid="_x0000_s32801"/>
                </a:ext>
                <a:ext uri="{FF2B5EF4-FFF2-40B4-BE49-F238E27FC236}">
                  <a16:creationId xmlns:a16="http://schemas.microsoft.com/office/drawing/2014/main" id="{00000000-0008-0000-0300-00002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44</xdr:row>
          <xdr:rowOff>114300</xdr:rowOff>
        </xdr:from>
        <xdr:to>
          <xdr:col>6</xdr:col>
          <xdr:colOff>1143000</xdr:colOff>
          <xdr:row>44</xdr:row>
          <xdr:rowOff>317500</xdr:rowOff>
        </xdr:to>
        <xdr:sp macro="" textlink="">
          <xdr:nvSpPr>
            <xdr:cNvPr id="32802" name="Drop Down 34" hidden="1">
              <a:extLst>
                <a:ext uri="{63B3BB69-23CF-44E3-9099-C40C66FF867C}">
                  <a14:compatExt spid="_x0000_s32802"/>
                </a:ext>
                <a:ext uri="{FF2B5EF4-FFF2-40B4-BE49-F238E27FC236}">
                  <a16:creationId xmlns:a16="http://schemas.microsoft.com/office/drawing/2014/main" id="{00000000-0008-0000-0300-00002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45</xdr:row>
          <xdr:rowOff>114300</xdr:rowOff>
        </xdr:from>
        <xdr:to>
          <xdr:col>6</xdr:col>
          <xdr:colOff>1143000</xdr:colOff>
          <xdr:row>45</xdr:row>
          <xdr:rowOff>317500</xdr:rowOff>
        </xdr:to>
        <xdr:sp macro="" textlink="">
          <xdr:nvSpPr>
            <xdr:cNvPr id="32803" name="Drop Down 35" hidden="1">
              <a:extLst>
                <a:ext uri="{63B3BB69-23CF-44E3-9099-C40C66FF867C}">
                  <a14:compatExt spid="_x0000_s32803"/>
                </a:ext>
                <a:ext uri="{FF2B5EF4-FFF2-40B4-BE49-F238E27FC236}">
                  <a16:creationId xmlns:a16="http://schemas.microsoft.com/office/drawing/2014/main" id="{00000000-0008-0000-0300-00002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46</xdr:row>
          <xdr:rowOff>114300</xdr:rowOff>
        </xdr:from>
        <xdr:to>
          <xdr:col>6</xdr:col>
          <xdr:colOff>1143000</xdr:colOff>
          <xdr:row>46</xdr:row>
          <xdr:rowOff>317500</xdr:rowOff>
        </xdr:to>
        <xdr:sp macro="" textlink="">
          <xdr:nvSpPr>
            <xdr:cNvPr id="32804" name="Drop Down 36" hidden="1">
              <a:extLst>
                <a:ext uri="{63B3BB69-23CF-44E3-9099-C40C66FF867C}">
                  <a14:compatExt spid="_x0000_s32804"/>
                </a:ext>
                <a:ext uri="{FF2B5EF4-FFF2-40B4-BE49-F238E27FC236}">
                  <a16:creationId xmlns:a16="http://schemas.microsoft.com/office/drawing/2014/main" id="{00000000-0008-0000-0300-00002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47</xdr:row>
          <xdr:rowOff>114300</xdr:rowOff>
        </xdr:from>
        <xdr:to>
          <xdr:col>6</xdr:col>
          <xdr:colOff>1143000</xdr:colOff>
          <xdr:row>47</xdr:row>
          <xdr:rowOff>317500</xdr:rowOff>
        </xdr:to>
        <xdr:sp macro="" textlink="">
          <xdr:nvSpPr>
            <xdr:cNvPr id="32805" name="Drop Down 37" hidden="1">
              <a:extLst>
                <a:ext uri="{63B3BB69-23CF-44E3-9099-C40C66FF867C}">
                  <a14:compatExt spid="_x0000_s32805"/>
                </a:ext>
                <a:ext uri="{FF2B5EF4-FFF2-40B4-BE49-F238E27FC236}">
                  <a16:creationId xmlns:a16="http://schemas.microsoft.com/office/drawing/2014/main" id="{00000000-0008-0000-0300-00002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48</xdr:row>
          <xdr:rowOff>114300</xdr:rowOff>
        </xdr:from>
        <xdr:to>
          <xdr:col>6</xdr:col>
          <xdr:colOff>1143000</xdr:colOff>
          <xdr:row>48</xdr:row>
          <xdr:rowOff>317500</xdr:rowOff>
        </xdr:to>
        <xdr:sp macro="" textlink="">
          <xdr:nvSpPr>
            <xdr:cNvPr id="32806" name="Drop Down 38" hidden="1">
              <a:extLst>
                <a:ext uri="{63B3BB69-23CF-44E3-9099-C40C66FF867C}">
                  <a14:compatExt spid="_x0000_s32806"/>
                </a:ext>
                <a:ext uri="{FF2B5EF4-FFF2-40B4-BE49-F238E27FC236}">
                  <a16:creationId xmlns:a16="http://schemas.microsoft.com/office/drawing/2014/main" id="{00000000-0008-0000-0300-00002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49</xdr:row>
          <xdr:rowOff>114300</xdr:rowOff>
        </xdr:from>
        <xdr:to>
          <xdr:col>6</xdr:col>
          <xdr:colOff>1143000</xdr:colOff>
          <xdr:row>49</xdr:row>
          <xdr:rowOff>317500</xdr:rowOff>
        </xdr:to>
        <xdr:sp macro="" textlink="">
          <xdr:nvSpPr>
            <xdr:cNvPr id="32807" name="Drop Down 39" hidden="1">
              <a:extLst>
                <a:ext uri="{63B3BB69-23CF-44E3-9099-C40C66FF867C}">
                  <a14:compatExt spid="_x0000_s32807"/>
                </a:ext>
                <a:ext uri="{FF2B5EF4-FFF2-40B4-BE49-F238E27FC236}">
                  <a16:creationId xmlns:a16="http://schemas.microsoft.com/office/drawing/2014/main" id="{00000000-0008-0000-0300-00002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50</xdr:row>
          <xdr:rowOff>114300</xdr:rowOff>
        </xdr:from>
        <xdr:to>
          <xdr:col>6</xdr:col>
          <xdr:colOff>1143000</xdr:colOff>
          <xdr:row>50</xdr:row>
          <xdr:rowOff>317500</xdr:rowOff>
        </xdr:to>
        <xdr:sp macro="" textlink="">
          <xdr:nvSpPr>
            <xdr:cNvPr id="32808" name="Drop Down 40" hidden="1">
              <a:extLst>
                <a:ext uri="{63B3BB69-23CF-44E3-9099-C40C66FF867C}">
                  <a14:compatExt spid="_x0000_s32808"/>
                </a:ext>
                <a:ext uri="{FF2B5EF4-FFF2-40B4-BE49-F238E27FC236}">
                  <a16:creationId xmlns:a16="http://schemas.microsoft.com/office/drawing/2014/main" id="{00000000-0008-0000-0300-00002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51</xdr:row>
          <xdr:rowOff>114300</xdr:rowOff>
        </xdr:from>
        <xdr:to>
          <xdr:col>6</xdr:col>
          <xdr:colOff>1143000</xdr:colOff>
          <xdr:row>51</xdr:row>
          <xdr:rowOff>317500</xdr:rowOff>
        </xdr:to>
        <xdr:sp macro="" textlink="">
          <xdr:nvSpPr>
            <xdr:cNvPr id="32809" name="Drop Down 41" hidden="1">
              <a:extLst>
                <a:ext uri="{63B3BB69-23CF-44E3-9099-C40C66FF867C}">
                  <a14:compatExt spid="_x0000_s32809"/>
                </a:ext>
                <a:ext uri="{FF2B5EF4-FFF2-40B4-BE49-F238E27FC236}">
                  <a16:creationId xmlns:a16="http://schemas.microsoft.com/office/drawing/2014/main" id="{00000000-0008-0000-0300-00002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52</xdr:row>
          <xdr:rowOff>114300</xdr:rowOff>
        </xdr:from>
        <xdr:to>
          <xdr:col>6</xdr:col>
          <xdr:colOff>1143000</xdr:colOff>
          <xdr:row>52</xdr:row>
          <xdr:rowOff>317500</xdr:rowOff>
        </xdr:to>
        <xdr:sp macro="" textlink="">
          <xdr:nvSpPr>
            <xdr:cNvPr id="32810" name="Drop Down 42" hidden="1">
              <a:extLst>
                <a:ext uri="{63B3BB69-23CF-44E3-9099-C40C66FF867C}">
                  <a14:compatExt spid="_x0000_s32810"/>
                </a:ext>
                <a:ext uri="{FF2B5EF4-FFF2-40B4-BE49-F238E27FC236}">
                  <a16:creationId xmlns:a16="http://schemas.microsoft.com/office/drawing/2014/main" id="{00000000-0008-0000-0300-00002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53</xdr:row>
          <xdr:rowOff>114300</xdr:rowOff>
        </xdr:from>
        <xdr:to>
          <xdr:col>6</xdr:col>
          <xdr:colOff>1143000</xdr:colOff>
          <xdr:row>53</xdr:row>
          <xdr:rowOff>317500</xdr:rowOff>
        </xdr:to>
        <xdr:sp macro="" textlink="">
          <xdr:nvSpPr>
            <xdr:cNvPr id="32811" name="Drop Down 43" hidden="1">
              <a:extLst>
                <a:ext uri="{63B3BB69-23CF-44E3-9099-C40C66FF867C}">
                  <a14:compatExt spid="_x0000_s32811"/>
                </a:ext>
                <a:ext uri="{FF2B5EF4-FFF2-40B4-BE49-F238E27FC236}">
                  <a16:creationId xmlns:a16="http://schemas.microsoft.com/office/drawing/2014/main" id="{00000000-0008-0000-0300-00002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54</xdr:row>
          <xdr:rowOff>114300</xdr:rowOff>
        </xdr:from>
        <xdr:to>
          <xdr:col>6</xdr:col>
          <xdr:colOff>1143000</xdr:colOff>
          <xdr:row>54</xdr:row>
          <xdr:rowOff>317500</xdr:rowOff>
        </xdr:to>
        <xdr:sp macro="" textlink="">
          <xdr:nvSpPr>
            <xdr:cNvPr id="32812" name="Drop Down 44" hidden="1">
              <a:extLst>
                <a:ext uri="{63B3BB69-23CF-44E3-9099-C40C66FF867C}">
                  <a14:compatExt spid="_x0000_s32812"/>
                </a:ext>
                <a:ext uri="{FF2B5EF4-FFF2-40B4-BE49-F238E27FC236}">
                  <a16:creationId xmlns:a16="http://schemas.microsoft.com/office/drawing/2014/main" id="{00000000-0008-0000-0300-00002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55</xdr:row>
          <xdr:rowOff>114300</xdr:rowOff>
        </xdr:from>
        <xdr:to>
          <xdr:col>6</xdr:col>
          <xdr:colOff>1143000</xdr:colOff>
          <xdr:row>55</xdr:row>
          <xdr:rowOff>317500</xdr:rowOff>
        </xdr:to>
        <xdr:sp macro="" textlink="">
          <xdr:nvSpPr>
            <xdr:cNvPr id="32813" name="Drop Down 45" hidden="1">
              <a:extLst>
                <a:ext uri="{63B3BB69-23CF-44E3-9099-C40C66FF867C}">
                  <a14:compatExt spid="_x0000_s32813"/>
                </a:ext>
                <a:ext uri="{FF2B5EF4-FFF2-40B4-BE49-F238E27FC236}">
                  <a16:creationId xmlns:a16="http://schemas.microsoft.com/office/drawing/2014/main" id="{00000000-0008-0000-0300-00002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56</xdr:row>
          <xdr:rowOff>114300</xdr:rowOff>
        </xdr:from>
        <xdr:to>
          <xdr:col>6</xdr:col>
          <xdr:colOff>1143000</xdr:colOff>
          <xdr:row>56</xdr:row>
          <xdr:rowOff>317500</xdr:rowOff>
        </xdr:to>
        <xdr:sp macro="" textlink="">
          <xdr:nvSpPr>
            <xdr:cNvPr id="32814" name="Drop Down 46" hidden="1">
              <a:extLst>
                <a:ext uri="{63B3BB69-23CF-44E3-9099-C40C66FF867C}">
                  <a14:compatExt spid="_x0000_s32814"/>
                </a:ext>
                <a:ext uri="{FF2B5EF4-FFF2-40B4-BE49-F238E27FC236}">
                  <a16:creationId xmlns:a16="http://schemas.microsoft.com/office/drawing/2014/main" id="{00000000-0008-0000-0300-00002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57</xdr:row>
          <xdr:rowOff>114300</xdr:rowOff>
        </xdr:from>
        <xdr:to>
          <xdr:col>6</xdr:col>
          <xdr:colOff>1143000</xdr:colOff>
          <xdr:row>57</xdr:row>
          <xdr:rowOff>317500</xdr:rowOff>
        </xdr:to>
        <xdr:sp macro="" textlink="">
          <xdr:nvSpPr>
            <xdr:cNvPr id="32815" name="Drop Down 47" hidden="1">
              <a:extLst>
                <a:ext uri="{63B3BB69-23CF-44E3-9099-C40C66FF867C}">
                  <a14:compatExt spid="_x0000_s32815"/>
                </a:ext>
                <a:ext uri="{FF2B5EF4-FFF2-40B4-BE49-F238E27FC236}">
                  <a16:creationId xmlns:a16="http://schemas.microsoft.com/office/drawing/2014/main" id="{00000000-0008-0000-0300-00002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58</xdr:row>
          <xdr:rowOff>114300</xdr:rowOff>
        </xdr:from>
        <xdr:to>
          <xdr:col>6</xdr:col>
          <xdr:colOff>1143000</xdr:colOff>
          <xdr:row>58</xdr:row>
          <xdr:rowOff>317500</xdr:rowOff>
        </xdr:to>
        <xdr:sp macro="" textlink="">
          <xdr:nvSpPr>
            <xdr:cNvPr id="32816" name="Drop Down 48" hidden="1">
              <a:extLst>
                <a:ext uri="{63B3BB69-23CF-44E3-9099-C40C66FF867C}">
                  <a14:compatExt spid="_x0000_s32816"/>
                </a:ext>
                <a:ext uri="{FF2B5EF4-FFF2-40B4-BE49-F238E27FC236}">
                  <a16:creationId xmlns:a16="http://schemas.microsoft.com/office/drawing/2014/main" id="{00000000-0008-0000-0300-00003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59</xdr:row>
          <xdr:rowOff>114300</xdr:rowOff>
        </xdr:from>
        <xdr:to>
          <xdr:col>6</xdr:col>
          <xdr:colOff>1143000</xdr:colOff>
          <xdr:row>59</xdr:row>
          <xdr:rowOff>317500</xdr:rowOff>
        </xdr:to>
        <xdr:sp macro="" textlink="">
          <xdr:nvSpPr>
            <xdr:cNvPr id="32817" name="Drop Down 49" hidden="1">
              <a:extLst>
                <a:ext uri="{63B3BB69-23CF-44E3-9099-C40C66FF867C}">
                  <a14:compatExt spid="_x0000_s32817"/>
                </a:ext>
                <a:ext uri="{FF2B5EF4-FFF2-40B4-BE49-F238E27FC236}">
                  <a16:creationId xmlns:a16="http://schemas.microsoft.com/office/drawing/2014/main" id="{00000000-0008-0000-0300-00003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60</xdr:row>
          <xdr:rowOff>114300</xdr:rowOff>
        </xdr:from>
        <xdr:to>
          <xdr:col>6</xdr:col>
          <xdr:colOff>1143000</xdr:colOff>
          <xdr:row>60</xdr:row>
          <xdr:rowOff>317500</xdr:rowOff>
        </xdr:to>
        <xdr:sp macro="" textlink="">
          <xdr:nvSpPr>
            <xdr:cNvPr id="32818" name="Drop Down 50" hidden="1">
              <a:extLst>
                <a:ext uri="{63B3BB69-23CF-44E3-9099-C40C66FF867C}">
                  <a14:compatExt spid="_x0000_s32818"/>
                </a:ext>
                <a:ext uri="{FF2B5EF4-FFF2-40B4-BE49-F238E27FC236}">
                  <a16:creationId xmlns:a16="http://schemas.microsoft.com/office/drawing/2014/main" id="{00000000-0008-0000-0300-00003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10</xdr:row>
          <xdr:rowOff>114300</xdr:rowOff>
        </xdr:from>
        <xdr:to>
          <xdr:col>12</xdr:col>
          <xdr:colOff>1143000</xdr:colOff>
          <xdr:row>10</xdr:row>
          <xdr:rowOff>317500</xdr:rowOff>
        </xdr:to>
        <xdr:sp macro="" textlink="">
          <xdr:nvSpPr>
            <xdr:cNvPr id="32819" name="Drop Down 51" hidden="1">
              <a:extLst>
                <a:ext uri="{63B3BB69-23CF-44E3-9099-C40C66FF867C}">
                  <a14:compatExt spid="_x0000_s32819"/>
                </a:ext>
                <a:ext uri="{FF2B5EF4-FFF2-40B4-BE49-F238E27FC236}">
                  <a16:creationId xmlns:a16="http://schemas.microsoft.com/office/drawing/2014/main" id="{00000000-0008-0000-0300-00003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12</xdr:row>
          <xdr:rowOff>114300</xdr:rowOff>
        </xdr:from>
        <xdr:to>
          <xdr:col>12</xdr:col>
          <xdr:colOff>1143000</xdr:colOff>
          <xdr:row>12</xdr:row>
          <xdr:rowOff>317500</xdr:rowOff>
        </xdr:to>
        <xdr:sp macro="" textlink="">
          <xdr:nvSpPr>
            <xdr:cNvPr id="32820" name="Drop Down 52" hidden="1">
              <a:extLst>
                <a:ext uri="{63B3BB69-23CF-44E3-9099-C40C66FF867C}">
                  <a14:compatExt spid="_x0000_s32820"/>
                </a:ext>
                <a:ext uri="{FF2B5EF4-FFF2-40B4-BE49-F238E27FC236}">
                  <a16:creationId xmlns:a16="http://schemas.microsoft.com/office/drawing/2014/main" id="{00000000-0008-0000-0300-00003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13</xdr:row>
          <xdr:rowOff>114300</xdr:rowOff>
        </xdr:from>
        <xdr:to>
          <xdr:col>12</xdr:col>
          <xdr:colOff>1143000</xdr:colOff>
          <xdr:row>13</xdr:row>
          <xdr:rowOff>317500</xdr:rowOff>
        </xdr:to>
        <xdr:sp macro="" textlink="">
          <xdr:nvSpPr>
            <xdr:cNvPr id="32821" name="Drop Down 53" hidden="1">
              <a:extLst>
                <a:ext uri="{63B3BB69-23CF-44E3-9099-C40C66FF867C}">
                  <a14:compatExt spid="_x0000_s32821"/>
                </a:ext>
                <a:ext uri="{FF2B5EF4-FFF2-40B4-BE49-F238E27FC236}">
                  <a16:creationId xmlns:a16="http://schemas.microsoft.com/office/drawing/2014/main" id="{00000000-0008-0000-0300-00003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14</xdr:row>
          <xdr:rowOff>114300</xdr:rowOff>
        </xdr:from>
        <xdr:to>
          <xdr:col>12</xdr:col>
          <xdr:colOff>1143000</xdr:colOff>
          <xdr:row>14</xdr:row>
          <xdr:rowOff>317500</xdr:rowOff>
        </xdr:to>
        <xdr:sp macro="" textlink="">
          <xdr:nvSpPr>
            <xdr:cNvPr id="32822" name="Drop Down 54" hidden="1">
              <a:extLst>
                <a:ext uri="{63B3BB69-23CF-44E3-9099-C40C66FF867C}">
                  <a14:compatExt spid="_x0000_s32822"/>
                </a:ext>
                <a:ext uri="{FF2B5EF4-FFF2-40B4-BE49-F238E27FC236}">
                  <a16:creationId xmlns:a16="http://schemas.microsoft.com/office/drawing/2014/main" id="{00000000-0008-0000-0300-00003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114300</xdr:rowOff>
        </xdr:from>
        <xdr:to>
          <xdr:col>12</xdr:col>
          <xdr:colOff>1143000</xdr:colOff>
          <xdr:row>15</xdr:row>
          <xdr:rowOff>317500</xdr:rowOff>
        </xdr:to>
        <xdr:sp macro="" textlink="">
          <xdr:nvSpPr>
            <xdr:cNvPr id="32823" name="Drop Down 55" hidden="1">
              <a:extLst>
                <a:ext uri="{63B3BB69-23CF-44E3-9099-C40C66FF867C}">
                  <a14:compatExt spid="_x0000_s32823"/>
                </a:ext>
                <a:ext uri="{FF2B5EF4-FFF2-40B4-BE49-F238E27FC236}">
                  <a16:creationId xmlns:a16="http://schemas.microsoft.com/office/drawing/2014/main" id="{00000000-0008-0000-0300-00003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114300</xdr:rowOff>
        </xdr:from>
        <xdr:to>
          <xdr:col>12</xdr:col>
          <xdr:colOff>1143000</xdr:colOff>
          <xdr:row>16</xdr:row>
          <xdr:rowOff>317500</xdr:rowOff>
        </xdr:to>
        <xdr:sp macro="" textlink="">
          <xdr:nvSpPr>
            <xdr:cNvPr id="32824" name="Drop Down 56" hidden="1">
              <a:extLst>
                <a:ext uri="{63B3BB69-23CF-44E3-9099-C40C66FF867C}">
                  <a14:compatExt spid="_x0000_s32824"/>
                </a:ext>
                <a:ext uri="{FF2B5EF4-FFF2-40B4-BE49-F238E27FC236}">
                  <a16:creationId xmlns:a16="http://schemas.microsoft.com/office/drawing/2014/main" id="{00000000-0008-0000-0300-00003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114300</xdr:rowOff>
        </xdr:from>
        <xdr:to>
          <xdr:col>12</xdr:col>
          <xdr:colOff>1143000</xdr:colOff>
          <xdr:row>17</xdr:row>
          <xdr:rowOff>317500</xdr:rowOff>
        </xdr:to>
        <xdr:sp macro="" textlink="">
          <xdr:nvSpPr>
            <xdr:cNvPr id="32825" name="Drop Down 57" hidden="1">
              <a:extLst>
                <a:ext uri="{63B3BB69-23CF-44E3-9099-C40C66FF867C}">
                  <a14:compatExt spid="_x0000_s32825"/>
                </a:ext>
                <a:ext uri="{FF2B5EF4-FFF2-40B4-BE49-F238E27FC236}">
                  <a16:creationId xmlns:a16="http://schemas.microsoft.com/office/drawing/2014/main" id="{00000000-0008-0000-0300-00003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18</xdr:row>
          <xdr:rowOff>114300</xdr:rowOff>
        </xdr:from>
        <xdr:to>
          <xdr:col>12</xdr:col>
          <xdr:colOff>1143000</xdr:colOff>
          <xdr:row>18</xdr:row>
          <xdr:rowOff>317500</xdr:rowOff>
        </xdr:to>
        <xdr:sp macro="" textlink="">
          <xdr:nvSpPr>
            <xdr:cNvPr id="32826" name="Drop Down 58" hidden="1">
              <a:extLst>
                <a:ext uri="{63B3BB69-23CF-44E3-9099-C40C66FF867C}">
                  <a14:compatExt spid="_x0000_s32826"/>
                </a:ext>
                <a:ext uri="{FF2B5EF4-FFF2-40B4-BE49-F238E27FC236}">
                  <a16:creationId xmlns:a16="http://schemas.microsoft.com/office/drawing/2014/main" id="{00000000-0008-0000-0300-00003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19</xdr:row>
          <xdr:rowOff>114300</xdr:rowOff>
        </xdr:from>
        <xdr:to>
          <xdr:col>12</xdr:col>
          <xdr:colOff>1143000</xdr:colOff>
          <xdr:row>19</xdr:row>
          <xdr:rowOff>317500</xdr:rowOff>
        </xdr:to>
        <xdr:sp macro="" textlink="">
          <xdr:nvSpPr>
            <xdr:cNvPr id="32827" name="Drop Down 59" hidden="1">
              <a:extLst>
                <a:ext uri="{63B3BB69-23CF-44E3-9099-C40C66FF867C}">
                  <a14:compatExt spid="_x0000_s32827"/>
                </a:ext>
                <a:ext uri="{FF2B5EF4-FFF2-40B4-BE49-F238E27FC236}">
                  <a16:creationId xmlns:a16="http://schemas.microsoft.com/office/drawing/2014/main" id="{00000000-0008-0000-0300-00003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20</xdr:row>
          <xdr:rowOff>114300</xdr:rowOff>
        </xdr:from>
        <xdr:to>
          <xdr:col>12</xdr:col>
          <xdr:colOff>1143000</xdr:colOff>
          <xdr:row>20</xdr:row>
          <xdr:rowOff>317500</xdr:rowOff>
        </xdr:to>
        <xdr:sp macro="" textlink="">
          <xdr:nvSpPr>
            <xdr:cNvPr id="32828" name="Drop Down 60" hidden="1">
              <a:extLst>
                <a:ext uri="{63B3BB69-23CF-44E3-9099-C40C66FF867C}">
                  <a14:compatExt spid="_x0000_s32828"/>
                </a:ext>
                <a:ext uri="{FF2B5EF4-FFF2-40B4-BE49-F238E27FC236}">
                  <a16:creationId xmlns:a16="http://schemas.microsoft.com/office/drawing/2014/main" id="{00000000-0008-0000-0300-00003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21</xdr:row>
          <xdr:rowOff>114300</xdr:rowOff>
        </xdr:from>
        <xdr:to>
          <xdr:col>12</xdr:col>
          <xdr:colOff>1143000</xdr:colOff>
          <xdr:row>21</xdr:row>
          <xdr:rowOff>317500</xdr:rowOff>
        </xdr:to>
        <xdr:sp macro="" textlink="">
          <xdr:nvSpPr>
            <xdr:cNvPr id="32829" name="Drop Down 61" hidden="1">
              <a:extLst>
                <a:ext uri="{63B3BB69-23CF-44E3-9099-C40C66FF867C}">
                  <a14:compatExt spid="_x0000_s32829"/>
                </a:ext>
                <a:ext uri="{FF2B5EF4-FFF2-40B4-BE49-F238E27FC236}">
                  <a16:creationId xmlns:a16="http://schemas.microsoft.com/office/drawing/2014/main" id="{00000000-0008-0000-0300-00003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22</xdr:row>
          <xdr:rowOff>114300</xdr:rowOff>
        </xdr:from>
        <xdr:to>
          <xdr:col>12</xdr:col>
          <xdr:colOff>1143000</xdr:colOff>
          <xdr:row>22</xdr:row>
          <xdr:rowOff>317500</xdr:rowOff>
        </xdr:to>
        <xdr:sp macro="" textlink="">
          <xdr:nvSpPr>
            <xdr:cNvPr id="32830" name="Drop Down 62" hidden="1">
              <a:extLst>
                <a:ext uri="{63B3BB69-23CF-44E3-9099-C40C66FF867C}">
                  <a14:compatExt spid="_x0000_s32830"/>
                </a:ext>
                <a:ext uri="{FF2B5EF4-FFF2-40B4-BE49-F238E27FC236}">
                  <a16:creationId xmlns:a16="http://schemas.microsoft.com/office/drawing/2014/main" id="{00000000-0008-0000-0300-00003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23</xdr:row>
          <xdr:rowOff>114300</xdr:rowOff>
        </xdr:from>
        <xdr:to>
          <xdr:col>12</xdr:col>
          <xdr:colOff>1143000</xdr:colOff>
          <xdr:row>23</xdr:row>
          <xdr:rowOff>317500</xdr:rowOff>
        </xdr:to>
        <xdr:sp macro="" textlink="">
          <xdr:nvSpPr>
            <xdr:cNvPr id="32831" name="Drop Down 63" hidden="1">
              <a:extLst>
                <a:ext uri="{63B3BB69-23CF-44E3-9099-C40C66FF867C}">
                  <a14:compatExt spid="_x0000_s32831"/>
                </a:ext>
                <a:ext uri="{FF2B5EF4-FFF2-40B4-BE49-F238E27FC236}">
                  <a16:creationId xmlns:a16="http://schemas.microsoft.com/office/drawing/2014/main" id="{00000000-0008-0000-0300-00003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24</xdr:row>
          <xdr:rowOff>114300</xdr:rowOff>
        </xdr:from>
        <xdr:to>
          <xdr:col>12</xdr:col>
          <xdr:colOff>1143000</xdr:colOff>
          <xdr:row>24</xdr:row>
          <xdr:rowOff>317500</xdr:rowOff>
        </xdr:to>
        <xdr:sp macro="" textlink="">
          <xdr:nvSpPr>
            <xdr:cNvPr id="32832" name="Drop Down 64" hidden="1">
              <a:extLst>
                <a:ext uri="{63B3BB69-23CF-44E3-9099-C40C66FF867C}">
                  <a14:compatExt spid="_x0000_s32832"/>
                </a:ext>
                <a:ext uri="{FF2B5EF4-FFF2-40B4-BE49-F238E27FC236}">
                  <a16:creationId xmlns:a16="http://schemas.microsoft.com/office/drawing/2014/main" id="{00000000-0008-0000-0300-00004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25</xdr:row>
          <xdr:rowOff>114300</xdr:rowOff>
        </xdr:from>
        <xdr:to>
          <xdr:col>12</xdr:col>
          <xdr:colOff>1143000</xdr:colOff>
          <xdr:row>25</xdr:row>
          <xdr:rowOff>317500</xdr:rowOff>
        </xdr:to>
        <xdr:sp macro="" textlink="">
          <xdr:nvSpPr>
            <xdr:cNvPr id="32833" name="Drop Down 65" hidden="1">
              <a:extLst>
                <a:ext uri="{63B3BB69-23CF-44E3-9099-C40C66FF867C}">
                  <a14:compatExt spid="_x0000_s32833"/>
                </a:ext>
                <a:ext uri="{FF2B5EF4-FFF2-40B4-BE49-F238E27FC236}">
                  <a16:creationId xmlns:a16="http://schemas.microsoft.com/office/drawing/2014/main" id="{00000000-0008-0000-0300-00004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26</xdr:row>
          <xdr:rowOff>114300</xdr:rowOff>
        </xdr:from>
        <xdr:to>
          <xdr:col>12</xdr:col>
          <xdr:colOff>1143000</xdr:colOff>
          <xdr:row>26</xdr:row>
          <xdr:rowOff>317500</xdr:rowOff>
        </xdr:to>
        <xdr:sp macro="" textlink="">
          <xdr:nvSpPr>
            <xdr:cNvPr id="32834" name="Drop Down 66" hidden="1">
              <a:extLst>
                <a:ext uri="{63B3BB69-23CF-44E3-9099-C40C66FF867C}">
                  <a14:compatExt spid="_x0000_s32834"/>
                </a:ext>
                <a:ext uri="{FF2B5EF4-FFF2-40B4-BE49-F238E27FC236}">
                  <a16:creationId xmlns:a16="http://schemas.microsoft.com/office/drawing/2014/main" id="{00000000-0008-0000-0300-00004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27</xdr:row>
          <xdr:rowOff>114300</xdr:rowOff>
        </xdr:from>
        <xdr:to>
          <xdr:col>12</xdr:col>
          <xdr:colOff>1143000</xdr:colOff>
          <xdr:row>27</xdr:row>
          <xdr:rowOff>317500</xdr:rowOff>
        </xdr:to>
        <xdr:sp macro="" textlink="">
          <xdr:nvSpPr>
            <xdr:cNvPr id="32835" name="Drop Down 67" hidden="1">
              <a:extLst>
                <a:ext uri="{63B3BB69-23CF-44E3-9099-C40C66FF867C}">
                  <a14:compatExt spid="_x0000_s32835"/>
                </a:ext>
                <a:ext uri="{FF2B5EF4-FFF2-40B4-BE49-F238E27FC236}">
                  <a16:creationId xmlns:a16="http://schemas.microsoft.com/office/drawing/2014/main" id="{00000000-0008-0000-0300-00004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28</xdr:row>
          <xdr:rowOff>114300</xdr:rowOff>
        </xdr:from>
        <xdr:to>
          <xdr:col>12</xdr:col>
          <xdr:colOff>1143000</xdr:colOff>
          <xdr:row>28</xdr:row>
          <xdr:rowOff>317500</xdr:rowOff>
        </xdr:to>
        <xdr:sp macro="" textlink="">
          <xdr:nvSpPr>
            <xdr:cNvPr id="32836" name="Drop Down 68" hidden="1">
              <a:extLst>
                <a:ext uri="{63B3BB69-23CF-44E3-9099-C40C66FF867C}">
                  <a14:compatExt spid="_x0000_s32836"/>
                </a:ext>
                <a:ext uri="{FF2B5EF4-FFF2-40B4-BE49-F238E27FC236}">
                  <a16:creationId xmlns:a16="http://schemas.microsoft.com/office/drawing/2014/main" id="{00000000-0008-0000-0300-00004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29</xdr:row>
          <xdr:rowOff>114300</xdr:rowOff>
        </xdr:from>
        <xdr:to>
          <xdr:col>12</xdr:col>
          <xdr:colOff>1143000</xdr:colOff>
          <xdr:row>29</xdr:row>
          <xdr:rowOff>317500</xdr:rowOff>
        </xdr:to>
        <xdr:sp macro="" textlink="">
          <xdr:nvSpPr>
            <xdr:cNvPr id="32837" name="Drop Down 69" hidden="1">
              <a:extLst>
                <a:ext uri="{63B3BB69-23CF-44E3-9099-C40C66FF867C}">
                  <a14:compatExt spid="_x0000_s32837"/>
                </a:ext>
                <a:ext uri="{FF2B5EF4-FFF2-40B4-BE49-F238E27FC236}">
                  <a16:creationId xmlns:a16="http://schemas.microsoft.com/office/drawing/2014/main" id="{00000000-0008-0000-0300-00004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30</xdr:row>
          <xdr:rowOff>114300</xdr:rowOff>
        </xdr:from>
        <xdr:to>
          <xdr:col>12</xdr:col>
          <xdr:colOff>1143000</xdr:colOff>
          <xdr:row>30</xdr:row>
          <xdr:rowOff>317500</xdr:rowOff>
        </xdr:to>
        <xdr:sp macro="" textlink="">
          <xdr:nvSpPr>
            <xdr:cNvPr id="32838" name="Drop Down 70" hidden="1">
              <a:extLst>
                <a:ext uri="{63B3BB69-23CF-44E3-9099-C40C66FF867C}">
                  <a14:compatExt spid="_x0000_s32838"/>
                </a:ext>
                <a:ext uri="{FF2B5EF4-FFF2-40B4-BE49-F238E27FC236}">
                  <a16:creationId xmlns:a16="http://schemas.microsoft.com/office/drawing/2014/main" id="{00000000-0008-0000-0300-00004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31</xdr:row>
          <xdr:rowOff>114300</xdr:rowOff>
        </xdr:from>
        <xdr:to>
          <xdr:col>12</xdr:col>
          <xdr:colOff>1143000</xdr:colOff>
          <xdr:row>31</xdr:row>
          <xdr:rowOff>317500</xdr:rowOff>
        </xdr:to>
        <xdr:sp macro="" textlink="">
          <xdr:nvSpPr>
            <xdr:cNvPr id="32839" name="Drop Down 71" hidden="1">
              <a:extLst>
                <a:ext uri="{63B3BB69-23CF-44E3-9099-C40C66FF867C}">
                  <a14:compatExt spid="_x0000_s32839"/>
                </a:ext>
                <a:ext uri="{FF2B5EF4-FFF2-40B4-BE49-F238E27FC236}">
                  <a16:creationId xmlns:a16="http://schemas.microsoft.com/office/drawing/2014/main" id="{00000000-0008-0000-0300-00004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32</xdr:row>
          <xdr:rowOff>114300</xdr:rowOff>
        </xdr:from>
        <xdr:to>
          <xdr:col>12</xdr:col>
          <xdr:colOff>1143000</xdr:colOff>
          <xdr:row>32</xdr:row>
          <xdr:rowOff>317500</xdr:rowOff>
        </xdr:to>
        <xdr:sp macro="" textlink="">
          <xdr:nvSpPr>
            <xdr:cNvPr id="32840" name="Drop Down 72" hidden="1">
              <a:extLst>
                <a:ext uri="{63B3BB69-23CF-44E3-9099-C40C66FF867C}">
                  <a14:compatExt spid="_x0000_s32840"/>
                </a:ext>
                <a:ext uri="{FF2B5EF4-FFF2-40B4-BE49-F238E27FC236}">
                  <a16:creationId xmlns:a16="http://schemas.microsoft.com/office/drawing/2014/main" id="{00000000-0008-0000-0300-00004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33</xdr:row>
          <xdr:rowOff>114300</xdr:rowOff>
        </xdr:from>
        <xdr:to>
          <xdr:col>12</xdr:col>
          <xdr:colOff>1143000</xdr:colOff>
          <xdr:row>33</xdr:row>
          <xdr:rowOff>317500</xdr:rowOff>
        </xdr:to>
        <xdr:sp macro="" textlink="">
          <xdr:nvSpPr>
            <xdr:cNvPr id="32841" name="Drop Down 73" hidden="1">
              <a:extLst>
                <a:ext uri="{63B3BB69-23CF-44E3-9099-C40C66FF867C}">
                  <a14:compatExt spid="_x0000_s32841"/>
                </a:ext>
                <a:ext uri="{FF2B5EF4-FFF2-40B4-BE49-F238E27FC236}">
                  <a16:creationId xmlns:a16="http://schemas.microsoft.com/office/drawing/2014/main" id="{00000000-0008-0000-0300-00004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34</xdr:row>
          <xdr:rowOff>114300</xdr:rowOff>
        </xdr:from>
        <xdr:to>
          <xdr:col>12</xdr:col>
          <xdr:colOff>1143000</xdr:colOff>
          <xdr:row>34</xdr:row>
          <xdr:rowOff>317500</xdr:rowOff>
        </xdr:to>
        <xdr:sp macro="" textlink="">
          <xdr:nvSpPr>
            <xdr:cNvPr id="32842" name="Drop Down 74" hidden="1">
              <a:extLst>
                <a:ext uri="{63B3BB69-23CF-44E3-9099-C40C66FF867C}">
                  <a14:compatExt spid="_x0000_s32842"/>
                </a:ext>
                <a:ext uri="{FF2B5EF4-FFF2-40B4-BE49-F238E27FC236}">
                  <a16:creationId xmlns:a16="http://schemas.microsoft.com/office/drawing/2014/main" id="{00000000-0008-0000-0300-00004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35</xdr:row>
          <xdr:rowOff>114300</xdr:rowOff>
        </xdr:from>
        <xdr:to>
          <xdr:col>12</xdr:col>
          <xdr:colOff>1143000</xdr:colOff>
          <xdr:row>35</xdr:row>
          <xdr:rowOff>317500</xdr:rowOff>
        </xdr:to>
        <xdr:sp macro="" textlink="">
          <xdr:nvSpPr>
            <xdr:cNvPr id="32843" name="Drop Down 75" hidden="1">
              <a:extLst>
                <a:ext uri="{63B3BB69-23CF-44E3-9099-C40C66FF867C}">
                  <a14:compatExt spid="_x0000_s32843"/>
                </a:ext>
                <a:ext uri="{FF2B5EF4-FFF2-40B4-BE49-F238E27FC236}">
                  <a16:creationId xmlns:a16="http://schemas.microsoft.com/office/drawing/2014/main" id="{00000000-0008-0000-0300-00004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36</xdr:row>
          <xdr:rowOff>114300</xdr:rowOff>
        </xdr:from>
        <xdr:to>
          <xdr:col>12</xdr:col>
          <xdr:colOff>1143000</xdr:colOff>
          <xdr:row>36</xdr:row>
          <xdr:rowOff>317500</xdr:rowOff>
        </xdr:to>
        <xdr:sp macro="" textlink="">
          <xdr:nvSpPr>
            <xdr:cNvPr id="32844" name="Drop Down 76" hidden="1">
              <a:extLst>
                <a:ext uri="{63B3BB69-23CF-44E3-9099-C40C66FF867C}">
                  <a14:compatExt spid="_x0000_s32844"/>
                </a:ext>
                <a:ext uri="{FF2B5EF4-FFF2-40B4-BE49-F238E27FC236}">
                  <a16:creationId xmlns:a16="http://schemas.microsoft.com/office/drawing/2014/main" id="{00000000-0008-0000-0300-00004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37</xdr:row>
          <xdr:rowOff>114300</xdr:rowOff>
        </xdr:from>
        <xdr:to>
          <xdr:col>12</xdr:col>
          <xdr:colOff>1143000</xdr:colOff>
          <xdr:row>37</xdr:row>
          <xdr:rowOff>317500</xdr:rowOff>
        </xdr:to>
        <xdr:sp macro="" textlink="">
          <xdr:nvSpPr>
            <xdr:cNvPr id="32845" name="Drop Down 77" hidden="1">
              <a:extLst>
                <a:ext uri="{63B3BB69-23CF-44E3-9099-C40C66FF867C}">
                  <a14:compatExt spid="_x0000_s32845"/>
                </a:ext>
                <a:ext uri="{FF2B5EF4-FFF2-40B4-BE49-F238E27FC236}">
                  <a16:creationId xmlns:a16="http://schemas.microsoft.com/office/drawing/2014/main" id="{00000000-0008-0000-0300-00004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38</xdr:row>
          <xdr:rowOff>114300</xdr:rowOff>
        </xdr:from>
        <xdr:to>
          <xdr:col>12</xdr:col>
          <xdr:colOff>1143000</xdr:colOff>
          <xdr:row>38</xdr:row>
          <xdr:rowOff>317500</xdr:rowOff>
        </xdr:to>
        <xdr:sp macro="" textlink="">
          <xdr:nvSpPr>
            <xdr:cNvPr id="32846" name="Drop Down 78" hidden="1">
              <a:extLst>
                <a:ext uri="{63B3BB69-23CF-44E3-9099-C40C66FF867C}">
                  <a14:compatExt spid="_x0000_s32846"/>
                </a:ext>
                <a:ext uri="{FF2B5EF4-FFF2-40B4-BE49-F238E27FC236}">
                  <a16:creationId xmlns:a16="http://schemas.microsoft.com/office/drawing/2014/main" id="{00000000-0008-0000-0300-00004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39</xdr:row>
          <xdr:rowOff>114300</xdr:rowOff>
        </xdr:from>
        <xdr:to>
          <xdr:col>12</xdr:col>
          <xdr:colOff>1143000</xdr:colOff>
          <xdr:row>39</xdr:row>
          <xdr:rowOff>317500</xdr:rowOff>
        </xdr:to>
        <xdr:sp macro="" textlink="">
          <xdr:nvSpPr>
            <xdr:cNvPr id="32847" name="Drop Down 79" hidden="1">
              <a:extLst>
                <a:ext uri="{63B3BB69-23CF-44E3-9099-C40C66FF867C}">
                  <a14:compatExt spid="_x0000_s32847"/>
                </a:ext>
                <a:ext uri="{FF2B5EF4-FFF2-40B4-BE49-F238E27FC236}">
                  <a16:creationId xmlns:a16="http://schemas.microsoft.com/office/drawing/2014/main" id="{00000000-0008-0000-0300-00004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40</xdr:row>
          <xdr:rowOff>114300</xdr:rowOff>
        </xdr:from>
        <xdr:to>
          <xdr:col>12</xdr:col>
          <xdr:colOff>1143000</xdr:colOff>
          <xdr:row>40</xdr:row>
          <xdr:rowOff>317500</xdr:rowOff>
        </xdr:to>
        <xdr:sp macro="" textlink="">
          <xdr:nvSpPr>
            <xdr:cNvPr id="32848" name="Drop Down 80" hidden="1">
              <a:extLst>
                <a:ext uri="{63B3BB69-23CF-44E3-9099-C40C66FF867C}">
                  <a14:compatExt spid="_x0000_s32848"/>
                </a:ext>
                <a:ext uri="{FF2B5EF4-FFF2-40B4-BE49-F238E27FC236}">
                  <a16:creationId xmlns:a16="http://schemas.microsoft.com/office/drawing/2014/main" id="{00000000-0008-0000-0300-00005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41</xdr:row>
          <xdr:rowOff>114300</xdr:rowOff>
        </xdr:from>
        <xdr:to>
          <xdr:col>12</xdr:col>
          <xdr:colOff>1143000</xdr:colOff>
          <xdr:row>41</xdr:row>
          <xdr:rowOff>317500</xdr:rowOff>
        </xdr:to>
        <xdr:sp macro="" textlink="">
          <xdr:nvSpPr>
            <xdr:cNvPr id="32849" name="Drop Down 81" hidden="1">
              <a:extLst>
                <a:ext uri="{63B3BB69-23CF-44E3-9099-C40C66FF867C}">
                  <a14:compatExt spid="_x0000_s32849"/>
                </a:ext>
                <a:ext uri="{FF2B5EF4-FFF2-40B4-BE49-F238E27FC236}">
                  <a16:creationId xmlns:a16="http://schemas.microsoft.com/office/drawing/2014/main" id="{00000000-0008-0000-0300-00005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42</xdr:row>
          <xdr:rowOff>114300</xdr:rowOff>
        </xdr:from>
        <xdr:to>
          <xdr:col>12</xdr:col>
          <xdr:colOff>1143000</xdr:colOff>
          <xdr:row>42</xdr:row>
          <xdr:rowOff>317500</xdr:rowOff>
        </xdr:to>
        <xdr:sp macro="" textlink="">
          <xdr:nvSpPr>
            <xdr:cNvPr id="32850" name="Drop Down 82" hidden="1">
              <a:extLst>
                <a:ext uri="{63B3BB69-23CF-44E3-9099-C40C66FF867C}">
                  <a14:compatExt spid="_x0000_s32850"/>
                </a:ext>
                <a:ext uri="{FF2B5EF4-FFF2-40B4-BE49-F238E27FC236}">
                  <a16:creationId xmlns:a16="http://schemas.microsoft.com/office/drawing/2014/main" id="{00000000-0008-0000-0300-00005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43</xdr:row>
          <xdr:rowOff>114300</xdr:rowOff>
        </xdr:from>
        <xdr:to>
          <xdr:col>12</xdr:col>
          <xdr:colOff>1143000</xdr:colOff>
          <xdr:row>43</xdr:row>
          <xdr:rowOff>317500</xdr:rowOff>
        </xdr:to>
        <xdr:sp macro="" textlink="">
          <xdr:nvSpPr>
            <xdr:cNvPr id="32851" name="Drop Down 83" hidden="1">
              <a:extLst>
                <a:ext uri="{63B3BB69-23CF-44E3-9099-C40C66FF867C}">
                  <a14:compatExt spid="_x0000_s32851"/>
                </a:ext>
                <a:ext uri="{FF2B5EF4-FFF2-40B4-BE49-F238E27FC236}">
                  <a16:creationId xmlns:a16="http://schemas.microsoft.com/office/drawing/2014/main" id="{00000000-0008-0000-0300-00005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44</xdr:row>
          <xdr:rowOff>114300</xdr:rowOff>
        </xdr:from>
        <xdr:to>
          <xdr:col>12</xdr:col>
          <xdr:colOff>1143000</xdr:colOff>
          <xdr:row>44</xdr:row>
          <xdr:rowOff>317500</xdr:rowOff>
        </xdr:to>
        <xdr:sp macro="" textlink="">
          <xdr:nvSpPr>
            <xdr:cNvPr id="32852" name="Drop Down 84" hidden="1">
              <a:extLst>
                <a:ext uri="{63B3BB69-23CF-44E3-9099-C40C66FF867C}">
                  <a14:compatExt spid="_x0000_s32852"/>
                </a:ext>
                <a:ext uri="{FF2B5EF4-FFF2-40B4-BE49-F238E27FC236}">
                  <a16:creationId xmlns:a16="http://schemas.microsoft.com/office/drawing/2014/main" id="{00000000-0008-0000-0300-00005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45</xdr:row>
          <xdr:rowOff>114300</xdr:rowOff>
        </xdr:from>
        <xdr:to>
          <xdr:col>12</xdr:col>
          <xdr:colOff>1143000</xdr:colOff>
          <xdr:row>45</xdr:row>
          <xdr:rowOff>317500</xdr:rowOff>
        </xdr:to>
        <xdr:sp macro="" textlink="">
          <xdr:nvSpPr>
            <xdr:cNvPr id="32853" name="Drop Down 85" hidden="1">
              <a:extLst>
                <a:ext uri="{63B3BB69-23CF-44E3-9099-C40C66FF867C}">
                  <a14:compatExt spid="_x0000_s32853"/>
                </a:ext>
                <a:ext uri="{FF2B5EF4-FFF2-40B4-BE49-F238E27FC236}">
                  <a16:creationId xmlns:a16="http://schemas.microsoft.com/office/drawing/2014/main" id="{00000000-0008-0000-0300-00005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46</xdr:row>
          <xdr:rowOff>114300</xdr:rowOff>
        </xdr:from>
        <xdr:to>
          <xdr:col>12</xdr:col>
          <xdr:colOff>1143000</xdr:colOff>
          <xdr:row>46</xdr:row>
          <xdr:rowOff>317500</xdr:rowOff>
        </xdr:to>
        <xdr:sp macro="" textlink="">
          <xdr:nvSpPr>
            <xdr:cNvPr id="32854" name="Drop Down 86" hidden="1">
              <a:extLst>
                <a:ext uri="{63B3BB69-23CF-44E3-9099-C40C66FF867C}">
                  <a14:compatExt spid="_x0000_s32854"/>
                </a:ext>
                <a:ext uri="{FF2B5EF4-FFF2-40B4-BE49-F238E27FC236}">
                  <a16:creationId xmlns:a16="http://schemas.microsoft.com/office/drawing/2014/main" id="{00000000-0008-0000-0300-00005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47</xdr:row>
          <xdr:rowOff>114300</xdr:rowOff>
        </xdr:from>
        <xdr:to>
          <xdr:col>12</xdr:col>
          <xdr:colOff>1143000</xdr:colOff>
          <xdr:row>47</xdr:row>
          <xdr:rowOff>317500</xdr:rowOff>
        </xdr:to>
        <xdr:sp macro="" textlink="">
          <xdr:nvSpPr>
            <xdr:cNvPr id="32855" name="Drop Down 87" hidden="1">
              <a:extLst>
                <a:ext uri="{63B3BB69-23CF-44E3-9099-C40C66FF867C}">
                  <a14:compatExt spid="_x0000_s32855"/>
                </a:ext>
                <a:ext uri="{FF2B5EF4-FFF2-40B4-BE49-F238E27FC236}">
                  <a16:creationId xmlns:a16="http://schemas.microsoft.com/office/drawing/2014/main" id="{00000000-0008-0000-0300-00005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48</xdr:row>
          <xdr:rowOff>114300</xdr:rowOff>
        </xdr:from>
        <xdr:to>
          <xdr:col>12</xdr:col>
          <xdr:colOff>1143000</xdr:colOff>
          <xdr:row>48</xdr:row>
          <xdr:rowOff>317500</xdr:rowOff>
        </xdr:to>
        <xdr:sp macro="" textlink="">
          <xdr:nvSpPr>
            <xdr:cNvPr id="32856" name="Drop Down 88" hidden="1">
              <a:extLst>
                <a:ext uri="{63B3BB69-23CF-44E3-9099-C40C66FF867C}">
                  <a14:compatExt spid="_x0000_s32856"/>
                </a:ext>
                <a:ext uri="{FF2B5EF4-FFF2-40B4-BE49-F238E27FC236}">
                  <a16:creationId xmlns:a16="http://schemas.microsoft.com/office/drawing/2014/main" id="{00000000-0008-0000-0300-00005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49</xdr:row>
          <xdr:rowOff>114300</xdr:rowOff>
        </xdr:from>
        <xdr:to>
          <xdr:col>12</xdr:col>
          <xdr:colOff>1143000</xdr:colOff>
          <xdr:row>49</xdr:row>
          <xdr:rowOff>317500</xdr:rowOff>
        </xdr:to>
        <xdr:sp macro="" textlink="">
          <xdr:nvSpPr>
            <xdr:cNvPr id="32857" name="Drop Down 89" hidden="1">
              <a:extLst>
                <a:ext uri="{63B3BB69-23CF-44E3-9099-C40C66FF867C}">
                  <a14:compatExt spid="_x0000_s32857"/>
                </a:ext>
                <a:ext uri="{FF2B5EF4-FFF2-40B4-BE49-F238E27FC236}">
                  <a16:creationId xmlns:a16="http://schemas.microsoft.com/office/drawing/2014/main" id="{00000000-0008-0000-0300-00005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50</xdr:row>
          <xdr:rowOff>114300</xdr:rowOff>
        </xdr:from>
        <xdr:to>
          <xdr:col>12</xdr:col>
          <xdr:colOff>1143000</xdr:colOff>
          <xdr:row>50</xdr:row>
          <xdr:rowOff>317500</xdr:rowOff>
        </xdr:to>
        <xdr:sp macro="" textlink="">
          <xdr:nvSpPr>
            <xdr:cNvPr id="32858" name="Drop Down 90" hidden="1">
              <a:extLst>
                <a:ext uri="{63B3BB69-23CF-44E3-9099-C40C66FF867C}">
                  <a14:compatExt spid="_x0000_s32858"/>
                </a:ext>
                <a:ext uri="{FF2B5EF4-FFF2-40B4-BE49-F238E27FC236}">
                  <a16:creationId xmlns:a16="http://schemas.microsoft.com/office/drawing/2014/main" id="{00000000-0008-0000-0300-00005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51</xdr:row>
          <xdr:rowOff>114300</xdr:rowOff>
        </xdr:from>
        <xdr:to>
          <xdr:col>12</xdr:col>
          <xdr:colOff>1143000</xdr:colOff>
          <xdr:row>51</xdr:row>
          <xdr:rowOff>317500</xdr:rowOff>
        </xdr:to>
        <xdr:sp macro="" textlink="">
          <xdr:nvSpPr>
            <xdr:cNvPr id="32859" name="Drop Down 91" hidden="1">
              <a:extLst>
                <a:ext uri="{63B3BB69-23CF-44E3-9099-C40C66FF867C}">
                  <a14:compatExt spid="_x0000_s32859"/>
                </a:ext>
                <a:ext uri="{FF2B5EF4-FFF2-40B4-BE49-F238E27FC236}">
                  <a16:creationId xmlns:a16="http://schemas.microsoft.com/office/drawing/2014/main" id="{00000000-0008-0000-0300-00005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52</xdr:row>
          <xdr:rowOff>114300</xdr:rowOff>
        </xdr:from>
        <xdr:to>
          <xdr:col>12</xdr:col>
          <xdr:colOff>1143000</xdr:colOff>
          <xdr:row>52</xdr:row>
          <xdr:rowOff>317500</xdr:rowOff>
        </xdr:to>
        <xdr:sp macro="" textlink="">
          <xdr:nvSpPr>
            <xdr:cNvPr id="32860" name="Drop Down 92" hidden="1">
              <a:extLst>
                <a:ext uri="{63B3BB69-23CF-44E3-9099-C40C66FF867C}">
                  <a14:compatExt spid="_x0000_s32860"/>
                </a:ext>
                <a:ext uri="{FF2B5EF4-FFF2-40B4-BE49-F238E27FC236}">
                  <a16:creationId xmlns:a16="http://schemas.microsoft.com/office/drawing/2014/main" id="{00000000-0008-0000-0300-00005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53</xdr:row>
          <xdr:rowOff>114300</xdr:rowOff>
        </xdr:from>
        <xdr:to>
          <xdr:col>12</xdr:col>
          <xdr:colOff>1143000</xdr:colOff>
          <xdr:row>53</xdr:row>
          <xdr:rowOff>317500</xdr:rowOff>
        </xdr:to>
        <xdr:sp macro="" textlink="">
          <xdr:nvSpPr>
            <xdr:cNvPr id="32861" name="Drop Down 93" hidden="1">
              <a:extLst>
                <a:ext uri="{63B3BB69-23CF-44E3-9099-C40C66FF867C}">
                  <a14:compatExt spid="_x0000_s32861"/>
                </a:ext>
                <a:ext uri="{FF2B5EF4-FFF2-40B4-BE49-F238E27FC236}">
                  <a16:creationId xmlns:a16="http://schemas.microsoft.com/office/drawing/2014/main" id="{00000000-0008-0000-0300-00005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54</xdr:row>
          <xdr:rowOff>114300</xdr:rowOff>
        </xdr:from>
        <xdr:to>
          <xdr:col>12</xdr:col>
          <xdr:colOff>1143000</xdr:colOff>
          <xdr:row>54</xdr:row>
          <xdr:rowOff>317500</xdr:rowOff>
        </xdr:to>
        <xdr:sp macro="" textlink="">
          <xdr:nvSpPr>
            <xdr:cNvPr id="32862" name="Drop Down 94" hidden="1">
              <a:extLst>
                <a:ext uri="{63B3BB69-23CF-44E3-9099-C40C66FF867C}">
                  <a14:compatExt spid="_x0000_s32862"/>
                </a:ext>
                <a:ext uri="{FF2B5EF4-FFF2-40B4-BE49-F238E27FC236}">
                  <a16:creationId xmlns:a16="http://schemas.microsoft.com/office/drawing/2014/main" id="{00000000-0008-0000-0300-00005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55</xdr:row>
          <xdr:rowOff>114300</xdr:rowOff>
        </xdr:from>
        <xdr:to>
          <xdr:col>12</xdr:col>
          <xdr:colOff>1143000</xdr:colOff>
          <xdr:row>55</xdr:row>
          <xdr:rowOff>317500</xdr:rowOff>
        </xdr:to>
        <xdr:sp macro="" textlink="">
          <xdr:nvSpPr>
            <xdr:cNvPr id="32863" name="Drop Down 95" hidden="1">
              <a:extLst>
                <a:ext uri="{63B3BB69-23CF-44E3-9099-C40C66FF867C}">
                  <a14:compatExt spid="_x0000_s32863"/>
                </a:ext>
                <a:ext uri="{FF2B5EF4-FFF2-40B4-BE49-F238E27FC236}">
                  <a16:creationId xmlns:a16="http://schemas.microsoft.com/office/drawing/2014/main" id="{00000000-0008-0000-0300-00005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56</xdr:row>
          <xdr:rowOff>114300</xdr:rowOff>
        </xdr:from>
        <xdr:to>
          <xdr:col>12</xdr:col>
          <xdr:colOff>1143000</xdr:colOff>
          <xdr:row>56</xdr:row>
          <xdr:rowOff>317500</xdr:rowOff>
        </xdr:to>
        <xdr:sp macro="" textlink="">
          <xdr:nvSpPr>
            <xdr:cNvPr id="32864" name="Drop Down 96" hidden="1">
              <a:extLst>
                <a:ext uri="{63B3BB69-23CF-44E3-9099-C40C66FF867C}">
                  <a14:compatExt spid="_x0000_s32864"/>
                </a:ext>
                <a:ext uri="{FF2B5EF4-FFF2-40B4-BE49-F238E27FC236}">
                  <a16:creationId xmlns:a16="http://schemas.microsoft.com/office/drawing/2014/main" id="{00000000-0008-0000-0300-00006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57</xdr:row>
          <xdr:rowOff>114300</xdr:rowOff>
        </xdr:from>
        <xdr:to>
          <xdr:col>12</xdr:col>
          <xdr:colOff>1143000</xdr:colOff>
          <xdr:row>57</xdr:row>
          <xdr:rowOff>317500</xdr:rowOff>
        </xdr:to>
        <xdr:sp macro="" textlink="">
          <xdr:nvSpPr>
            <xdr:cNvPr id="32865" name="Drop Down 97" hidden="1">
              <a:extLst>
                <a:ext uri="{63B3BB69-23CF-44E3-9099-C40C66FF867C}">
                  <a14:compatExt spid="_x0000_s32865"/>
                </a:ext>
                <a:ext uri="{FF2B5EF4-FFF2-40B4-BE49-F238E27FC236}">
                  <a16:creationId xmlns:a16="http://schemas.microsoft.com/office/drawing/2014/main" id="{00000000-0008-0000-0300-00006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58</xdr:row>
          <xdr:rowOff>114300</xdr:rowOff>
        </xdr:from>
        <xdr:to>
          <xdr:col>12</xdr:col>
          <xdr:colOff>1143000</xdr:colOff>
          <xdr:row>58</xdr:row>
          <xdr:rowOff>317500</xdr:rowOff>
        </xdr:to>
        <xdr:sp macro="" textlink="">
          <xdr:nvSpPr>
            <xdr:cNvPr id="32866" name="Drop Down 98" hidden="1">
              <a:extLst>
                <a:ext uri="{63B3BB69-23CF-44E3-9099-C40C66FF867C}">
                  <a14:compatExt spid="_x0000_s32866"/>
                </a:ext>
                <a:ext uri="{FF2B5EF4-FFF2-40B4-BE49-F238E27FC236}">
                  <a16:creationId xmlns:a16="http://schemas.microsoft.com/office/drawing/2014/main" id="{00000000-0008-0000-0300-00006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59</xdr:row>
          <xdr:rowOff>114300</xdr:rowOff>
        </xdr:from>
        <xdr:to>
          <xdr:col>12</xdr:col>
          <xdr:colOff>1143000</xdr:colOff>
          <xdr:row>59</xdr:row>
          <xdr:rowOff>317500</xdr:rowOff>
        </xdr:to>
        <xdr:sp macro="" textlink="">
          <xdr:nvSpPr>
            <xdr:cNvPr id="32867" name="Drop Down 99" hidden="1">
              <a:extLst>
                <a:ext uri="{63B3BB69-23CF-44E3-9099-C40C66FF867C}">
                  <a14:compatExt spid="_x0000_s32867"/>
                </a:ext>
                <a:ext uri="{FF2B5EF4-FFF2-40B4-BE49-F238E27FC236}">
                  <a16:creationId xmlns:a16="http://schemas.microsoft.com/office/drawing/2014/main" id="{00000000-0008-0000-0300-00006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60</xdr:row>
          <xdr:rowOff>114300</xdr:rowOff>
        </xdr:from>
        <xdr:to>
          <xdr:col>12</xdr:col>
          <xdr:colOff>1143000</xdr:colOff>
          <xdr:row>60</xdr:row>
          <xdr:rowOff>317500</xdr:rowOff>
        </xdr:to>
        <xdr:sp macro="" textlink="">
          <xdr:nvSpPr>
            <xdr:cNvPr id="32868" name="Drop Down 100" hidden="1">
              <a:extLst>
                <a:ext uri="{63B3BB69-23CF-44E3-9099-C40C66FF867C}">
                  <a14:compatExt spid="_x0000_s32868"/>
                </a:ext>
                <a:ext uri="{FF2B5EF4-FFF2-40B4-BE49-F238E27FC236}">
                  <a16:creationId xmlns:a16="http://schemas.microsoft.com/office/drawing/2014/main" id="{00000000-0008-0000-0300-00006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10</xdr:row>
          <xdr:rowOff>114300</xdr:rowOff>
        </xdr:from>
        <xdr:to>
          <xdr:col>9</xdr:col>
          <xdr:colOff>1143000</xdr:colOff>
          <xdr:row>10</xdr:row>
          <xdr:rowOff>317500</xdr:rowOff>
        </xdr:to>
        <xdr:sp macro="" textlink="">
          <xdr:nvSpPr>
            <xdr:cNvPr id="32869" name="Drop Down 101" hidden="1">
              <a:extLst>
                <a:ext uri="{63B3BB69-23CF-44E3-9099-C40C66FF867C}">
                  <a14:compatExt spid="_x0000_s32869"/>
                </a:ext>
                <a:ext uri="{FF2B5EF4-FFF2-40B4-BE49-F238E27FC236}">
                  <a16:creationId xmlns:a16="http://schemas.microsoft.com/office/drawing/2014/main" id="{00000000-0008-0000-0300-00006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12</xdr:row>
          <xdr:rowOff>114300</xdr:rowOff>
        </xdr:from>
        <xdr:to>
          <xdr:col>9</xdr:col>
          <xdr:colOff>1143000</xdr:colOff>
          <xdr:row>12</xdr:row>
          <xdr:rowOff>317500</xdr:rowOff>
        </xdr:to>
        <xdr:sp macro="" textlink="">
          <xdr:nvSpPr>
            <xdr:cNvPr id="32870" name="Drop Down 102" hidden="1">
              <a:extLst>
                <a:ext uri="{63B3BB69-23CF-44E3-9099-C40C66FF867C}">
                  <a14:compatExt spid="_x0000_s32870"/>
                </a:ext>
                <a:ext uri="{FF2B5EF4-FFF2-40B4-BE49-F238E27FC236}">
                  <a16:creationId xmlns:a16="http://schemas.microsoft.com/office/drawing/2014/main" id="{00000000-0008-0000-0300-00006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13</xdr:row>
          <xdr:rowOff>114300</xdr:rowOff>
        </xdr:from>
        <xdr:to>
          <xdr:col>9</xdr:col>
          <xdr:colOff>1143000</xdr:colOff>
          <xdr:row>13</xdr:row>
          <xdr:rowOff>317500</xdr:rowOff>
        </xdr:to>
        <xdr:sp macro="" textlink="">
          <xdr:nvSpPr>
            <xdr:cNvPr id="32871" name="Drop Down 103" hidden="1">
              <a:extLst>
                <a:ext uri="{63B3BB69-23CF-44E3-9099-C40C66FF867C}">
                  <a14:compatExt spid="_x0000_s32871"/>
                </a:ext>
                <a:ext uri="{FF2B5EF4-FFF2-40B4-BE49-F238E27FC236}">
                  <a16:creationId xmlns:a16="http://schemas.microsoft.com/office/drawing/2014/main" id="{00000000-0008-0000-0300-00006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14</xdr:row>
          <xdr:rowOff>114300</xdr:rowOff>
        </xdr:from>
        <xdr:to>
          <xdr:col>9</xdr:col>
          <xdr:colOff>1143000</xdr:colOff>
          <xdr:row>14</xdr:row>
          <xdr:rowOff>317500</xdr:rowOff>
        </xdr:to>
        <xdr:sp macro="" textlink="">
          <xdr:nvSpPr>
            <xdr:cNvPr id="32872" name="Drop Down 104" hidden="1">
              <a:extLst>
                <a:ext uri="{63B3BB69-23CF-44E3-9099-C40C66FF867C}">
                  <a14:compatExt spid="_x0000_s32872"/>
                </a:ext>
                <a:ext uri="{FF2B5EF4-FFF2-40B4-BE49-F238E27FC236}">
                  <a16:creationId xmlns:a16="http://schemas.microsoft.com/office/drawing/2014/main" id="{00000000-0008-0000-0300-00006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15</xdr:row>
          <xdr:rowOff>114300</xdr:rowOff>
        </xdr:from>
        <xdr:to>
          <xdr:col>9</xdr:col>
          <xdr:colOff>1143000</xdr:colOff>
          <xdr:row>15</xdr:row>
          <xdr:rowOff>317500</xdr:rowOff>
        </xdr:to>
        <xdr:sp macro="" textlink="">
          <xdr:nvSpPr>
            <xdr:cNvPr id="32873" name="Drop Down 105" hidden="1">
              <a:extLst>
                <a:ext uri="{63B3BB69-23CF-44E3-9099-C40C66FF867C}">
                  <a14:compatExt spid="_x0000_s32873"/>
                </a:ext>
                <a:ext uri="{FF2B5EF4-FFF2-40B4-BE49-F238E27FC236}">
                  <a16:creationId xmlns:a16="http://schemas.microsoft.com/office/drawing/2014/main" id="{00000000-0008-0000-0300-00006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16</xdr:row>
          <xdr:rowOff>114300</xdr:rowOff>
        </xdr:from>
        <xdr:to>
          <xdr:col>9</xdr:col>
          <xdr:colOff>1143000</xdr:colOff>
          <xdr:row>16</xdr:row>
          <xdr:rowOff>317500</xdr:rowOff>
        </xdr:to>
        <xdr:sp macro="" textlink="">
          <xdr:nvSpPr>
            <xdr:cNvPr id="32874" name="Drop Down 106" hidden="1">
              <a:extLst>
                <a:ext uri="{63B3BB69-23CF-44E3-9099-C40C66FF867C}">
                  <a14:compatExt spid="_x0000_s32874"/>
                </a:ext>
                <a:ext uri="{FF2B5EF4-FFF2-40B4-BE49-F238E27FC236}">
                  <a16:creationId xmlns:a16="http://schemas.microsoft.com/office/drawing/2014/main" id="{00000000-0008-0000-0300-00006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17</xdr:row>
          <xdr:rowOff>114300</xdr:rowOff>
        </xdr:from>
        <xdr:to>
          <xdr:col>9</xdr:col>
          <xdr:colOff>1143000</xdr:colOff>
          <xdr:row>17</xdr:row>
          <xdr:rowOff>317500</xdr:rowOff>
        </xdr:to>
        <xdr:sp macro="" textlink="">
          <xdr:nvSpPr>
            <xdr:cNvPr id="32875" name="Drop Down 107" hidden="1">
              <a:extLst>
                <a:ext uri="{63B3BB69-23CF-44E3-9099-C40C66FF867C}">
                  <a14:compatExt spid="_x0000_s32875"/>
                </a:ext>
                <a:ext uri="{FF2B5EF4-FFF2-40B4-BE49-F238E27FC236}">
                  <a16:creationId xmlns:a16="http://schemas.microsoft.com/office/drawing/2014/main" id="{00000000-0008-0000-0300-00006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18</xdr:row>
          <xdr:rowOff>114300</xdr:rowOff>
        </xdr:from>
        <xdr:to>
          <xdr:col>9</xdr:col>
          <xdr:colOff>1143000</xdr:colOff>
          <xdr:row>18</xdr:row>
          <xdr:rowOff>317500</xdr:rowOff>
        </xdr:to>
        <xdr:sp macro="" textlink="">
          <xdr:nvSpPr>
            <xdr:cNvPr id="32876" name="Drop Down 108" hidden="1">
              <a:extLst>
                <a:ext uri="{63B3BB69-23CF-44E3-9099-C40C66FF867C}">
                  <a14:compatExt spid="_x0000_s32876"/>
                </a:ext>
                <a:ext uri="{FF2B5EF4-FFF2-40B4-BE49-F238E27FC236}">
                  <a16:creationId xmlns:a16="http://schemas.microsoft.com/office/drawing/2014/main" id="{00000000-0008-0000-0300-00006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19</xdr:row>
          <xdr:rowOff>114300</xdr:rowOff>
        </xdr:from>
        <xdr:to>
          <xdr:col>9</xdr:col>
          <xdr:colOff>1143000</xdr:colOff>
          <xdr:row>19</xdr:row>
          <xdr:rowOff>317500</xdr:rowOff>
        </xdr:to>
        <xdr:sp macro="" textlink="">
          <xdr:nvSpPr>
            <xdr:cNvPr id="32877" name="Drop Down 109" hidden="1">
              <a:extLst>
                <a:ext uri="{63B3BB69-23CF-44E3-9099-C40C66FF867C}">
                  <a14:compatExt spid="_x0000_s32877"/>
                </a:ext>
                <a:ext uri="{FF2B5EF4-FFF2-40B4-BE49-F238E27FC236}">
                  <a16:creationId xmlns:a16="http://schemas.microsoft.com/office/drawing/2014/main" id="{00000000-0008-0000-0300-00006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20</xdr:row>
          <xdr:rowOff>114300</xdr:rowOff>
        </xdr:from>
        <xdr:to>
          <xdr:col>9</xdr:col>
          <xdr:colOff>1143000</xdr:colOff>
          <xdr:row>20</xdr:row>
          <xdr:rowOff>317500</xdr:rowOff>
        </xdr:to>
        <xdr:sp macro="" textlink="">
          <xdr:nvSpPr>
            <xdr:cNvPr id="32878" name="Drop Down 110" hidden="1">
              <a:extLst>
                <a:ext uri="{63B3BB69-23CF-44E3-9099-C40C66FF867C}">
                  <a14:compatExt spid="_x0000_s32878"/>
                </a:ext>
                <a:ext uri="{FF2B5EF4-FFF2-40B4-BE49-F238E27FC236}">
                  <a16:creationId xmlns:a16="http://schemas.microsoft.com/office/drawing/2014/main" id="{00000000-0008-0000-0300-00006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21</xdr:row>
          <xdr:rowOff>114300</xdr:rowOff>
        </xdr:from>
        <xdr:to>
          <xdr:col>9</xdr:col>
          <xdr:colOff>1143000</xdr:colOff>
          <xdr:row>21</xdr:row>
          <xdr:rowOff>317500</xdr:rowOff>
        </xdr:to>
        <xdr:sp macro="" textlink="">
          <xdr:nvSpPr>
            <xdr:cNvPr id="32879" name="Drop Down 111" hidden="1">
              <a:extLst>
                <a:ext uri="{63B3BB69-23CF-44E3-9099-C40C66FF867C}">
                  <a14:compatExt spid="_x0000_s32879"/>
                </a:ext>
                <a:ext uri="{FF2B5EF4-FFF2-40B4-BE49-F238E27FC236}">
                  <a16:creationId xmlns:a16="http://schemas.microsoft.com/office/drawing/2014/main" id="{00000000-0008-0000-0300-00006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22</xdr:row>
          <xdr:rowOff>114300</xdr:rowOff>
        </xdr:from>
        <xdr:to>
          <xdr:col>9</xdr:col>
          <xdr:colOff>1143000</xdr:colOff>
          <xdr:row>22</xdr:row>
          <xdr:rowOff>317500</xdr:rowOff>
        </xdr:to>
        <xdr:sp macro="" textlink="">
          <xdr:nvSpPr>
            <xdr:cNvPr id="32880" name="Drop Down 112" hidden="1">
              <a:extLst>
                <a:ext uri="{63B3BB69-23CF-44E3-9099-C40C66FF867C}">
                  <a14:compatExt spid="_x0000_s32880"/>
                </a:ext>
                <a:ext uri="{FF2B5EF4-FFF2-40B4-BE49-F238E27FC236}">
                  <a16:creationId xmlns:a16="http://schemas.microsoft.com/office/drawing/2014/main" id="{00000000-0008-0000-0300-00007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23</xdr:row>
          <xdr:rowOff>114300</xdr:rowOff>
        </xdr:from>
        <xdr:to>
          <xdr:col>9</xdr:col>
          <xdr:colOff>1143000</xdr:colOff>
          <xdr:row>23</xdr:row>
          <xdr:rowOff>317500</xdr:rowOff>
        </xdr:to>
        <xdr:sp macro="" textlink="">
          <xdr:nvSpPr>
            <xdr:cNvPr id="32881" name="Drop Down 113" hidden="1">
              <a:extLst>
                <a:ext uri="{63B3BB69-23CF-44E3-9099-C40C66FF867C}">
                  <a14:compatExt spid="_x0000_s32881"/>
                </a:ext>
                <a:ext uri="{FF2B5EF4-FFF2-40B4-BE49-F238E27FC236}">
                  <a16:creationId xmlns:a16="http://schemas.microsoft.com/office/drawing/2014/main" id="{00000000-0008-0000-0300-00007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24</xdr:row>
          <xdr:rowOff>114300</xdr:rowOff>
        </xdr:from>
        <xdr:to>
          <xdr:col>9</xdr:col>
          <xdr:colOff>1143000</xdr:colOff>
          <xdr:row>24</xdr:row>
          <xdr:rowOff>317500</xdr:rowOff>
        </xdr:to>
        <xdr:sp macro="" textlink="">
          <xdr:nvSpPr>
            <xdr:cNvPr id="32882" name="Drop Down 114" hidden="1">
              <a:extLst>
                <a:ext uri="{63B3BB69-23CF-44E3-9099-C40C66FF867C}">
                  <a14:compatExt spid="_x0000_s32882"/>
                </a:ext>
                <a:ext uri="{FF2B5EF4-FFF2-40B4-BE49-F238E27FC236}">
                  <a16:creationId xmlns:a16="http://schemas.microsoft.com/office/drawing/2014/main" id="{00000000-0008-0000-0300-00007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25</xdr:row>
          <xdr:rowOff>114300</xdr:rowOff>
        </xdr:from>
        <xdr:to>
          <xdr:col>9</xdr:col>
          <xdr:colOff>1143000</xdr:colOff>
          <xdr:row>25</xdr:row>
          <xdr:rowOff>317500</xdr:rowOff>
        </xdr:to>
        <xdr:sp macro="" textlink="">
          <xdr:nvSpPr>
            <xdr:cNvPr id="32883" name="Drop Down 115" hidden="1">
              <a:extLst>
                <a:ext uri="{63B3BB69-23CF-44E3-9099-C40C66FF867C}">
                  <a14:compatExt spid="_x0000_s32883"/>
                </a:ext>
                <a:ext uri="{FF2B5EF4-FFF2-40B4-BE49-F238E27FC236}">
                  <a16:creationId xmlns:a16="http://schemas.microsoft.com/office/drawing/2014/main" id="{00000000-0008-0000-0300-00007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26</xdr:row>
          <xdr:rowOff>114300</xdr:rowOff>
        </xdr:from>
        <xdr:to>
          <xdr:col>9</xdr:col>
          <xdr:colOff>1143000</xdr:colOff>
          <xdr:row>26</xdr:row>
          <xdr:rowOff>317500</xdr:rowOff>
        </xdr:to>
        <xdr:sp macro="" textlink="">
          <xdr:nvSpPr>
            <xdr:cNvPr id="32884" name="Drop Down 116" hidden="1">
              <a:extLst>
                <a:ext uri="{63B3BB69-23CF-44E3-9099-C40C66FF867C}">
                  <a14:compatExt spid="_x0000_s32884"/>
                </a:ext>
                <a:ext uri="{FF2B5EF4-FFF2-40B4-BE49-F238E27FC236}">
                  <a16:creationId xmlns:a16="http://schemas.microsoft.com/office/drawing/2014/main" id="{00000000-0008-0000-0300-00007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27</xdr:row>
          <xdr:rowOff>114300</xdr:rowOff>
        </xdr:from>
        <xdr:to>
          <xdr:col>9</xdr:col>
          <xdr:colOff>1143000</xdr:colOff>
          <xdr:row>27</xdr:row>
          <xdr:rowOff>317500</xdr:rowOff>
        </xdr:to>
        <xdr:sp macro="" textlink="">
          <xdr:nvSpPr>
            <xdr:cNvPr id="32885" name="Drop Down 117" hidden="1">
              <a:extLst>
                <a:ext uri="{63B3BB69-23CF-44E3-9099-C40C66FF867C}">
                  <a14:compatExt spid="_x0000_s32885"/>
                </a:ext>
                <a:ext uri="{FF2B5EF4-FFF2-40B4-BE49-F238E27FC236}">
                  <a16:creationId xmlns:a16="http://schemas.microsoft.com/office/drawing/2014/main" id="{00000000-0008-0000-0300-00007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28</xdr:row>
          <xdr:rowOff>114300</xdr:rowOff>
        </xdr:from>
        <xdr:to>
          <xdr:col>9</xdr:col>
          <xdr:colOff>1143000</xdr:colOff>
          <xdr:row>28</xdr:row>
          <xdr:rowOff>317500</xdr:rowOff>
        </xdr:to>
        <xdr:sp macro="" textlink="">
          <xdr:nvSpPr>
            <xdr:cNvPr id="32886" name="Drop Down 118" hidden="1">
              <a:extLst>
                <a:ext uri="{63B3BB69-23CF-44E3-9099-C40C66FF867C}">
                  <a14:compatExt spid="_x0000_s32886"/>
                </a:ext>
                <a:ext uri="{FF2B5EF4-FFF2-40B4-BE49-F238E27FC236}">
                  <a16:creationId xmlns:a16="http://schemas.microsoft.com/office/drawing/2014/main" id="{00000000-0008-0000-0300-00007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29</xdr:row>
          <xdr:rowOff>114300</xdr:rowOff>
        </xdr:from>
        <xdr:to>
          <xdr:col>9</xdr:col>
          <xdr:colOff>1143000</xdr:colOff>
          <xdr:row>29</xdr:row>
          <xdr:rowOff>317500</xdr:rowOff>
        </xdr:to>
        <xdr:sp macro="" textlink="">
          <xdr:nvSpPr>
            <xdr:cNvPr id="32887" name="Drop Down 119" hidden="1">
              <a:extLst>
                <a:ext uri="{63B3BB69-23CF-44E3-9099-C40C66FF867C}">
                  <a14:compatExt spid="_x0000_s32887"/>
                </a:ext>
                <a:ext uri="{FF2B5EF4-FFF2-40B4-BE49-F238E27FC236}">
                  <a16:creationId xmlns:a16="http://schemas.microsoft.com/office/drawing/2014/main" id="{00000000-0008-0000-0300-00007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30</xdr:row>
          <xdr:rowOff>114300</xdr:rowOff>
        </xdr:from>
        <xdr:to>
          <xdr:col>9</xdr:col>
          <xdr:colOff>1143000</xdr:colOff>
          <xdr:row>30</xdr:row>
          <xdr:rowOff>317500</xdr:rowOff>
        </xdr:to>
        <xdr:sp macro="" textlink="">
          <xdr:nvSpPr>
            <xdr:cNvPr id="32888" name="Drop Down 120" hidden="1">
              <a:extLst>
                <a:ext uri="{63B3BB69-23CF-44E3-9099-C40C66FF867C}">
                  <a14:compatExt spid="_x0000_s32888"/>
                </a:ext>
                <a:ext uri="{FF2B5EF4-FFF2-40B4-BE49-F238E27FC236}">
                  <a16:creationId xmlns:a16="http://schemas.microsoft.com/office/drawing/2014/main" id="{00000000-0008-0000-0300-00007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31</xdr:row>
          <xdr:rowOff>114300</xdr:rowOff>
        </xdr:from>
        <xdr:to>
          <xdr:col>9</xdr:col>
          <xdr:colOff>1143000</xdr:colOff>
          <xdr:row>31</xdr:row>
          <xdr:rowOff>317500</xdr:rowOff>
        </xdr:to>
        <xdr:sp macro="" textlink="">
          <xdr:nvSpPr>
            <xdr:cNvPr id="32889" name="Drop Down 121" hidden="1">
              <a:extLst>
                <a:ext uri="{63B3BB69-23CF-44E3-9099-C40C66FF867C}">
                  <a14:compatExt spid="_x0000_s32889"/>
                </a:ext>
                <a:ext uri="{FF2B5EF4-FFF2-40B4-BE49-F238E27FC236}">
                  <a16:creationId xmlns:a16="http://schemas.microsoft.com/office/drawing/2014/main" id="{00000000-0008-0000-0300-00007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32</xdr:row>
          <xdr:rowOff>114300</xdr:rowOff>
        </xdr:from>
        <xdr:to>
          <xdr:col>9</xdr:col>
          <xdr:colOff>1143000</xdr:colOff>
          <xdr:row>32</xdr:row>
          <xdr:rowOff>317500</xdr:rowOff>
        </xdr:to>
        <xdr:sp macro="" textlink="">
          <xdr:nvSpPr>
            <xdr:cNvPr id="32890" name="Drop Down 122" hidden="1">
              <a:extLst>
                <a:ext uri="{63B3BB69-23CF-44E3-9099-C40C66FF867C}">
                  <a14:compatExt spid="_x0000_s32890"/>
                </a:ext>
                <a:ext uri="{FF2B5EF4-FFF2-40B4-BE49-F238E27FC236}">
                  <a16:creationId xmlns:a16="http://schemas.microsoft.com/office/drawing/2014/main" id="{00000000-0008-0000-0300-00007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33</xdr:row>
          <xdr:rowOff>114300</xdr:rowOff>
        </xdr:from>
        <xdr:to>
          <xdr:col>9</xdr:col>
          <xdr:colOff>1143000</xdr:colOff>
          <xdr:row>33</xdr:row>
          <xdr:rowOff>317500</xdr:rowOff>
        </xdr:to>
        <xdr:sp macro="" textlink="">
          <xdr:nvSpPr>
            <xdr:cNvPr id="32891" name="Drop Down 123" hidden="1">
              <a:extLst>
                <a:ext uri="{63B3BB69-23CF-44E3-9099-C40C66FF867C}">
                  <a14:compatExt spid="_x0000_s32891"/>
                </a:ext>
                <a:ext uri="{FF2B5EF4-FFF2-40B4-BE49-F238E27FC236}">
                  <a16:creationId xmlns:a16="http://schemas.microsoft.com/office/drawing/2014/main" id="{00000000-0008-0000-0300-00007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34</xdr:row>
          <xdr:rowOff>114300</xdr:rowOff>
        </xdr:from>
        <xdr:to>
          <xdr:col>9</xdr:col>
          <xdr:colOff>1143000</xdr:colOff>
          <xdr:row>34</xdr:row>
          <xdr:rowOff>317500</xdr:rowOff>
        </xdr:to>
        <xdr:sp macro="" textlink="">
          <xdr:nvSpPr>
            <xdr:cNvPr id="32892" name="Drop Down 124" hidden="1">
              <a:extLst>
                <a:ext uri="{63B3BB69-23CF-44E3-9099-C40C66FF867C}">
                  <a14:compatExt spid="_x0000_s32892"/>
                </a:ext>
                <a:ext uri="{FF2B5EF4-FFF2-40B4-BE49-F238E27FC236}">
                  <a16:creationId xmlns:a16="http://schemas.microsoft.com/office/drawing/2014/main" id="{00000000-0008-0000-0300-00007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35</xdr:row>
          <xdr:rowOff>114300</xdr:rowOff>
        </xdr:from>
        <xdr:to>
          <xdr:col>9</xdr:col>
          <xdr:colOff>1143000</xdr:colOff>
          <xdr:row>35</xdr:row>
          <xdr:rowOff>317500</xdr:rowOff>
        </xdr:to>
        <xdr:sp macro="" textlink="">
          <xdr:nvSpPr>
            <xdr:cNvPr id="32893" name="Drop Down 125" hidden="1">
              <a:extLst>
                <a:ext uri="{63B3BB69-23CF-44E3-9099-C40C66FF867C}">
                  <a14:compatExt spid="_x0000_s32893"/>
                </a:ext>
                <a:ext uri="{FF2B5EF4-FFF2-40B4-BE49-F238E27FC236}">
                  <a16:creationId xmlns:a16="http://schemas.microsoft.com/office/drawing/2014/main" id="{00000000-0008-0000-0300-00007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36</xdr:row>
          <xdr:rowOff>114300</xdr:rowOff>
        </xdr:from>
        <xdr:to>
          <xdr:col>9</xdr:col>
          <xdr:colOff>1143000</xdr:colOff>
          <xdr:row>36</xdr:row>
          <xdr:rowOff>317500</xdr:rowOff>
        </xdr:to>
        <xdr:sp macro="" textlink="">
          <xdr:nvSpPr>
            <xdr:cNvPr id="32894" name="Drop Down 126" hidden="1">
              <a:extLst>
                <a:ext uri="{63B3BB69-23CF-44E3-9099-C40C66FF867C}">
                  <a14:compatExt spid="_x0000_s32894"/>
                </a:ext>
                <a:ext uri="{FF2B5EF4-FFF2-40B4-BE49-F238E27FC236}">
                  <a16:creationId xmlns:a16="http://schemas.microsoft.com/office/drawing/2014/main" id="{00000000-0008-0000-0300-00007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37</xdr:row>
          <xdr:rowOff>114300</xdr:rowOff>
        </xdr:from>
        <xdr:to>
          <xdr:col>9</xdr:col>
          <xdr:colOff>1143000</xdr:colOff>
          <xdr:row>37</xdr:row>
          <xdr:rowOff>317500</xdr:rowOff>
        </xdr:to>
        <xdr:sp macro="" textlink="">
          <xdr:nvSpPr>
            <xdr:cNvPr id="32895" name="Drop Down 127" hidden="1">
              <a:extLst>
                <a:ext uri="{63B3BB69-23CF-44E3-9099-C40C66FF867C}">
                  <a14:compatExt spid="_x0000_s32895"/>
                </a:ext>
                <a:ext uri="{FF2B5EF4-FFF2-40B4-BE49-F238E27FC236}">
                  <a16:creationId xmlns:a16="http://schemas.microsoft.com/office/drawing/2014/main" id="{00000000-0008-0000-0300-00007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38</xdr:row>
          <xdr:rowOff>114300</xdr:rowOff>
        </xdr:from>
        <xdr:to>
          <xdr:col>9</xdr:col>
          <xdr:colOff>1143000</xdr:colOff>
          <xdr:row>38</xdr:row>
          <xdr:rowOff>317500</xdr:rowOff>
        </xdr:to>
        <xdr:sp macro="" textlink="">
          <xdr:nvSpPr>
            <xdr:cNvPr id="32896" name="Drop Down 128" hidden="1">
              <a:extLst>
                <a:ext uri="{63B3BB69-23CF-44E3-9099-C40C66FF867C}">
                  <a14:compatExt spid="_x0000_s32896"/>
                </a:ext>
                <a:ext uri="{FF2B5EF4-FFF2-40B4-BE49-F238E27FC236}">
                  <a16:creationId xmlns:a16="http://schemas.microsoft.com/office/drawing/2014/main" id="{00000000-0008-0000-0300-00008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39</xdr:row>
          <xdr:rowOff>114300</xdr:rowOff>
        </xdr:from>
        <xdr:to>
          <xdr:col>9</xdr:col>
          <xdr:colOff>1143000</xdr:colOff>
          <xdr:row>39</xdr:row>
          <xdr:rowOff>317500</xdr:rowOff>
        </xdr:to>
        <xdr:sp macro="" textlink="">
          <xdr:nvSpPr>
            <xdr:cNvPr id="32897" name="Drop Down 129" hidden="1">
              <a:extLst>
                <a:ext uri="{63B3BB69-23CF-44E3-9099-C40C66FF867C}">
                  <a14:compatExt spid="_x0000_s32897"/>
                </a:ext>
                <a:ext uri="{FF2B5EF4-FFF2-40B4-BE49-F238E27FC236}">
                  <a16:creationId xmlns:a16="http://schemas.microsoft.com/office/drawing/2014/main" id="{00000000-0008-0000-0300-00008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40</xdr:row>
          <xdr:rowOff>114300</xdr:rowOff>
        </xdr:from>
        <xdr:to>
          <xdr:col>9</xdr:col>
          <xdr:colOff>1143000</xdr:colOff>
          <xdr:row>40</xdr:row>
          <xdr:rowOff>317500</xdr:rowOff>
        </xdr:to>
        <xdr:sp macro="" textlink="">
          <xdr:nvSpPr>
            <xdr:cNvPr id="32898" name="Drop Down 130" hidden="1">
              <a:extLst>
                <a:ext uri="{63B3BB69-23CF-44E3-9099-C40C66FF867C}">
                  <a14:compatExt spid="_x0000_s32898"/>
                </a:ext>
                <a:ext uri="{FF2B5EF4-FFF2-40B4-BE49-F238E27FC236}">
                  <a16:creationId xmlns:a16="http://schemas.microsoft.com/office/drawing/2014/main" id="{00000000-0008-0000-0300-00008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41</xdr:row>
          <xdr:rowOff>114300</xdr:rowOff>
        </xdr:from>
        <xdr:to>
          <xdr:col>9</xdr:col>
          <xdr:colOff>1143000</xdr:colOff>
          <xdr:row>41</xdr:row>
          <xdr:rowOff>317500</xdr:rowOff>
        </xdr:to>
        <xdr:sp macro="" textlink="">
          <xdr:nvSpPr>
            <xdr:cNvPr id="32899" name="Drop Down 131" hidden="1">
              <a:extLst>
                <a:ext uri="{63B3BB69-23CF-44E3-9099-C40C66FF867C}">
                  <a14:compatExt spid="_x0000_s32899"/>
                </a:ext>
                <a:ext uri="{FF2B5EF4-FFF2-40B4-BE49-F238E27FC236}">
                  <a16:creationId xmlns:a16="http://schemas.microsoft.com/office/drawing/2014/main" id="{00000000-0008-0000-0300-00008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42</xdr:row>
          <xdr:rowOff>114300</xdr:rowOff>
        </xdr:from>
        <xdr:to>
          <xdr:col>9</xdr:col>
          <xdr:colOff>1143000</xdr:colOff>
          <xdr:row>42</xdr:row>
          <xdr:rowOff>317500</xdr:rowOff>
        </xdr:to>
        <xdr:sp macro="" textlink="">
          <xdr:nvSpPr>
            <xdr:cNvPr id="32900" name="Drop Down 132" hidden="1">
              <a:extLst>
                <a:ext uri="{63B3BB69-23CF-44E3-9099-C40C66FF867C}">
                  <a14:compatExt spid="_x0000_s32900"/>
                </a:ext>
                <a:ext uri="{FF2B5EF4-FFF2-40B4-BE49-F238E27FC236}">
                  <a16:creationId xmlns:a16="http://schemas.microsoft.com/office/drawing/2014/main" id="{00000000-0008-0000-0300-00008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43</xdr:row>
          <xdr:rowOff>114300</xdr:rowOff>
        </xdr:from>
        <xdr:to>
          <xdr:col>9</xdr:col>
          <xdr:colOff>1143000</xdr:colOff>
          <xdr:row>43</xdr:row>
          <xdr:rowOff>317500</xdr:rowOff>
        </xdr:to>
        <xdr:sp macro="" textlink="">
          <xdr:nvSpPr>
            <xdr:cNvPr id="32901" name="Drop Down 133" hidden="1">
              <a:extLst>
                <a:ext uri="{63B3BB69-23CF-44E3-9099-C40C66FF867C}">
                  <a14:compatExt spid="_x0000_s32901"/>
                </a:ext>
                <a:ext uri="{FF2B5EF4-FFF2-40B4-BE49-F238E27FC236}">
                  <a16:creationId xmlns:a16="http://schemas.microsoft.com/office/drawing/2014/main" id="{00000000-0008-0000-0300-00008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44</xdr:row>
          <xdr:rowOff>114300</xdr:rowOff>
        </xdr:from>
        <xdr:to>
          <xdr:col>9</xdr:col>
          <xdr:colOff>1143000</xdr:colOff>
          <xdr:row>44</xdr:row>
          <xdr:rowOff>317500</xdr:rowOff>
        </xdr:to>
        <xdr:sp macro="" textlink="">
          <xdr:nvSpPr>
            <xdr:cNvPr id="32902" name="Drop Down 134" hidden="1">
              <a:extLst>
                <a:ext uri="{63B3BB69-23CF-44E3-9099-C40C66FF867C}">
                  <a14:compatExt spid="_x0000_s32902"/>
                </a:ext>
                <a:ext uri="{FF2B5EF4-FFF2-40B4-BE49-F238E27FC236}">
                  <a16:creationId xmlns:a16="http://schemas.microsoft.com/office/drawing/2014/main" id="{00000000-0008-0000-0300-00008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45</xdr:row>
          <xdr:rowOff>114300</xdr:rowOff>
        </xdr:from>
        <xdr:to>
          <xdr:col>9</xdr:col>
          <xdr:colOff>1143000</xdr:colOff>
          <xdr:row>45</xdr:row>
          <xdr:rowOff>317500</xdr:rowOff>
        </xdr:to>
        <xdr:sp macro="" textlink="">
          <xdr:nvSpPr>
            <xdr:cNvPr id="32903" name="Drop Down 135" hidden="1">
              <a:extLst>
                <a:ext uri="{63B3BB69-23CF-44E3-9099-C40C66FF867C}">
                  <a14:compatExt spid="_x0000_s32903"/>
                </a:ext>
                <a:ext uri="{FF2B5EF4-FFF2-40B4-BE49-F238E27FC236}">
                  <a16:creationId xmlns:a16="http://schemas.microsoft.com/office/drawing/2014/main" id="{00000000-0008-0000-0300-00008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46</xdr:row>
          <xdr:rowOff>114300</xdr:rowOff>
        </xdr:from>
        <xdr:to>
          <xdr:col>9</xdr:col>
          <xdr:colOff>1143000</xdr:colOff>
          <xdr:row>46</xdr:row>
          <xdr:rowOff>317500</xdr:rowOff>
        </xdr:to>
        <xdr:sp macro="" textlink="">
          <xdr:nvSpPr>
            <xdr:cNvPr id="32904" name="Drop Down 136" hidden="1">
              <a:extLst>
                <a:ext uri="{63B3BB69-23CF-44E3-9099-C40C66FF867C}">
                  <a14:compatExt spid="_x0000_s32904"/>
                </a:ext>
                <a:ext uri="{FF2B5EF4-FFF2-40B4-BE49-F238E27FC236}">
                  <a16:creationId xmlns:a16="http://schemas.microsoft.com/office/drawing/2014/main" id="{00000000-0008-0000-0300-00008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47</xdr:row>
          <xdr:rowOff>114300</xdr:rowOff>
        </xdr:from>
        <xdr:to>
          <xdr:col>9</xdr:col>
          <xdr:colOff>1143000</xdr:colOff>
          <xdr:row>47</xdr:row>
          <xdr:rowOff>317500</xdr:rowOff>
        </xdr:to>
        <xdr:sp macro="" textlink="">
          <xdr:nvSpPr>
            <xdr:cNvPr id="32905" name="Drop Down 137" hidden="1">
              <a:extLst>
                <a:ext uri="{63B3BB69-23CF-44E3-9099-C40C66FF867C}">
                  <a14:compatExt spid="_x0000_s32905"/>
                </a:ext>
                <a:ext uri="{FF2B5EF4-FFF2-40B4-BE49-F238E27FC236}">
                  <a16:creationId xmlns:a16="http://schemas.microsoft.com/office/drawing/2014/main" id="{00000000-0008-0000-0300-00008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48</xdr:row>
          <xdr:rowOff>114300</xdr:rowOff>
        </xdr:from>
        <xdr:to>
          <xdr:col>9</xdr:col>
          <xdr:colOff>1143000</xdr:colOff>
          <xdr:row>48</xdr:row>
          <xdr:rowOff>317500</xdr:rowOff>
        </xdr:to>
        <xdr:sp macro="" textlink="">
          <xdr:nvSpPr>
            <xdr:cNvPr id="32906" name="Drop Down 138" hidden="1">
              <a:extLst>
                <a:ext uri="{63B3BB69-23CF-44E3-9099-C40C66FF867C}">
                  <a14:compatExt spid="_x0000_s32906"/>
                </a:ext>
                <a:ext uri="{FF2B5EF4-FFF2-40B4-BE49-F238E27FC236}">
                  <a16:creationId xmlns:a16="http://schemas.microsoft.com/office/drawing/2014/main" id="{00000000-0008-0000-0300-00008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49</xdr:row>
          <xdr:rowOff>114300</xdr:rowOff>
        </xdr:from>
        <xdr:to>
          <xdr:col>9</xdr:col>
          <xdr:colOff>1143000</xdr:colOff>
          <xdr:row>49</xdr:row>
          <xdr:rowOff>317500</xdr:rowOff>
        </xdr:to>
        <xdr:sp macro="" textlink="">
          <xdr:nvSpPr>
            <xdr:cNvPr id="32907" name="Drop Down 139" hidden="1">
              <a:extLst>
                <a:ext uri="{63B3BB69-23CF-44E3-9099-C40C66FF867C}">
                  <a14:compatExt spid="_x0000_s32907"/>
                </a:ext>
                <a:ext uri="{FF2B5EF4-FFF2-40B4-BE49-F238E27FC236}">
                  <a16:creationId xmlns:a16="http://schemas.microsoft.com/office/drawing/2014/main" id="{00000000-0008-0000-0300-00008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50</xdr:row>
          <xdr:rowOff>114300</xdr:rowOff>
        </xdr:from>
        <xdr:to>
          <xdr:col>9</xdr:col>
          <xdr:colOff>1143000</xdr:colOff>
          <xdr:row>50</xdr:row>
          <xdr:rowOff>317500</xdr:rowOff>
        </xdr:to>
        <xdr:sp macro="" textlink="">
          <xdr:nvSpPr>
            <xdr:cNvPr id="32908" name="Drop Down 140" hidden="1">
              <a:extLst>
                <a:ext uri="{63B3BB69-23CF-44E3-9099-C40C66FF867C}">
                  <a14:compatExt spid="_x0000_s32908"/>
                </a:ext>
                <a:ext uri="{FF2B5EF4-FFF2-40B4-BE49-F238E27FC236}">
                  <a16:creationId xmlns:a16="http://schemas.microsoft.com/office/drawing/2014/main" id="{00000000-0008-0000-0300-00008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51</xdr:row>
          <xdr:rowOff>114300</xdr:rowOff>
        </xdr:from>
        <xdr:to>
          <xdr:col>9</xdr:col>
          <xdr:colOff>1143000</xdr:colOff>
          <xdr:row>51</xdr:row>
          <xdr:rowOff>317500</xdr:rowOff>
        </xdr:to>
        <xdr:sp macro="" textlink="">
          <xdr:nvSpPr>
            <xdr:cNvPr id="32909" name="Drop Down 141" hidden="1">
              <a:extLst>
                <a:ext uri="{63B3BB69-23CF-44E3-9099-C40C66FF867C}">
                  <a14:compatExt spid="_x0000_s32909"/>
                </a:ext>
                <a:ext uri="{FF2B5EF4-FFF2-40B4-BE49-F238E27FC236}">
                  <a16:creationId xmlns:a16="http://schemas.microsoft.com/office/drawing/2014/main" id="{00000000-0008-0000-0300-00008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52</xdr:row>
          <xdr:rowOff>114300</xdr:rowOff>
        </xdr:from>
        <xdr:to>
          <xdr:col>9</xdr:col>
          <xdr:colOff>1143000</xdr:colOff>
          <xdr:row>52</xdr:row>
          <xdr:rowOff>317500</xdr:rowOff>
        </xdr:to>
        <xdr:sp macro="" textlink="">
          <xdr:nvSpPr>
            <xdr:cNvPr id="32910" name="Drop Down 142" hidden="1">
              <a:extLst>
                <a:ext uri="{63B3BB69-23CF-44E3-9099-C40C66FF867C}">
                  <a14:compatExt spid="_x0000_s32910"/>
                </a:ext>
                <a:ext uri="{FF2B5EF4-FFF2-40B4-BE49-F238E27FC236}">
                  <a16:creationId xmlns:a16="http://schemas.microsoft.com/office/drawing/2014/main" id="{00000000-0008-0000-0300-00008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53</xdr:row>
          <xdr:rowOff>114300</xdr:rowOff>
        </xdr:from>
        <xdr:to>
          <xdr:col>9</xdr:col>
          <xdr:colOff>1143000</xdr:colOff>
          <xdr:row>53</xdr:row>
          <xdr:rowOff>317500</xdr:rowOff>
        </xdr:to>
        <xdr:sp macro="" textlink="">
          <xdr:nvSpPr>
            <xdr:cNvPr id="32911" name="Drop Down 143" hidden="1">
              <a:extLst>
                <a:ext uri="{63B3BB69-23CF-44E3-9099-C40C66FF867C}">
                  <a14:compatExt spid="_x0000_s32911"/>
                </a:ext>
                <a:ext uri="{FF2B5EF4-FFF2-40B4-BE49-F238E27FC236}">
                  <a16:creationId xmlns:a16="http://schemas.microsoft.com/office/drawing/2014/main" id="{00000000-0008-0000-0300-00008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54</xdr:row>
          <xdr:rowOff>114300</xdr:rowOff>
        </xdr:from>
        <xdr:to>
          <xdr:col>9</xdr:col>
          <xdr:colOff>1143000</xdr:colOff>
          <xdr:row>54</xdr:row>
          <xdr:rowOff>317500</xdr:rowOff>
        </xdr:to>
        <xdr:sp macro="" textlink="">
          <xdr:nvSpPr>
            <xdr:cNvPr id="32912" name="Drop Down 144" hidden="1">
              <a:extLst>
                <a:ext uri="{63B3BB69-23CF-44E3-9099-C40C66FF867C}">
                  <a14:compatExt spid="_x0000_s32912"/>
                </a:ext>
                <a:ext uri="{FF2B5EF4-FFF2-40B4-BE49-F238E27FC236}">
                  <a16:creationId xmlns:a16="http://schemas.microsoft.com/office/drawing/2014/main" id="{00000000-0008-0000-0300-00009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55</xdr:row>
          <xdr:rowOff>114300</xdr:rowOff>
        </xdr:from>
        <xdr:to>
          <xdr:col>9</xdr:col>
          <xdr:colOff>1143000</xdr:colOff>
          <xdr:row>55</xdr:row>
          <xdr:rowOff>317500</xdr:rowOff>
        </xdr:to>
        <xdr:sp macro="" textlink="">
          <xdr:nvSpPr>
            <xdr:cNvPr id="32913" name="Drop Down 145" hidden="1">
              <a:extLst>
                <a:ext uri="{63B3BB69-23CF-44E3-9099-C40C66FF867C}">
                  <a14:compatExt spid="_x0000_s32913"/>
                </a:ext>
                <a:ext uri="{FF2B5EF4-FFF2-40B4-BE49-F238E27FC236}">
                  <a16:creationId xmlns:a16="http://schemas.microsoft.com/office/drawing/2014/main" id="{00000000-0008-0000-0300-00009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56</xdr:row>
          <xdr:rowOff>114300</xdr:rowOff>
        </xdr:from>
        <xdr:to>
          <xdr:col>9</xdr:col>
          <xdr:colOff>1143000</xdr:colOff>
          <xdr:row>56</xdr:row>
          <xdr:rowOff>317500</xdr:rowOff>
        </xdr:to>
        <xdr:sp macro="" textlink="">
          <xdr:nvSpPr>
            <xdr:cNvPr id="32914" name="Drop Down 146" hidden="1">
              <a:extLst>
                <a:ext uri="{63B3BB69-23CF-44E3-9099-C40C66FF867C}">
                  <a14:compatExt spid="_x0000_s32914"/>
                </a:ext>
                <a:ext uri="{FF2B5EF4-FFF2-40B4-BE49-F238E27FC236}">
                  <a16:creationId xmlns:a16="http://schemas.microsoft.com/office/drawing/2014/main" id="{00000000-0008-0000-0300-00009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57</xdr:row>
          <xdr:rowOff>114300</xdr:rowOff>
        </xdr:from>
        <xdr:to>
          <xdr:col>9</xdr:col>
          <xdr:colOff>1143000</xdr:colOff>
          <xdr:row>57</xdr:row>
          <xdr:rowOff>317500</xdr:rowOff>
        </xdr:to>
        <xdr:sp macro="" textlink="">
          <xdr:nvSpPr>
            <xdr:cNvPr id="32915" name="Drop Down 147" hidden="1">
              <a:extLst>
                <a:ext uri="{63B3BB69-23CF-44E3-9099-C40C66FF867C}">
                  <a14:compatExt spid="_x0000_s32915"/>
                </a:ext>
                <a:ext uri="{FF2B5EF4-FFF2-40B4-BE49-F238E27FC236}">
                  <a16:creationId xmlns:a16="http://schemas.microsoft.com/office/drawing/2014/main" id="{00000000-0008-0000-0300-00009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58</xdr:row>
          <xdr:rowOff>114300</xdr:rowOff>
        </xdr:from>
        <xdr:to>
          <xdr:col>9</xdr:col>
          <xdr:colOff>1143000</xdr:colOff>
          <xdr:row>58</xdr:row>
          <xdr:rowOff>317500</xdr:rowOff>
        </xdr:to>
        <xdr:sp macro="" textlink="">
          <xdr:nvSpPr>
            <xdr:cNvPr id="32916" name="Drop Down 148" hidden="1">
              <a:extLst>
                <a:ext uri="{63B3BB69-23CF-44E3-9099-C40C66FF867C}">
                  <a14:compatExt spid="_x0000_s32916"/>
                </a:ext>
                <a:ext uri="{FF2B5EF4-FFF2-40B4-BE49-F238E27FC236}">
                  <a16:creationId xmlns:a16="http://schemas.microsoft.com/office/drawing/2014/main" id="{00000000-0008-0000-0300-00009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59</xdr:row>
          <xdr:rowOff>114300</xdr:rowOff>
        </xdr:from>
        <xdr:to>
          <xdr:col>9</xdr:col>
          <xdr:colOff>1143000</xdr:colOff>
          <xdr:row>59</xdr:row>
          <xdr:rowOff>317500</xdr:rowOff>
        </xdr:to>
        <xdr:sp macro="" textlink="">
          <xdr:nvSpPr>
            <xdr:cNvPr id="32917" name="Drop Down 149" hidden="1">
              <a:extLst>
                <a:ext uri="{63B3BB69-23CF-44E3-9099-C40C66FF867C}">
                  <a14:compatExt spid="_x0000_s32917"/>
                </a:ext>
                <a:ext uri="{FF2B5EF4-FFF2-40B4-BE49-F238E27FC236}">
                  <a16:creationId xmlns:a16="http://schemas.microsoft.com/office/drawing/2014/main" id="{00000000-0008-0000-0300-00009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60</xdr:row>
          <xdr:rowOff>114300</xdr:rowOff>
        </xdr:from>
        <xdr:to>
          <xdr:col>9</xdr:col>
          <xdr:colOff>1143000</xdr:colOff>
          <xdr:row>60</xdr:row>
          <xdr:rowOff>317500</xdr:rowOff>
        </xdr:to>
        <xdr:sp macro="" textlink="">
          <xdr:nvSpPr>
            <xdr:cNvPr id="32918" name="Drop Down 150" hidden="1">
              <a:extLst>
                <a:ext uri="{63B3BB69-23CF-44E3-9099-C40C66FF867C}">
                  <a14:compatExt spid="_x0000_s32918"/>
                </a:ext>
                <a:ext uri="{FF2B5EF4-FFF2-40B4-BE49-F238E27FC236}">
                  <a16:creationId xmlns:a16="http://schemas.microsoft.com/office/drawing/2014/main" id="{00000000-0008-0000-0300-00009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279400</xdr:colOff>
          <xdr:row>5</xdr:row>
          <xdr:rowOff>152400</xdr:rowOff>
        </xdr:from>
        <xdr:to>
          <xdr:col>24</xdr:col>
          <xdr:colOff>1123950</xdr:colOff>
          <xdr:row>6</xdr:row>
          <xdr:rowOff>12700</xdr:rowOff>
        </xdr:to>
        <xdr:sp macro="" textlink="">
          <xdr:nvSpPr>
            <xdr:cNvPr id="32919" name="Drop Down 151" hidden="1">
              <a:extLst>
                <a:ext uri="{63B3BB69-23CF-44E3-9099-C40C66FF867C}">
                  <a14:compatExt spid="_x0000_s32919"/>
                </a:ext>
                <a:ext uri="{FF2B5EF4-FFF2-40B4-BE49-F238E27FC236}">
                  <a16:creationId xmlns:a16="http://schemas.microsoft.com/office/drawing/2014/main" id="{00000000-0008-0000-0300-00009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279400</xdr:colOff>
          <xdr:row>6</xdr:row>
          <xdr:rowOff>190500</xdr:rowOff>
        </xdr:from>
        <xdr:to>
          <xdr:col>24</xdr:col>
          <xdr:colOff>1123950</xdr:colOff>
          <xdr:row>7</xdr:row>
          <xdr:rowOff>260350</xdr:rowOff>
        </xdr:to>
        <xdr:sp macro="" textlink="">
          <xdr:nvSpPr>
            <xdr:cNvPr id="32920" name="Drop Down 152" hidden="1">
              <a:extLst>
                <a:ext uri="{63B3BB69-23CF-44E3-9099-C40C66FF867C}">
                  <a14:compatExt spid="_x0000_s32920"/>
                </a:ext>
                <a:ext uri="{FF2B5EF4-FFF2-40B4-BE49-F238E27FC236}">
                  <a16:creationId xmlns:a16="http://schemas.microsoft.com/office/drawing/2014/main" id="{00000000-0008-0000-0300-00009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279400</xdr:colOff>
          <xdr:row>7</xdr:row>
          <xdr:rowOff>457200</xdr:rowOff>
        </xdr:from>
        <xdr:to>
          <xdr:col>24</xdr:col>
          <xdr:colOff>1123950</xdr:colOff>
          <xdr:row>7</xdr:row>
          <xdr:rowOff>736600</xdr:rowOff>
        </xdr:to>
        <xdr:sp macro="" textlink="">
          <xdr:nvSpPr>
            <xdr:cNvPr id="32921" name="Drop Down 153" hidden="1">
              <a:extLst>
                <a:ext uri="{63B3BB69-23CF-44E3-9099-C40C66FF867C}">
                  <a14:compatExt spid="_x0000_s32921"/>
                </a:ext>
                <a:ext uri="{FF2B5EF4-FFF2-40B4-BE49-F238E27FC236}">
                  <a16:creationId xmlns:a16="http://schemas.microsoft.com/office/drawing/2014/main" id="{00000000-0008-0000-0300-00009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279400</xdr:colOff>
          <xdr:row>8</xdr:row>
          <xdr:rowOff>317500</xdr:rowOff>
        </xdr:from>
        <xdr:to>
          <xdr:col>24</xdr:col>
          <xdr:colOff>1136650</xdr:colOff>
          <xdr:row>9</xdr:row>
          <xdr:rowOff>190500</xdr:rowOff>
        </xdr:to>
        <xdr:sp macro="" textlink="">
          <xdr:nvSpPr>
            <xdr:cNvPr id="32922" name="Drop Down 154" hidden="1">
              <a:extLst>
                <a:ext uri="{63B3BB69-23CF-44E3-9099-C40C66FF867C}">
                  <a14:compatExt spid="_x0000_s32922"/>
                </a:ext>
                <a:ext uri="{FF2B5EF4-FFF2-40B4-BE49-F238E27FC236}">
                  <a16:creationId xmlns:a16="http://schemas.microsoft.com/office/drawing/2014/main" id="{00000000-0008-0000-0300-00009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279400</xdr:colOff>
          <xdr:row>9</xdr:row>
          <xdr:rowOff>381000</xdr:rowOff>
        </xdr:from>
        <xdr:to>
          <xdr:col>24</xdr:col>
          <xdr:colOff>1123950</xdr:colOff>
          <xdr:row>9</xdr:row>
          <xdr:rowOff>647700</xdr:rowOff>
        </xdr:to>
        <xdr:sp macro="" textlink="">
          <xdr:nvSpPr>
            <xdr:cNvPr id="32923" name="Drop Down 155" hidden="1">
              <a:extLst>
                <a:ext uri="{63B3BB69-23CF-44E3-9099-C40C66FF867C}">
                  <a14:compatExt spid="_x0000_s32923"/>
                </a:ext>
                <a:ext uri="{FF2B5EF4-FFF2-40B4-BE49-F238E27FC236}">
                  <a16:creationId xmlns:a16="http://schemas.microsoft.com/office/drawing/2014/main" id="{00000000-0008-0000-0300-00009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61</xdr:row>
          <xdr:rowOff>114300</xdr:rowOff>
        </xdr:from>
        <xdr:to>
          <xdr:col>6</xdr:col>
          <xdr:colOff>1143000</xdr:colOff>
          <xdr:row>61</xdr:row>
          <xdr:rowOff>317500</xdr:rowOff>
        </xdr:to>
        <xdr:sp macro="" textlink="">
          <xdr:nvSpPr>
            <xdr:cNvPr id="32924" name="Drop Down 156" hidden="1">
              <a:extLst>
                <a:ext uri="{63B3BB69-23CF-44E3-9099-C40C66FF867C}">
                  <a14:compatExt spid="_x0000_s32924"/>
                </a:ext>
                <a:ext uri="{FF2B5EF4-FFF2-40B4-BE49-F238E27FC236}">
                  <a16:creationId xmlns:a16="http://schemas.microsoft.com/office/drawing/2014/main" id="{00000000-0008-0000-0300-00009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61</xdr:row>
          <xdr:rowOff>114300</xdr:rowOff>
        </xdr:from>
        <xdr:to>
          <xdr:col>12</xdr:col>
          <xdr:colOff>1143000</xdr:colOff>
          <xdr:row>61</xdr:row>
          <xdr:rowOff>317500</xdr:rowOff>
        </xdr:to>
        <xdr:sp macro="" textlink="">
          <xdr:nvSpPr>
            <xdr:cNvPr id="32925" name="Drop Down 157" hidden="1">
              <a:extLst>
                <a:ext uri="{63B3BB69-23CF-44E3-9099-C40C66FF867C}">
                  <a14:compatExt spid="_x0000_s32925"/>
                </a:ext>
                <a:ext uri="{FF2B5EF4-FFF2-40B4-BE49-F238E27FC236}">
                  <a16:creationId xmlns:a16="http://schemas.microsoft.com/office/drawing/2014/main" id="{00000000-0008-0000-0300-00009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61</xdr:row>
          <xdr:rowOff>114300</xdr:rowOff>
        </xdr:from>
        <xdr:to>
          <xdr:col>9</xdr:col>
          <xdr:colOff>1143000</xdr:colOff>
          <xdr:row>61</xdr:row>
          <xdr:rowOff>317500</xdr:rowOff>
        </xdr:to>
        <xdr:sp macro="" textlink="">
          <xdr:nvSpPr>
            <xdr:cNvPr id="32926" name="Drop Down 158" hidden="1">
              <a:extLst>
                <a:ext uri="{63B3BB69-23CF-44E3-9099-C40C66FF867C}">
                  <a14:compatExt spid="_x0000_s32926"/>
                </a:ext>
                <a:ext uri="{FF2B5EF4-FFF2-40B4-BE49-F238E27FC236}">
                  <a16:creationId xmlns:a16="http://schemas.microsoft.com/office/drawing/2014/main" id="{00000000-0008-0000-0300-00009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10</xdr:row>
          <xdr:rowOff>114300</xdr:rowOff>
        </xdr:from>
        <xdr:to>
          <xdr:col>15</xdr:col>
          <xdr:colOff>1143000</xdr:colOff>
          <xdr:row>10</xdr:row>
          <xdr:rowOff>317500</xdr:rowOff>
        </xdr:to>
        <xdr:sp macro="" textlink="">
          <xdr:nvSpPr>
            <xdr:cNvPr id="32927" name="Drop Down 159" hidden="1">
              <a:extLst>
                <a:ext uri="{63B3BB69-23CF-44E3-9099-C40C66FF867C}">
                  <a14:compatExt spid="_x0000_s32927"/>
                </a:ext>
                <a:ext uri="{FF2B5EF4-FFF2-40B4-BE49-F238E27FC236}">
                  <a16:creationId xmlns:a16="http://schemas.microsoft.com/office/drawing/2014/main" id="{00000000-0008-0000-0300-00009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12</xdr:row>
          <xdr:rowOff>114300</xdr:rowOff>
        </xdr:from>
        <xdr:to>
          <xdr:col>15</xdr:col>
          <xdr:colOff>1143000</xdr:colOff>
          <xdr:row>12</xdr:row>
          <xdr:rowOff>317500</xdr:rowOff>
        </xdr:to>
        <xdr:sp macro="" textlink="">
          <xdr:nvSpPr>
            <xdr:cNvPr id="32928" name="Drop Down 160" hidden="1">
              <a:extLst>
                <a:ext uri="{63B3BB69-23CF-44E3-9099-C40C66FF867C}">
                  <a14:compatExt spid="_x0000_s32928"/>
                </a:ext>
                <a:ext uri="{FF2B5EF4-FFF2-40B4-BE49-F238E27FC236}">
                  <a16:creationId xmlns:a16="http://schemas.microsoft.com/office/drawing/2014/main" id="{00000000-0008-0000-0300-0000A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13</xdr:row>
          <xdr:rowOff>114300</xdr:rowOff>
        </xdr:from>
        <xdr:to>
          <xdr:col>15</xdr:col>
          <xdr:colOff>1143000</xdr:colOff>
          <xdr:row>13</xdr:row>
          <xdr:rowOff>317500</xdr:rowOff>
        </xdr:to>
        <xdr:sp macro="" textlink="">
          <xdr:nvSpPr>
            <xdr:cNvPr id="32929" name="Drop Down 161" hidden="1">
              <a:extLst>
                <a:ext uri="{63B3BB69-23CF-44E3-9099-C40C66FF867C}">
                  <a14:compatExt spid="_x0000_s32929"/>
                </a:ext>
                <a:ext uri="{FF2B5EF4-FFF2-40B4-BE49-F238E27FC236}">
                  <a16:creationId xmlns:a16="http://schemas.microsoft.com/office/drawing/2014/main" id="{00000000-0008-0000-0300-0000A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14</xdr:row>
          <xdr:rowOff>114300</xdr:rowOff>
        </xdr:from>
        <xdr:to>
          <xdr:col>15</xdr:col>
          <xdr:colOff>1143000</xdr:colOff>
          <xdr:row>14</xdr:row>
          <xdr:rowOff>317500</xdr:rowOff>
        </xdr:to>
        <xdr:sp macro="" textlink="">
          <xdr:nvSpPr>
            <xdr:cNvPr id="32930" name="Drop Down 162" hidden="1">
              <a:extLst>
                <a:ext uri="{63B3BB69-23CF-44E3-9099-C40C66FF867C}">
                  <a14:compatExt spid="_x0000_s32930"/>
                </a:ext>
                <a:ext uri="{FF2B5EF4-FFF2-40B4-BE49-F238E27FC236}">
                  <a16:creationId xmlns:a16="http://schemas.microsoft.com/office/drawing/2014/main" id="{00000000-0008-0000-0300-0000A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15</xdr:row>
          <xdr:rowOff>114300</xdr:rowOff>
        </xdr:from>
        <xdr:to>
          <xdr:col>15</xdr:col>
          <xdr:colOff>1143000</xdr:colOff>
          <xdr:row>15</xdr:row>
          <xdr:rowOff>317500</xdr:rowOff>
        </xdr:to>
        <xdr:sp macro="" textlink="">
          <xdr:nvSpPr>
            <xdr:cNvPr id="32931" name="Drop Down 163" hidden="1">
              <a:extLst>
                <a:ext uri="{63B3BB69-23CF-44E3-9099-C40C66FF867C}">
                  <a14:compatExt spid="_x0000_s32931"/>
                </a:ext>
                <a:ext uri="{FF2B5EF4-FFF2-40B4-BE49-F238E27FC236}">
                  <a16:creationId xmlns:a16="http://schemas.microsoft.com/office/drawing/2014/main" id="{00000000-0008-0000-0300-0000A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16</xdr:row>
          <xdr:rowOff>114300</xdr:rowOff>
        </xdr:from>
        <xdr:to>
          <xdr:col>15</xdr:col>
          <xdr:colOff>1143000</xdr:colOff>
          <xdr:row>16</xdr:row>
          <xdr:rowOff>317500</xdr:rowOff>
        </xdr:to>
        <xdr:sp macro="" textlink="">
          <xdr:nvSpPr>
            <xdr:cNvPr id="32932" name="Drop Down 164" hidden="1">
              <a:extLst>
                <a:ext uri="{63B3BB69-23CF-44E3-9099-C40C66FF867C}">
                  <a14:compatExt spid="_x0000_s32932"/>
                </a:ext>
                <a:ext uri="{FF2B5EF4-FFF2-40B4-BE49-F238E27FC236}">
                  <a16:creationId xmlns:a16="http://schemas.microsoft.com/office/drawing/2014/main" id="{00000000-0008-0000-0300-0000A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17</xdr:row>
          <xdr:rowOff>114300</xdr:rowOff>
        </xdr:from>
        <xdr:to>
          <xdr:col>15</xdr:col>
          <xdr:colOff>1143000</xdr:colOff>
          <xdr:row>17</xdr:row>
          <xdr:rowOff>317500</xdr:rowOff>
        </xdr:to>
        <xdr:sp macro="" textlink="">
          <xdr:nvSpPr>
            <xdr:cNvPr id="32933" name="Drop Down 165" hidden="1">
              <a:extLst>
                <a:ext uri="{63B3BB69-23CF-44E3-9099-C40C66FF867C}">
                  <a14:compatExt spid="_x0000_s32933"/>
                </a:ext>
                <a:ext uri="{FF2B5EF4-FFF2-40B4-BE49-F238E27FC236}">
                  <a16:creationId xmlns:a16="http://schemas.microsoft.com/office/drawing/2014/main" id="{00000000-0008-0000-0300-0000A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18</xdr:row>
          <xdr:rowOff>114300</xdr:rowOff>
        </xdr:from>
        <xdr:to>
          <xdr:col>15</xdr:col>
          <xdr:colOff>1143000</xdr:colOff>
          <xdr:row>18</xdr:row>
          <xdr:rowOff>317500</xdr:rowOff>
        </xdr:to>
        <xdr:sp macro="" textlink="">
          <xdr:nvSpPr>
            <xdr:cNvPr id="32934" name="Drop Down 166" hidden="1">
              <a:extLst>
                <a:ext uri="{63B3BB69-23CF-44E3-9099-C40C66FF867C}">
                  <a14:compatExt spid="_x0000_s32934"/>
                </a:ext>
                <a:ext uri="{FF2B5EF4-FFF2-40B4-BE49-F238E27FC236}">
                  <a16:creationId xmlns:a16="http://schemas.microsoft.com/office/drawing/2014/main" id="{00000000-0008-0000-0300-0000A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19</xdr:row>
          <xdr:rowOff>114300</xdr:rowOff>
        </xdr:from>
        <xdr:to>
          <xdr:col>15</xdr:col>
          <xdr:colOff>1143000</xdr:colOff>
          <xdr:row>19</xdr:row>
          <xdr:rowOff>317500</xdr:rowOff>
        </xdr:to>
        <xdr:sp macro="" textlink="">
          <xdr:nvSpPr>
            <xdr:cNvPr id="32935" name="Drop Down 167" hidden="1">
              <a:extLst>
                <a:ext uri="{63B3BB69-23CF-44E3-9099-C40C66FF867C}">
                  <a14:compatExt spid="_x0000_s32935"/>
                </a:ext>
                <a:ext uri="{FF2B5EF4-FFF2-40B4-BE49-F238E27FC236}">
                  <a16:creationId xmlns:a16="http://schemas.microsoft.com/office/drawing/2014/main" id="{00000000-0008-0000-0300-0000A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20</xdr:row>
          <xdr:rowOff>114300</xdr:rowOff>
        </xdr:from>
        <xdr:to>
          <xdr:col>15</xdr:col>
          <xdr:colOff>1143000</xdr:colOff>
          <xdr:row>20</xdr:row>
          <xdr:rowOff>317500</xdr:rowOff>
        </xdr:to>
        <xdr:sp macro="" textlink="">
          <xdr:nvSpPr>
            <xdr:cNvPr id="32936" name="Drop Down 168" hidden="1">
              <a:extLst>
                <a:ext uri="{63B3BB69-23CF-44E3-9099-C40C66FF867C}">
                  <a14:compatExt spid="_x0000_s32936"/>
                </a:ext>
                <a:ext uri="{FF2B5EF4-FFF2-40B4-BE49-F238E27FC236}">
                  <a16:creationId xmlns:a16="http://schemas.microsoft.com/office/drawing/2014/main" id="{00000000-0008-0000-0300-0000A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21</xdr:row>
          <xdr:rowOff>114300</xdr:rowOff>
        </xdr:from>
        <xdr:to>
          <xdr:col>15</xdr:col>
          <xdr:colOff>1143000</xdr:colOff>
          <xdr:row>21</xdr:row>
          <xdr:rowOff>317500</xdr:rowOff>
        </xdr:to>
        <xdr:sp macro="" textlink="">
          <xdr:nvSpPr>
            <xdr:cNvPr id="32937" name="Drop Down 169" hidden="1">
              <a:extLst>
                <a:ext uri="{63B3BB69-23CF-44E3-9099-C40C66FF867C}">
                  <a14:compatExt spid="_x0000_s32937"/>
                </a:ext>
                <a:ext uri="{FF2B5EF4-FFF2-40B4-BE49-F238E27FC236}">
                  <a16:creationId xmlns:a16="http://schemas.microsoft.com/office/drawing/2014/main" id="{00000000-0008-0000-0300-0000A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22</xdr:row>
          <xdr:rowOff>114300</xdr:rowOff>
        </xdr:from>
        <xdr:to>
          <xdr:col>15</xdr:col>
          <xdr:colOff>1143000</xdr:colOff>
          <xdr:row>22</xdr:row>
          <xdr:rowOff>317500</xdr:rowOff>
        </xdr:to>
        <xdr:sp macro="" textlink="">
          <xdr:nvSpPr>
            <xdr:cNvPr id="32938" name="Drop Down 170" hidden="1">
              <a:extLst>
                <a:ext uri="{63B3BB69-23CF-44E3-9099-C40C66FF867C}">
                  <a14:compatExt spid="_x0000_s32938"/>
                </a:ext>
                <a:ext uri="{FF2B5EF4-FFF2-40B4-BE49-F238E27FC236}">
                  <a16:creationId xmlns:a16="http://schemas.microsoft.com/office/drawing/2014/main" id="{00000000-0008-0000-0300-0000A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23</xdr:row>
          <xdr:rowOff>114300</xdr:rowOff>
        </xdr:from>
        <xdr:to>
          <xdr:col>15</xdr:col>
          <xdr:colOff>1143000</xdr:colOff>
          <xdr:row>23</xdr:row>
          <xdr:rowOff>317500</xdr:rowOff>
        </xdr:to>
        <xdr:sp macro="" textlink="">
          <xdr:nvSpPr>
            <xdr:cNvPr id="32939" name="Drop Down 171" hidden="1">
              <a:extLst>
                <a:ext uri="{63B3BB69-23CF-44E3-9099-C40C66FF867C}">
                  <a14:compatExt spid="_x0000_s32939"/>
                </a:ext>
                <a:ext uri="{FF2B5EF4-FFF2-40B4-BE49-F238E27FC236}">
                  <a16:creationId xmlns:a16="http://schemas.microsoft.com/office/drawing/2014/main" id="{00000000-0008-0000-0300-0000A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24</xdr:row>
          <xdr:rowOff>114300</xdr:rowOff>
        </xdr:from>
        <xdr:to>
          <xdr:col>15</xdr:col>
          <xdr:colOff>1143000</xdr:colOff>
          <xdr:row>24</xdr:row>
          <xdr:rowOff>317500</xdr:rowOff>
        </xdr:to>
        <xdr:sp macro="" textlink="">
          <xdr:nvSpPr>
            <xdr:cNvPr id="32940" name="Drop Down 172" hidden="1">
              <a:extLst>
                <a:ext uri="{63B3BB69-23CF-44E3-9099-C40C66FF867C}">
                  <a14:compatExt spid="_x0000_s32940"/>
                </a:ext>
                <a:ext uri="{FF2B5EF4-FFF2-40B4-BE49-F238E27FC236}">
                  <a16:creationId xmlns:a16="http://schemas.microsoft.com/office/drawing/2014/main" id="{00000000-0008-0000-0300-0000A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25</xdr:row>
          <xdr:rowOff>114300</xdr:rowOff>
        </xdr:from>
        <xdr:to>
          <xdr:col>15</xdr:col>
          <xdr:colOff>1143000</xdr:colOff>
          <xdr:row>25</xdr:row>
          <xdr:rowOff>317500</xdr:rowOff>
        </xdr:to>
        <xdr:sp macro="" textlink="">
          <xdr:nvSpPr>
            <xdr:cNvPr id="32941" name="Drop Down 173" hidden="1">
              <a:extLst>
                <a:ext uri="{63B3BB69-23CF-44E3-9099-C40C66FF867C}">
                  <a14:compatExt spid="_x0000_s32941"/>
                </a:ext>
                <a:ext uri="{FF2B5EF4-FFF2-40B4-BE49-F238E27FC236}">
                  <a16:creationId xmlns:a16="http://schemas.microsoft.com/office/drawing/2014/main" id="{00000000-0008-0000-0300-0000A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26</xdr:row>
          <xdr:rowOff>114300</xdr:rowOff>
        </xdr:from>
        <xdr:to>
          <xdr:col>15</xdr:col>
          <xdr:colOff>1143000</xdr:colOff>
          <xdr:row>26</xdr:row>
          <xdr:rowOff>317500</xdr:rowOff>
        </xdr:to>
        <xdr:sp macro="" textlink="">
          <xdr:nvSpPr>
            <xdr:cNvPr id="32942" name="Drop Down 174" hidden="1">
              <a:extLst>
                <a:ext uri="{63B3BB69-23CF-44E3-9099-C40C66FF867C}">
                  <a14:compatExt spid="_x0000_s32942"/>
                </a:ext>
                <a:ext uri="{FF2B5EF4-FFF2-40B4-BE49-F238E27FC236}">
                  <a16:creationId xmlns:a16="http://schemas.microsoft.com/office/drawing/2014/main" id="{00000000-0008-0000-0300-0000A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27</xdr:row>
          <xdr:rowOff>114300</xdr:rowOff>
        </xdr:from>
        <xdr:to>
          <xdr:col>15</xdr:col>
          <xdr:colOff>1143000</xdr:colOff>
          <xdr:row>27</xdr:row>
          <xdr:rowOff>317500</xdr:rowOff>
        </xdr:to>
        <xdr:sp macro="" textlink="">
          <xdr:nvSpPr>
            <xdr:cNvPr id="32943" name="Drop Down 175" hidden="1">
              <a:extLst>
                <a:ext uri="{63B3BB69-23CF-44E3-9099-C40C66FF867C}">
                  <a14:compatExt spid="_x0000_s32943"/>
                </a:ext>
                <a:ext uri="{FF2B5EF4-FFF2-40B4-BE49-F238E27FC236}">
                  <a16:creationId xmlns:a16="http://schemas.microsoft.com/office/drawing/2014/main" id="{00000000-0008-0000-0300-0000A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28</xdr:row>
          <xdr:rowOff>114300</xdr:rowOff>
        </xdr:from>
        <xdr:to>
          <xdr:col>15</xdr:col>
          <xdr:colOff>1143000</xdr:colOff>
          <xdr:row>28</xdr:row>
          <xdr:rowOff>317500</xdr:rowOff>
        </xdr:to>
        <xdr:sp macro="" textlink="">
          <xdr:nvSpPr>
            <xdr:cNvPr id="32944" name="Drop Down 176" hidden="1">
              <a:extLst>
                <a:ext uri="{63B3BB69-23CF-44E3-9099-C40C66FF867C}">
                  <a14:compatExt spid="_x0000_s32944"/>
                </a:ext>
                <a:ext uri="{FF2B5EF4-FFF2-40B4-BE49-F238E27FC236}">
                  <a16:creationId xmlns:a16="http://schemas.microsoft.com/office/drawing/2014/main" id="{00000000-0008-0000-0300-0000B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29</xdr:row>
          <xdr:rowOff>114300</xdr:rowOff>
        </xdr:from>
        <xdr:to>
          <xdr:col>15</xdr:col>
          <xdr:colOff>1143000</xdr:colOff>
          <xdr:row>29</xdr:row>
          <xdr:rowOff>317500</xdr:rowOff>
        </xdr:to>
        <xdr:sp macro="" textlink="">
          <xdr:nvSpPr>
            <xdr:cNvPr id="32945" name="Drop Down 177" hidden="1">
              <a:extLst>
                <a:ext uri="{63B3BB69-23CF-44E3-9099-C40C66FF867C}">
                  <a14:compatExt spid="_x0000_s32945"/>
                </a:ext>
                <a:ext uri="{FF2B5EF4-FFF2-40B4-BE49-F238E27FC236}">
                  <a16:creationId xmlns:a16="http://schemas.microsoft.com/office/drawing/2014/main" id="{00000000-0008-0000-0300-0000B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30</xdr:row>
          <xdr:rowOff>114300</xdr:rowOff>
        </xdr:from>
        <xdr:to>
          <xdr:col>15</xdr:col>
          <xdr:colOff>1143000</xdr:colOff>
          <xdr:row>30</xdr:row>
          <xdr:rowOff>317500</xdr:rowOff>
        </xdr:to>
        <xdr:sp macro="" textlink="">
          <xdr:nvSpPr>
            <xdr:cNvPr id="32946" name="Drop Down 178" hidden="1">
              <a:extLst>
                <a:ext uri="{63B3BB69-23CF-44E3-9099-C40C66FF867C}">
                  <a14:compatExt spid="_x0000_s32946"/>
                </a:ext>
                <a:ext uri="{FF2B5EF4-FFF2-40B4-BE49-F238E27FC236}">
                  <a16:creationId xmlns:a16="http://schemas.microsoft.com/office/drawing/2014/main" id="{00000000-0008-0000-0300-0000B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31</xdr:row>
          <xdr:rowOff>114300</xdr:rowOff>
        </xdr:from>
        <xdr:to>
          <xdr:col>15</xdr:col>
          <xdr:colOff>1143000</xdr:colOff>
          <xdr:row>31</xdr:row>
          <xdr:rowOff>317500</xdr:rowOff>
        </xdr:to>
        <xdr:sp macro="" textlink="">
          <xdr:nvSpPr>
            <xdr:cNvPr id="32947" name="Drop Down 179" hidden="1">
              <a:extLst>
                <a:ext uri="{63B3BB69-23CF-44E3-9099-C40C66FF867C}">
                  <a14:compatExt spid="_x0000_s32947"/>
                </a:ext>
                <a:ext uri="{FF2B5EF4-FFF2-40B4-BE49-F238E27FC236}">
                  <a16:creationId xmlns:a16="http://schemas.microsoft.com/office/drawing/2014/main" id="{00000000-0008-0000-0300-0000B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32</xdr:row>
          <xdr:rowOff>114300</xdr:rowOff>
        </xdr:from>
        <xdr:to>
          <xdr:col>15</xdr:col>
          <xdr:colOff>1143000</xdr:colOff>
          <xdr:row>32</xdr:row>
          <xdr:rowOff>317500</xdr:rowOff>
        </xdr:to>
        <xdr:sp macro="" textlink="">
          <xdr:nvSpPr>
            <xdr:cNvPr id="32948" name="Drop Down 180" hidden="1">
              <a:extLst>
                <a:ext uri="{63B3BB69-23CF-44E3-9099-C40C66FF867C}">
                  <a14:compatExt spid="_x0000_s32948"/>
                </a:ext>
                <a:ext uri="{FF2B5EF4-FFF2-40B4-BE49-F238E27FC236}">
                  <a16:creationId xmlns:a16="http://schemas.microsoft.com/office/drawing/2014/main" id="{00000000-0008-0000-0300-0000B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33</xdr:row>
          <xdr:rowOff>114300</xdr:rowOff>
        </xdr:from>
        <xdr:to>
          <xdr:col>15</xdr:col>
          <xdr:colOff>1143000</xdr:colOff>
          <xdr:row>33</xdr:row>
          <xdr:rowOff>317500</xdr:rowOff>
        </xdr:to>
        <xdr:sp macro="" textlink="">
          <xdr:nvSpPr>
            <xdr:cNvPr id="32949" name="Drop Down 181" hidden="1">
              <a:extLst>
                <a:ext uri="{63B3BB69-23CF-44E3-9099-C40C66FF867C}">
                  <a14:compatExt spid="_x0000_s32949"/>
                </a:ext>
                <a:ext uri="{FF2B5EF4-FFF2-40B4-BE49-F238E27FC236}">
                  <a16:creationId xmlns:a16="http://schemas.microsoft.com/office/drawing/2014/main" id="{00000000-0008-0000-0300-0000B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34</xdr:row>
          <xdr:rowOff>114300</xdr:rowOff>
        </xdr:from>
        <xdr:to>
          <xdr:col>15</xdr:col>
          <xdr:colOff>1143000</xdr:colOff>
          <xdr:row>34</xdr:row>
          <xdr:rowOff>317500</xdr:rowOff>
        </xdr:to>
        <xdr:sp macro="" textlink="">
          <xdr:nvSpPr>
            <xdr:cNvPr id="32950" name="Drop Down 182" hidden="1">
              <a:extLst>
                <a:ext uri="{63B3BB69-23CF-44E3-9099-C40C66FF867C}">
                  <a14:compatExt spid="_x0000_s32950"/>
                </a:ext>
                <a:ext uri="{FF2B5EF4-FFF2-40B4-BE49-F238E27FC236}">
                  <a16:creationId xmlns:a16="http://schemas.microsoft.com/office/drawing/2014/main" id="{00000000-0008-0000-0300-0000B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35</xdr:row>
          <xdr:rowOff>114300</xdr:rowOff>
        </xdr:from>
        <xdr:to>
          <xdr:col>15</xdr:col>
          <xdr:colOff>1143000</xdr:colOff>
          <xdr:row>35</xdr:row>
          <xdr:rowOff>317500</xdr:rowOff>
        </xdr:to>
        <xdr:sp macro="" textlink="">
          <xdr:nvSpPr>
            <xdr:cNvPr id="32951" name="Drop Down 183" hidden="1">
              <a:extLst>
                <a:ext uri="{63B3BB69-23CF-44E3-9099-C40C66FF867C}">
                  <a14:compatExt spid="_x0000_s32951"/>
                </a:ext>
                <a:ext uri="{FF2B5EF4-FFF2-40B4-BE49-F238E27FC236}">
                  <a16:creationId xmlns:a16="http://schemas.microsoft.com/office/drawing/2014/main" id="{00000000-0008-0000-0300-0000B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36</xdr:row>
          <xdr:rowOff>114300</xdr:rowOff>
        </xdr:from>
        <xdr:to>
          <xdr:col>15</xdr:col>
          <xdr:colOff>1143000</xdr:colOff>
          <xdr:row>36</xdr:row>
          <xdr:rowOff>317500</xdr:rowOff>
        </xdr:to>
        <xdr:sp macro="" textlink="">
          <xdr:nvSpPr>
            <xdr:cNvPr id="32952" name="Drop Down 184" hidden="1">
              <a:extLst>
                <a:ext uri="{63B3BB69-23CF-44E3-9099-C40C66FF867C}">
                  <a14:compatExt spid="_x0000_s32952"/>
                </a:ext>
                <a:ext uri="{FF2B5EF4-FFF2-40B4-BE49-F238E27FC236}">
                  <a16:creationId xmlns:a16="http://schemas.microsoft.com/office/drawing/2014/main" id="{00000000-0008-0000-0300-0000B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37</xdr:row>
          <xdr:rowOff>114300</xdr:rowOff>
        </xdr:from>
        <xdr:to>
          <xdr:col>15</xdr:col>
          <xdr:colOff>1143000</xdr:colOff>
          <xdr:row>37</xdr:row>
          <xdr:rowOff>317500</xdr:rowOff>
        </xdr:to>
        <xdr:sp macro="" textlink="">
          <xdr:nvSpPr>
            <xdr:cNvPr id="32953" name="Drop Down 185" hidden="1">
              <a:extLst>
                <a:ext uri="{63B3BB69-23CF-44E3-9099-C40C66FF867C}">
                  <a14:compatExt spid="_x0000_s32953"/>
                </a:ext>
                <a:ext uri="{FF2B5EF4-FFF2-40B4-BE49-F238E27FC236}">
                  <a16:creationId xmlns:a16="http://schemas.microsoft.com/office/drawing/2014/main" id="{00000000-0008-0000-0300-0000B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38</xdr:row>
          <xdr:rowOff>114300</xdr:rowOff>
        </xdr:from>
        <xdr:to>
          <xdr:col>15</xdr:col>
          <xdr:colOff>1143000</xdr:colOff>
          <xdr:row>38</xdr:row>
          <xdr:rowOff>317500</xdr:rowOff>
        </xdr:to>
        <xdr:sp macro="" textlink="">
          <xdr:nvSpPr>
            <xdr:cNvPr id="32954" name="Drop Down 186" hidden="1">
              <a:extLst>
                <a:ext uri="{63B3BB69-23CF-44E3-9099-C40C66FF867C}">
                  <a14:compatExt spid="_x0000_s32954"/>
                </a:ext>
                <a:ext uri="{FF2B5EF4-FFF2-40B4-BE49-F238E27FC236}">
                  <a16:creationId xmlns:a16="http://schemas.microsoft.com/office/drawing/2014/main" id="{00000000-0008-0000-0300-0000B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39</xdr:row>
          <xdr:rowOff>114300</xdr:rowOff>
        </xdr:from>
        <xdr:to>
          <xdr:col>15</xdr:col>
          <xdr:colOff>1143000</xdr:colOff>
          <xdr:row>39</xdr:row>
          <xdr:rowOff>317500</xdr:rowOff>
        </xdr:to>
        <xdr:sp macro="" textlink="">
          <xdr:nvSpPr>
            <xdr:cNvPr id="32955" name="Drop Down 187" hidden="1">
              <a:extLst>
                <a:ext uri="{63B3BB69-23CF-44E3-9099-C40C66FF867C}">
                  <a14:compatExt spid="_x0000_s32955"/>
                </a:ext>
                <a:ext uri="{FF2B5EF4-FFF2-40B4-BE49-F238E27FC236}">
                  <a16:creationId xmlns:a16="http://schemas.microsoft.com/office/drawing/2014/main" id="{00000000-0008-0000-0300-0000B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40</xdr:row>
          <xdr:rowOff>114300</xdr:rowOff>
        </xdr:from>
        <xdr:to>
          <xdr:col>15</xdr:col>
          <xdr:colOff>1143000</xdr:colOff>
          <xdr:row>40</xdr:row>
          <xdr:rowOff>317500</xdr:rowOff>
        </xdr:to>
        <xdr:sp macro="" textlink="">
          <xdr:nvSpPr>
            <xdr:cNvPr id="32956" name="Drop Down 188" hidden="1">
              <a:extLst>
                <a:ext uri="{63B3BB69-23CF-44E3-9099-C40C66FF867C}">
                  <a14:compatExt spid="_x0000_s32956"/>
                </a:ext>
                <a:ext uri="{FF2B5EF4-FFF2-40B4-BE49-F238E27FC236}">
                  <a16:creationId xmlns:a16="http://schemas.microsoft.com/office/drawing/2014/main" id="{00000000-0008-0000-0300-0000B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41</xdr:row>
          <xdr:rowOff>114300</xdr:rowOff>
        </xdr:from>
        <xdr:to>
          <xdr:col>15</xdr:col>
          <xdr:colOff>1143000</xdr:colOff>
          <xdr:row>41</xdr:row>
          <xdr:rowOff>317500</xdr:rowOff>
        </xdr:to>
        <xdr:sp macro="" textlink="">
          <xdr:nvSpPr>
            <xdr:cNvPr id="32957" name="Drop Down 189" hidden="1">
              <a:extLst>
                <a:ext uri="{63B3BB69-23CF-44E3-9099-C40C66FF867C}">
                  <a14:compatExt spid="_x0000_s32957"/>
                </a:ext>
                <a:ext uri="{FF2B5EF4-FFF2-40B4-BE49-F238E27FC236}">
                  <a16:creationId xmlns:a16="http://schemas.microsoft.com/office/drawing/2014/main" id="{00000000-0008-0000-0300-0000B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42</xdr:row>
          <xdr:rowOff>114300</xdr:rowOff>
        </xdr:from>
        <xdr:to>
          <xdr:col>15</xdr:col>
          <xdr:colOff>1143000</xdr:colOff>
          <xdr:row>42</xdr:row>
          <xdr:rowOff>317500</xdr:rowOff>
        </xdr:to>
        <xdr:sp macro="" textlink="">
          <xdr:nvSpPr>
            <xdr:cNvPr id="32958" name="Drop Down 190" hidden="1">
              <a:extLst>
                <a:ext uri="{63B3BB69-23CF-44E3-9099-C40C66FF867C}">
                  <a14:compatExt spid="_x0000_s32958"/>
                </a:ext>
                <a:ext uri="{FF2B5EF4-FFF2-40B4-BE49-F238E27FC236}">
                  <a16:creationId xmlns:a16="http://schemas.microsoft.com/office/drawing/2014/main" id="{00000000-0008-0000-0300-0000B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43</xdr:row>
          <xdr:rowOff>114300</xdr:rowOff>
        </xdr:from>
        <xdr:to>
          <xdr:col>15</xdr:col>
          <xdr:colOff>1143000</xdr:colOff>
          <xdr:row>43</xdr:row>
          <xdr:rowOff>317500</xdr:rowOff>
        </xdr:to>
        <xdr:sp macro="" textlink="">
          <xdr:nvSpPr>
            <xdr:cNvPr id="32959" name="Drop Down 191" hidden="1">
              <a:extLst>
                <a:ext uri="{63B3BB69-23CF-44E3-9099-C40C66FF867C}">
                  <a14:compatExt spid="_x0000_s32959"/>
                </a:ext>
                <a:ext uri="{FF2B5EF4-FFF2-40B4-BE49-F238E27FC236}">
                  <a16:creationId xmlns:a16="http://schemas.microsoft.com/office/drawing/2014/main" id="{00000000-0008-0000-0300-0000B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44</xdr:row>
          <xdr:rowOff>114300</xdr:rowOff>
        </xdr:from>
        <xdr:to>
          <xdr:col>15</xdr:col>
          <xdr:colOff>1143000</xdr:colOff>
          <xdr:row>44</xdr:row>
          <xdr:rowOff>317500</xdr:rowOff>
        </xdr:to>
        <xdr:sp macro="" textlink="">
          <xdr:nvSpPr>
            <xdr:cNvPr id="32960" name="Drop Down 192" hidden="1">
              <a:extLst>
                <a:ext uri="{63B3BB69-23CF-44E3-9099-C40C66FF867C}">
                  <a14:compatExt spid="_x0000_s32960"/>
                </a:ext>
                <a:ext uri="{FF2B5EF4-FFF2-40B4-BE49-F238E27FC236}">
                  <a16:creationId xmlns:a16="http://schemas.microsoft.com/office/drawing/2014/main" id="{00000000-0008-0000-0300-0000C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45</xdr:row>
          <xdr:rowOff>114300</xdr:rowOff>
        </xdr:from>
        <xdr:to>
          <xdr:col>15</xdr:col>
          <xdr:colOff>1143000</xdr:colOff>
          <xdr:row>45</xdr:row>
          <xdr:rowOff>317500</xdr:rowOff>
        </xdr:to>
        <xdr:sp macro="" textlink="">
          <xdr:nvSpPr>
            <xdr:cNvPr id="32961" name="Drop Down 193" hidden="1">
              <a:extLst>
                <a:ext uri="{63B3BB69-23CF-44E3-9099-C40C66FF867C}">
                  <a14:compatExt spid="_x0000_s32961"/>
                </a:ext>
                <a:ext uri="{FF2B5EF4-FFF2-40B4-BE49-F238E27FC236}">
                  <a16:creationId xmlns:a16="http://schemas.microsoft.com/office/drawing/2014/main" id="{00000000-0008-0000-0300-0000C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46</xdr:row>
          <xdr:rowOff>114300</xdr:rowOff>
        </xdr:from>
        <xdr:to>
          <xdr:col>15</xdr:col>
          <xdr:colOff>1143000</xdr:colOff>
          <xdr:row>46</xdr:row>
          <xdr:rowOff>317500</xdr:rowOff>
        </xdr:to>
        <xdr:sp macro="" textlink="">
          <xdr:nvSpPr>
            <xdr:cNvPr id="32962" name="Drop Down 194" hidden="1">
              <a:extLst>
                <a:ext uri="{63B3BB69-23CF-44E3-9099-C40C66FF867C}">
                  <a14:compatExt spid="_x0000_s32962"/>
                </a:ext>
                <a:ext uri="{FF2B5EF4-FFF2-40B4-BE49-F238E27FC236}">
                  <a16:creationId xmlns:a16="http://schemas.microsoft.com/office/drawing/2014/main" id="{00000000-0008-0000-0300-0000C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47</xdr:row>
          <xdr:rowOff>114300</xdr:rowOff>
        </xdr:from>
        <xdr:to>
          <xdr:col>15</xdr:col>
          <xdr:colOff>1143000</xdr:colOff>
          <xdr:row>47</xdr:row>
          <xdr:rowOff>317500</xdr:rowOff>
        </xdr:to>
        <xdr:sp macro="" textlink="">
          <xdr:nvSpPr>
            <xdr:cNvPr id="32963" name="Drop Down 195" hidden="1">
              <a:extLst>
                <a:ext uri="{63B3BB69-23CF-44E3-9099-C40C66FF867C}">
                  <a14:compatExt spid="_x0000_s32963"/>
                </a:ext>
                <a:ext uri="{FF2B5EF4-FFF2-40B4-BE49-F238E27FC236}">
                  <a16:creationId xmlns:a16="http://schemas.microsoft.com/office/drawing/2014/main" id="{00000000-0008-0000-0300-0000C3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48</xdr:row>
          <xdr:rowOff>114300</xdr:rowOff>
        </xdr:from>
        <xdr:to>
          <xdr:col>15</xdr:col>
          <xdr:colOff>1143000</xdr:colOff>
          <xdr:row>48</xdr:row>
          <xdr:rowOff>317500</xdr:rowOff>
        </xdr:to>
        <xdr:sp macro="" textlink="">
          <xdr:nvSpPr>
            <xdr:cNvPr id="32964" name="Drop Down 196" hidden="1">
              <a:extLst>
                <a:ext uri="{63B3BB69-23CF-44E3-9099-C40C66FF867C}">
                  <a14:compatExt spid="_x0000_s32964"/>
                </a:ext>
                <a:ext uri="{FF2B5EF4-FFF2-40B4-BE49-F238E27FC236}">
                  <a16:creationId xmlns:a16="http://schemas.microsoft.com/office/drawing/2014/main" id="{00000000-0008-0000-0300-0000C4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49</xdr:row>
          <xdr:rowOff>114300</xdr:rowOff>
        </xdr:from>
        <xdr:to>
          <xdr:col>15</xdr:col>
          <xdr:colOff>1143000</xdr:colOff>
          <xdr:row>49</xdr:row>
          <xdr:rowOff>317500</xdr:rowOff>
        </xdr:to>
        <xdr:sp macro="" textlink="">
          <xdr:nvSpPr>
            <xdr:cNvPr id="32965" name="Drop Down 197" hidden="1">
              <a:extLst>
                <a:ext uri="{63B3BB69-23CF-44E3-9099-C40C66FF867C}">
                  <a14:compatExt spid="_x0000_s32965"/>
                </a:ext>
                <a:ext uri="{FF2B5EF4-FFF2-40B4-BE49-F238E27FC236}">
                  <a16:creationId xmlns:a16="http://schemas.microsoft.com/office/drawing/2014/main" id="{00000000-0008-0000-0300-0000C5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50</xdr:row>
          <xdr:rowOff>114300</xdr:rowOff>
        </xdr:from>
        <xdr:to>
          <xdr:col>15</xdr:col>
          <xdr:colOff>1143000</xdr:colOff>
          <xdr:row>50</xdr:row>
          <xdr:rowOff>317500</xdr:rowOff>
        </xdr:to>
        <xdr:sp macro="" textlink="">
          <xdr:nvSpPr>
            <xdr:cNvPr id="32966" name="Drop Down 198" hidden="1">
              <a:extLst>
                <a:ext uri="{63B3BB69-23CF-44E3-9099-C40C66FF867C}">
                  <a14:compatExt spid="_x0000_s32966"/>
                </a:ext>
                <a:ext uri="{FF2B5EF4-FFF2-40B4-BE49-F238E27FC236}">
                  <a16:creationId xmlns:a16="http://schemas.microsoft.com/office/drawing/2014/main" id="{00000000-0008-0000-0300-0000C6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51</xdr:row>
          <xdr:rowOff>114300</xdr:rowOff>
        </xdr:from>
        <xdr:to>
          <xdr:col>15</xdr:col>
          <xdr:colOff>1143000</xdr:colOff>
          <xdr:row>51</xdr:row>
          <xdr:rowOff>317500</xdr:rowOff>
        </xdr:to>
        <xdr:sp macro="" textlink="">
          <xdr:nvSpPr>
            <xdr:cNvPr id="32967" name="Drop Down 199" hidden="1">
              <a:extLst>
                <a:ext uri="{63B3BB69-23CF-44E3-9099-C40C66FF867C}">
                  <a14:compatExt spid="_x0000_s32967"/>
                </a:ext>
                <a:ext uri="{FF2B5EF4-FFF2-40B4-BE49-F238E27FC236}">
                  <a16:creationId xmlns:a16="http://schemas.microsoft.com/office/drawing/2014/main" id="{00000000-0008-0000-0300-0000C7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52</xdr:row>
          <xdr:rowOff>114300</xdr:rowOff>
        </xdr:from>
        <xdr:to>
          <xdr:col>15</xdr:col>
          <xdr:colOff>1143000</xdr:colOff>
          <xdr:row>52</xdr:row>
          <xdr:rowOff>317500</xdr:rowOff>
        </xdr:to>
        <xdr:sp macro="" textlink="">
          <xdr:nvSpPr>
            <xdr:cNvPr id="32968" name="Drop Down 200" hidden="1">
              <a:extLst>
                <a:ext uri="{63B3BB69-23CF-44E3-9099-C40C66FF867C}">
                  <a14:compatExt spid="_x0000_s32968"/>
                </a:ext>
                <a:ext uri="{FF2B5EF4-FFF2-40B4-BE49-F238E27FC236}">
                  <a16:creationId xmlns:a16="http://schemas.microsoft.com/office/drawing/2014/main" id="{00000000-0008-0000-0300-0000C8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53</xdr:row>
          <xdr:rowOff>114300</xdr:rowOff>
        </xdr:from>
        <xdr:to>
          <xdr:col>15</xdr:col>
          <xdr:colOff>1143000</xdr:colOff>
          <xdr:row>53</xdr:row>
          <xdr:rowOff>317500</xdr:rowOff>
        </xdr:to>
        <xdr:sp macro="" textlink="">
          <xdr:nvSpPr>
            <xdr:cNvPr id="32969" name="Drop Down 201" hidden="1">
              <a:extLst>
                <a:ext uri="{63B3BB69-23CF-44E3-9099-C40C66FF867C}">
                  <a14:compatExt spid="_x0000_s32969"/>
                </a:ext>
                <a:ext uri="{FF2B5EF4-FFF2-40B4-BE49-F238E27FC236}">
                  <a16:creationId xmlns:a16="http://schemas.microsoft.com/office/drawing/2014/main" id="{00000000-0008-0000-0300-0000C9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54</xdr:row>
          <xdr:rowOff>114300</xdr:rowOff>
        </xdr:from>
        <xdr:to>
          <xdr:col>15</xdr:col>
          <xdr:colOff>1143000</xdr:colOff>
          <xdr:row>54</xdr:row>
          <xdr:rowOff>317500</xdr:rowOff>
        </xdr:to>
        <xdr:sp macro="" textlink="">
          <xdr:nvSpPr>
            <xdr:cNvPr id="32970" name="Drop Down 202" hidden="1">
              <a:extLst>
                <a:ext uri="{63B3BB69-23CF-44E3-9099-C40C66FF867C}">
                  <a14:compatExt spid="_x0000_s32970"/>
                </a:ext>
                <a:ext uri="{FF2B5EF4-FFF2-40B4-BE49-F238E27FC236}">
                  <a16:creationId xmlns:a16="http://schemas.microsoft.com/office/drawing/2014/main" id="{00000000-0008-0000-0300-0000CA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55</xdr:row>
          <xdr:rowOff>114300</xdr:rowOff>
        </xdr:from>
        <xdr:to>
          <xdr:col>15</xdr:col>
          <xdr:colOff>1143000</xdr:colOff>
          <xdr:row>55</xdr:row>
          <xdr:rowOff>317500</xdr:rowOff>
        </xdr:to>
        <xdr:sp macro="" textlink="">
          <xdr:nvSpPr>
            <xdr:cNvPr id="32971" name="Drop Down 203" hidden="1">
              <a:extLst>
                <a:ext uri="{63B3BB69-23CF-44E3-9099-C40C66FF867C}">
                  <a14:compatExt spid="_x0000_s32971"/>
                </a:ext>
                <a:ext uri="{FF2B5EF4-FFF2-40B4-BE49-F238E27FC236}">
                  <a16:creationId xmlns:a16="http://schemas.microsoft.com/office/drawing/2014/main" id="{00000000-0008-0000-0300-0000CB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56</xdr:row>
          <xdr:rowOff>114300</xdr:rowOff>
        </xdr:from>
        <xdr:to>
          <xdr:col>15</xdr:col>
          <xdr:colOff>1143000</xdr:colOff>
          <xdr:row>56</xdr:row>
          <xdr:rowOff>317500</xdr:rowOff>
        </xdr:to>
        <xdr:sp macro="" textlink="">
          <xdr:nvSpPr>
            <xdr:cNvPr id="32972" name="Drop Down 204" hidden="1">
              <a:extLst>
                <a:ext uri="{63B3BB69-23CF-44E3-9099-C40C66FF867C}">
                  <a14:compatExt spid="_x0000_s32972"/>
                </a:ext>
                <a:ext uri="{FF2B5EF4-FFF2-40B4-BE49-F238E27FC236}">
                  <a16:creationId xmlns:a16="http://schemas.microsoft.com/office/drawing/2014/main" id="{00000000-0008-0000-0300-0000CC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57</xdr:row>
          <xdr:rowOff>114300</xdr:rowOff>
        </xdr:from>
        <xdr:to>
          <xdr:col>15</xdr:col>
          <xdr:colOff>1143000</xdr:colOff>
          <xdr:row>57</xdr:row>
          <xdr:rowOff>317500</xdr:rowOff>
        </xdr:to>
        <xdr:sp macro="" textlink="">
          <xdr:nvSpPr>
            <xdr:cNvPr id="32973" name="Drop Down 205" hidden="1">
              <a:extLst>
                <a:ext uri="{63B3BB69-23CF-44E3-9099-C40C66FF867C}">
                  <a14:compatExt spid="_x0000_s32973"/>
                </a:ext>
                <a:ext uri="{FF2B5EF4-FFF2-40B4-BE49-F238E27FC236}">
                  <a16:creationId xmlns:a16="http://schemas.microsoft.com/office/drawing/2014/main" id="{00000000-0008-0000-0300-0000CD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58</xdr:row>
          <xdr:rowOff>114300</xdr:rowOff>
        </xdr:from>
        <xdr:to>
          <xdr:col>15</xdr:col>
          <xdr:colOff>1143000</xdr:colOff>
          <xdr:row>58</xdr:row>
          <xdr:rowOff>317500</xdr:rowOff>
        </xdr:to>
        <xdr:sp macro="" textlink="">
          <xdr:nvSpPr>
            <xdr:cNvPr id="32974" name="Drop Down 206" hidden="1">
              <a:extLst>
                <a:ext uri="{63B3BB69-23CF-44E3-9099-C40C66FF867C}">
                  <a14:compatExt spid="_x0000_s32974"/>
                </a:ext>
                <a:ext uri="{FF2B5EF4-FFF2-40B4-BE49-F238E27FC236}">
                  <a16:creationId xmlns:a16="http://schemas.microsoft.com/office/drawing/2014/main" id="{00000000-0008-0000-0300-0000CE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59</xdr:row>
          <xdr:rowOff>114300</xdr:rowOff>
        </xdr:from>
        <xdr:to>
          <xdr:col>15</xdr:col>
          <xdr:colOff>1143000</xdr:colOff>
          <xdr:row>59</xdr:row>
          <xdr:rowOff>317500</xdr:rowOff>
        </xdr:to>
        <xdr:sp macro="" textlink="">
          <xdr:nvSpPr>
            <xdr:cNvPr id="32975" name="Drop Down 207" hidden="1">
              <a:extLst>
                <a:ext uri="{63B3BB69-23CF-44E3-9099-C40C66FF867C}">
                  <a14:compatExt spid="_x0000_s32975"/>
                </a:ext>
                <a:ext uri="{FF2B5EF4-FFF2-40B4-BE49-F238E27FC236}">
                  <a16:creationId xmlns:a16="http://schemas.microsoft.com/office/drawing/2014/main" id="{00000000-0008-0000-0300-0000CF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60</xdr:row>
          <xdr:rowOff>114300</xdr:rowOff>
        </xdr:from>
        <xdr:to>
          <xdr:col>15</xdr:col>
          <xdr:colOff>1143000</xdr:colOff>
          <xdr:row>60</xdr:row>
          <xdr:rowOff>317500</xdr:rowOff>
        </xdr:to>
        <xdr:sp macro="" textlink="">
          <xdr:nvSpPr>
            <xdr:cNvPr id="32976" name="Drop Down 208" hidden="1">
              <a:extLst>
                <a:ext uri="{63B3BB69-23CF-44E3-9099-C40C66FF867C}">
                  <a14:compatExt spid="_x0000_s32976"/>
                </a:ext>
                <a:ext uri="{FF2B5EF4-FFF2-40B4-BE49-F238E27FC236}">
                  <a16:creationId xmlns:a16="http://schemas.microsoft.com/office/drawing/2014/main" id="{00000000-0008-0000-0300-0000D0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203200</xdr:colOff>
          <xdr:row>61</xdr:row>
          <xdr:rowOff>114300</xdr:rowOff>
        </xdr:from>
        <xdr:to>
          <xdr:col>15</xdr:col>
          <xdr:colOff>1143000</xdr:colOff>
          <xdr:row>61</xdr:row>
          <xdr:rowOff>317500</xdr:rowOff>
        </xdr:to>
        <xdr:sp macro="" textlink="">
          <xdr:nvSpPr>
            <xdr:cNvPr id="32977" name="Drop Down 209" hidden="1">
              <a:extLst>
                <a:ext uri="{63B3BB69-23CF-44E3-9099-C40C66FF867C}">
                  <a14:compatExt spid="_x0000_s32977"/>
                </a:ext>
                <a:ext uri="{FF2B5EF4-FFF2-40B4-BE49-F238E27FC236}">
                  <a16:creationId xmlns:a16="http://schemas.microsoft.com/office/drawing/2014/main" id="{00000000-0008-0000-0300-0000D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107950</xdr:rowOff>
        </xdr:from>
        <xdr:to>
          <xdr:col>3</xdr:col>
          <xdr:colOff>3213100</xdr:colOff>
          <xdr:row>6</xdr:row>
          <xdr:rowOff>374650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107950</xdr:rowOff>
        </xdr:from>
        <xdr:to>
          <xdr:col>3</xdr:col>
          <xdr:colOff>3213100</xdr:colOff>
          <xdr:row>7</xdr:row>
          <xdr:rowOff>374650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107950</xdr:rowOff>
        </xdr:from>
        <xdr:to>
          <xdr:col>3</xdr:col>
          <xdr:colOff>3213100</xdr:colOff>
          <xdr:row>8</xdr:row>
          <xdr:rowOff>374650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107950</xdr:rowOff>
        </xdr:from>
        <xdr:to>
          <xdr:col>3</xdr:col>
          <xdr:colOff>3213100</xdr:colOff>
          <xdr:row>9</xdr:row>
          <xdr:rowOff>374650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107950</xdr:rowOff>
        </xdr:from>
        <xdr:to>
          <xdr:col>3</xdr:col>
          <xdr:colOff>3213100</xdr:colOff>
          <xdr:row>10</xdr:row>
          <xdr:rowOff>374650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107950</xdr:rowOff>
        </xdr:from>
        <xdr:to>
          <xdr:col>3</xdr:col>
          <xdr:colOff>3213100</xdr:colOff>
          <xdr:row>11</xdr:row>
          <xdr:rowOff>374650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107950</xdr:rowOff>
        </xdr:from>
        <xdr:to>
          <xdr:col>3</xdr:col>
          <xdr:colOff>3213100</xdr:colOff>
          <xdr:row>12</xdr:row>
          <xdr:rowOff>374650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107950</xdr:rowOff>
        </xdr:from>
        <xdr:to>
          <xdr:col>3</xdr:col>
          <xdr:colOff>3213100</xdr:colOff>
          <xdr:row>13</xdr:row>
          <xdr:rowOff>374650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107950</xdr:rowOff>
        </xdr:from>
        <xdr:to>
          <xdr:col>3</xdr:col>
          <xdr:colOff>3213100</xdr:colOff>
          <xdr:row>14</xdr:row>
          <xdr:rowOff>374650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88900</xdr:rowOff>
        </xdr:from>
        <xdr:to>
          <xdr:col>3</xdr:col>
          <xdr:colOff>3213100</xdr:colOff>
          <xdr:row>15</xdr:row>
          <xdr:rowOff>355600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107950</xdr:rowOff>
        </xdr:from>
        <xdr:to>
          <xdr:col>3</xdr:col>
          <xdr:colOff>3213100</xdr:colOff>
          <xdr:row>16</xdr:row>
          <xdr:rowOff>374650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107950</xdr:rowOff>
        </xdr:from>
        <xdr:to>
          <xdr:col>3</xdr:col>
          <xdr:colOff>3213100</xdr:colOff>
          <xdr:row>17</xdr:row>
          <xdr:rowOff>374650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107950</xdr:rowOff>
        </xdr:from>
        <xdr:to>
          <xdr:col>3</xdr:col>
          <xdr:colOff>3213100</xdr:colOff>
          <xdr:row>18</xdr:row>
          <xdr:rowOff>374650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107950</xdr:rowOff>
        </xdr:from>
        <xdr:to>
          <xdr:col>3</xdr:col>
          <xdr:colOff>3213100</xdr:colOff>
          <xdr:row>19</xdr:row>
          <xdr:rowOff>374650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107950</xdr:rowOff>
        </xdr:from>
        <xdr:to>
          <xdr:col>3</xdr:col>
          <xdr:colOff>3213100</xdr:colOff>
          <xdr:row>20</xdr:row>
          <xdr:rowOff>374650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107950</xdr:rowOff>
        </xdr:from>
        <xdr:to>
          <xdr:col>3</xdr:col>
          <xdr:colOff>3213100</xdr:colOff>
          <xdr:row>21</xdr:row>
          <xdr:rowOff>374650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107950</xdr:rowOff>
        </xdr:from>
        <xdr:to>
          <xdr:col>3</xdr:col>
          <xdr:colOff>3213100</xdr:colOff>
          <xdr:row>22</xdr:row>
          <xdr:rowOff>374650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107950</xdr:rowOff>
        </xdr:from>
        <xdr:to>
          <xdr:col>3</xdr:col>
          <xdr:colOff>3213100</xdr:colOff>
          <xdr:row>23</xdr:row>
          <xdr:rowOff>374650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107950</xdr:rowOff>
        </xdr:from>
        <xdr:to>
          <xdr:col>3</xdr:col>
          <xdr:colOff>3213100</xdr:colOff>
          <xdr:row>24</xdr:row>
          <xdr:rowOff>374650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107950</xdr:rowOff>
        </xdr:from>
        <xdr:to>
          <xdr:col>3</xdr:col>
          <xdr:colOff>3213100</xdr:colOff>
          <xdr:row>25</xdr:row>
          <xdr:rowOff>374650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146050</xdr:rowOff>
        </xdr:from>
        <xdr:to>
          <xdr:col>21</xdr:col>
          <xdr:colOff>527050</xdr:colOff>
          <xdr:row>4</xdr:row>
          <xdr:rowOff>374650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5</xdr:row>
          <xdr:rowOff>152400</xdr:rowOff>
        </xdr:from>
        <xdr:to>
          <xdr:col>21</xdr:col>
          <xdr:colOff>527050</xdr:colOff>
          <xdr:row>5</xdr:row>
          <xdr:rowOff>374650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6</xdr:row>
          <xdr:rowOff>127000</xdr:rowOff>
        </xdr:from>
        <xdr:to>
          <xdr:col>21</xdr:col>
          <xdr:colOff>527050</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7</xdr:row>
          <xdr:rowOff>127000</xdr:rowOff>
        </xdr:from>
        <xdr:to>
          <xdr:col>21</xdr:col>
          <xdr:colOff>508000</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8</xdr:row>
          <xdr:rowOff>88900</xdr:rowOff>
        </xdr:from>
        <xdr:to>
          <xdr:col>21</xdr:col>
          <xdr:colOff>508000</xdr:colOff>
          <xdr:row>8</xdr:row>
          <xdr:rowOff>317500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12</xdr:row>
          <xdr:rowOff>114300</xdr:rowOff>
        </xdr:from>
        <xdr:to>
          <xdr:col>22</xdr:col>
          <xdr:colOff>381000</xdr:colOff>
          <xdr:row>12</xdr:row>
          <xdr:rowOff>393700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13</xdr:row>
          <xdr:rowOff>107950</xdr:rowOff>
        </xdr:from>
        <xdr:to>
          <xdr:col>22</xdr:col>
          <xdr:colOff>381000</xdr:colOff>
          <xdr:row>13</xdr:row>
          <xdr:rowOff>374650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14</xdr:row>
          <xdr:rowOff>76200</xdr:rowOff>
        </xdr:from>
        <xdr:to>
          <xdr:col>22</xdr:col>
          <xdr:colOff>355600</xdr:colOff>
          <xdr:row>14</xdr:row>
          <xdr:rowOff>355600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15</xdr:row>
          <xdr:rowOff>88900</xdr:rowOff>
        </xdr:from>
        <xdr:to>
          <xdr:col>22</xdr:col>
          <xdr:colOff>355600</xdr:colOff>
          <xdr:row>15</xdr:row>
          <xdr:rowOff>374650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16</xdr:row>
          <xdr:rowOff>69850</xdr:rowOff>
        </xdr:from>
        <xdr:to>
          <xdr:col>22</xdr:col>
          <xdr:colOff>355600</xdr:colOff>
          <xdr:row>16</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107950</xdr:rowOff>
        </xdr:from>
        <xdr:to>
          <xdr:col>3</xdr:col>
          <xdr:colOff>3213100</xdr:colOff>
          <xdr:row>6</xdr:row>
          <xdr:rowOff>374650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107950</xdr:rowOff>
        </xdr:from>
        <xdr:to>
          <xdr:col>3</xdr:col>
          <xdr:colOff>3213100</xdr:colOff>
          <xdr:row>7</xdr:row>
          <xdr:rowOff>374650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107950</xdr:rowOff>
        </xdr:from>
        <xdr:to>
          <xdr:col>3</xdr:col>
          <xdr:colOff>3213100</xdr:colOff>
          <xdr:row>8</xdr:row>
          <xdr:rowOff>374650</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107950</xdr:rowOff>
        </xdr:from>
        <xdr:to>
          <xdr:col>3</xdr:col>
          <xdr:colOff>3213100</xdr:colOff>
          <xdr:row>9</xdr:row>
          <xdr:rowOff>374650</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107950</xdr:rowOff>
        </xdr:from>
        <xdr:to>
          <xdr:col>3</xdr:col>
          <xdr:colOff>3213100</xdr:colOff>
          <xdr:row>10</xdr:row>
          <xdr:rowOff>374650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107950</xdr:rowOff>
        </xdr:from>
        <xdr:to>
          <xdr:col>3</xdr:col>
          <xdr:colOff>3213100</xdr:colOff>
          <xdr:row>11</xdr:row>
          <xdr:rowOff>374650</xdr:rowOff>
        </xdr:to>
        <xdr:sp macro="" textlink="">
          <xdr:nvSpPr>
            <xdr:cNvPr id="11270" name="Drop Down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107950</xdr:rowOff>
        </xdr:from>
        <xdr:to>
          <xdr:col>3</xdr:col>
          <xdr:colOff>3213100</xdr:colOff>
          <xdr:row>12</xdr:row>
          <xdr:rowOff>374650</xdr:rowOff>
        </xdr:to>
        <xdr:sp macro="" textlink="">
          <xdr:nvSpPr>
            <xdr:cNvPr id="11271" name="Drop Down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107950</xdr:rowOff>
        </xdr:from>
        <xdr:to>
          <xdr:col>3</xdr:col>
          <xdr:colOff>3213100</xdr:colOff>
          <xdr:row>13</xdr:row>
          <xdr:rowOff>374650</xdr:rowOff>
        </xdr:to>
        <xdr:sp macro="" textlink="">
          <xdr:nvSpPr>
            <xdr:cNvPr id="11272" name="Drop Down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107950</xdr:rowOff>
        </xdr:from>
        <xdr:to>
          <xdr:col>3</xdr:col>
          <xdr:colOff>3213100</xdr:colOff>
          <xdr:row>14</xdr:row>
          <xdr:rowOff>374650</xdr:rowOff>
        </xdr:to>
        <xdr:sp macro="" textlink="">
          <xdr:nvSpPr>
            <xdr:cNvPr id="11273" name="Drop Down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88900</xdr:rowOff>
        </xdr:from>
        <xdr:to>
          <xdr:col>3</xdr:col>
          <xdr:colOff>3213100</xdr:colOff>
          <xdr:row>15</xdr:row>
          <xdr:rowOff>355600</xdr:rowOff>
        </xdr:to>
        <xdr:sp macro="" textlink="">
          <xdr:nvSpPr>
            <xdr:cNvPr id="11274" name="Drop Down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107950</xdr:rowOff>
        </xdr:from>
        <xdr:to>
          <xdr:col>3</xdr:col>
          <xdr:colOff>3213100</xdr:colOff>
          <xdr:row>16</xdr:row>
          <xdr:rowOff>374650</xdr:rowOff>
        </xdr:to>
        <xdr:sp macro="" textlink="">
          <xdr:nvSpPr>
            <xdr:cNvPr id="11275" name="Drop Down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107950</xdr:rowOff>
        </xdr:from>
        <xdr:to>
          <xdr:col>3</xdr:col>
          <xdr:colOff>3213100</xdr:colOff>
          <xdr:row>17</xdr:row>
          <xdr:rowOff>374650</xdr:rowOff>
        </xdr:to>
        <xdr:sp macro="" textlink="">
          <xdr:nvSpPr>
            <xdr:cNvPr id="11276" name="Drop Down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107950</xdr:rowOff>
        </xdr:from>
        <xdr:to>
          <xdr:col>3</xdr:col>
          <xdr:colOff>3213100</xdr:colOff>
          <xdr:row>18</xdr:row>
          <xdr:rowOff>374650</xdr:rowOff>
        </xdr:to>
        <xdr:sp macro="" textlink="">
          <xdr:nvSpPr>
            <xdr:cNvPr id="11277" name="Drop Down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107950</xdr:rowOff>
        </xdr:from>
        <xdr:to>
          <xdr:col>3</xdr:col>
          <xdr:colOff>3213100</xdr:colOff>
          <xdr:row>19</xdr:row>
          <xdr:rowOff>374650</xdr:rowOff>
        </xdr:to>
        <xdr:sp macro="" textlink="">
          <xdr:nvSpPr>
            <xdr:cNvPr id="11278" name="Drop Down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107950</xdr:rowOff>
        </xdr:from>
        <xdr:to>
          <xdr:col>3</xdr:col>
          <xdr:colOff>3213100</xdr:colOff>
          <xdr:row>20</xdr:row>
          <xdr:rowOff>374650</xdr:rowOff>
        </xdr:to>
        <xdr:sp macro="" textlink="">
          <xdr:nvSpPr>
            <xdr:cNvPr id="11279" name="Drop Down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107950</xdr:rowOff>
        </xdr:from>
        <xdr:to>
          <xdr:col>3</xdr:col>
          <xdr:colOff>3213100</xdr:colOff>
          <xdr:row>21</xdr:row>
          <xdr:rowOff>374650</xdr:rowOff>
        </xdr:to>
        <xdr:sp macro="" textlink="">
          <xdr:nvSpPr>
            <xdr:cNvPr id="11280" name="Drop Down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107950</xdr:rowOff>
        </xdr:from>
        <xdr:to>
          <xdr:col>3</xdr:col>
          <xdr:colOff>3213100</xdr:colOff>
          <xdr:row>22</xdr:row>
          <xdr:rowOff>374650</xdr:rowOff>
        </xdr:to>
        <xdr:sp macro="" textlink="">
          <xdr:nvSpPr>
            <xdr:cNvPr id="11281" name="Drop Down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107950</xdr:rowOff>
        </xdr:from>
        <xdr:to>
          <xdr:col>3</xdr:col>
          <xdr:colOff>3213100</xdr:colOff>
          <xdr:row>23</xdr:row>
          <xdr:rowOff>374650</xdr:rowOff>
        </xdr:to>
        <xdr:sp macro="" textlink="">
          <xdr:nvSpPr>
            <xdr:cNvPr id="11282" name="Drop Down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107950</xdr:rowOff>
        </xdr:from>
        <xdr:to>
          <xdr:col>3</xdr:col>
          <xdr:colOff>3213100</xdr:colOff>
          <xdr:row>24</xdr:row>
          <xdr:rowOff>374650</xdr:rowOff>
        </xdr:to>
        <xdr:sp macro="" textlink="">
          <xdr:nvSpPr>
            <xdr:cNvPr id="11283" name="Drop Down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107950</xdr:rowOff>
        </xdr:from>
        <xdr:to>
          <xdr:col>3</xdr:col>
          <xdr:colOff>3213100</xdr:colOff>
          <xdr:row>25</xdr:row>
          <xdr:rowOff>374650</xdr:rowOff>
        </xdr:to>
        <xdr:sp macro="" textlink="">
          <xdr:nvSpPr>
            <xdr:cNvPr id="11284" name="Drop Down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146050</xdr:rowOff>
        </xdr:from>
        <xdr:to>
          <xdr:col>22</xdr:col>
          <xdr:colOff>107950</xdr:colOff>
          <xdr:row>4</xdr:row>
          <xdr:rowOff>374650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5</xdr:row>
          <xdr:rowOff>152400</xdr:rowOff>
        </xdr:from>
        <xdr:to>
          <xdr:col>22</xdr:col>
          <xdr:colOff>95250</xdr:colOff>
          <xdr:row>5</xdr:row>
          <xdr:rowOff>374650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6</xdr:row>
          <xdr:rowOff>127000</xdr:rowOff>
        </xdr:from>
        <xdr:to>
          <xdr:col>22</xdr:col>
          <xdr:colOff>95250</xdr:colOff>
          <xdr:row>6</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7</xdr:row>
          <xdr:rowOff>127000</xdr:rowOff>
        </xdr:from>
        <xdr:to>
          <xdr:col>22</xdr:col>
          <xdr:colOff>69850</xdr:colOff>
          <xdr:row>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8</xdr:row>
          <xdr:rowOff>88900</xdr:rowOff>
        </xdr:from>
        <xdr:to>
          <xdr:col>22</xdr:col>
          <xdr:colOff>69850</xdr:colOff>
          <xdr:row>8</xdr:row>
          <xdr:rowOff>317500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12</xdr:row>
          <xdr:rowOff>114300</xdr:rowOff>
        </xdr:from>
        <xdr:to>
          <xdr:col>22</xdr:col>
          <xdr:colOff>381000</xdr:colOff>
          <xdr:row>12</xdr:row>
          <xdr:rowOff>393700</xdr:rowOff>
        </xdr:to>
        <xdr:sp macro="" textlink="">
          <xdr:nvSpPr>
            <xdr:cNvPr id="11290" name="Drop Down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13</xdr:row>
          <xdr:rowOff>107950</xdr:rowOff>
        </xdr:from>
        <xdr:to>
          <xdr:col>22</xdr:col>
          <xdr:colOff>381000</xdr:colOff>
          <xdr:row>13</xdr:row>
          <xdr:rowOff>374650</xdr:rowOff>
        </xdr:to>
        <xdr:sp macro="" textlink="">
          <xdr:nvSpPr>
            <xdr:cNvPr id="11291" name="Drop Down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14</xdr:row>
          <xdr:rowOff>76200</xdr:rowOff>
        </xdr:from>
        <xdr:to>
          <xdr:col>22</xdr:col>
          <xdr:colOff>355600</xdr:colOff>
          <xdr:row>14</xdr:row>
          <xdr:rowOff>355600</xdr:rowOff>
        </xdr:to>
        <xdr:sp macro="" textlink="">
          <xdr:nvSpPr>
            <xdr:cNvPr id="11292" name="Drop Down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15</xdr:row>
          <xdr:rowOff>88900</xdr:rowOff>
        </xdr:from>
        <xdr:to>
          <xdr:col>22</xdr:col>
          <xdr:colOff>355600</xdr:colOff>
          <xdr:row>15</xdr:row>
          <xdr:rowOff>374650</xdr:rowOff>
        </xdr:to>
        <xdr:sp macro="" textlink="">
          <xdr:nvSpPr>
            <xdr:cNvPr id="11293" name="Drop Down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16</xdr:row>
          <xdr:rowOff>50800</xdr:rowOff>
        </xdr:from>
        <xdr:to>
          <xdr:col>22</xdr:col>
          <xdr:colOff>355600</xdr:colOff>
          <xdr:row>16</xdr:row>
          <xdr:rowOff>336550</xdr:rowOff>
        </xdr:to>
        <xdr:sp macro="" textlink="">
          <xdr:nvSpPr>
            <xdr:cNvPr id="11294" name="Drop Down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107950</xdr:rowOff>
        </xdr:from>
        <xdr:to>
          <xdr:col>3</xdr:col>
          <xdr:colOff>3213100</xdr:colOff>
          <xdr:row>6</xdr:row>
          <xdr:rowOff>374650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107950</xdr:rowOff>
        </xdr:from>
        <xdr:to>
          <xdr:col>3</xdr:col>
          <xdr:colOff>3213100</xdr:colOff>
          <xdr:row>7</xdr:row>
          <xdr:rowOff>374650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107950</xdr:rowOff>
        </xdr:from>
        <xdr:to>
          <xdr:col>3</xdr:col>
          <xdr:colOff>3213100</xdr:colOff>
          <xdr:row>8</xdr:row>
          <xdr:rowOff>374650</xdr:rowOff>
        </xdr:to>
        <xdr:sp macro="" textlink="">
          <xdr:nvSpPr>
            <xdr:cNvPr id="14339" name="Drop Down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107950</xdr:rowOff>
        </xdr:from>
        <xdr:to>
          <xdr:col>3</xdr:col>
          <xdr:colOff>3213100</xdr:colOff>
          <xdr:row>9</xdr:row>
          <xdr:rowOff>374650</xdr:rowOff>
        </xdr:to>
        <xdr:sp macro="" textlink="">
          <xdr:nvSpPr>
            <xdr:cNvPr id="14340" name="Drop Down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107950</xdr:rowOff>
        </xdr:from>
        <xdr:to>
          <xdr:col>3</xdr:col>
          <xdr:colOff>3213100</xdr:colOff>
          <xdr:row>10</xdr:row>
          <xdr:rowOff>374650</xdr:rowOff>
        </xdr:to>
        <xdr:sp macro="" textlink="">
          <xdr:nvSpPr>
            <xdr:cNvPr id="14341" name="Drop Down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107950</xdr:rowOff>
        </xdr:from>
        <xdr:to>
          <xdr:col>3</xdr:col>
          <xdr:colOff>3213100</xdr:colOff>
          <xdr:row>11</xdr:row>
          <xdr:rowOff>374650</xdr:rowOff>
        </xdr:to>
        <xdr:sp macro="" textlink="">
          <xdr:nvSpPr>
            <xdr:cNvPr id="14342" name="Drop Down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107950</xdr:rowOff>
        </xdr:from>
        <xdr:to>
          <xdr:col>3</xdr:col>
          <xdr:colOff>3213100</xdr:colOff>
          <xdr:row>12</xdr:row>
          <xdr:rowOff>374650</xdr:rowOff>
        </xdr:to>
        <xdr:sp macro="" textlink="">
          <xdr:nvSpPr>
            <xdr:cNvPr id="14343" name="Drop Down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107950</xdr:rowOff>
        </xdr:from>
        <xdr:to>
          <xdr:col>3</xdr:col>
          <xdr:colOff>3213100</xdr:colOff>
          <xdr:row>13</xdr:row>
          <xdr:rowOff>374650</xdr:rowOff>
        </xdr:to>
        <xdr:sp macro="" textlink="">
          <xdr:nvSpPr>
            <xdr:cNvPr id="14344" name="Drop Down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107950</xdr:rowOff>
        </xdr:from>
        <xdr:to>
          <xdr:col>3</xdr:col>
          <xdr:colOff>3213100</xdr:colOff>
          <xdr:row>14</xdr:row>
          <xdr:rowOff>374650</xdr:rowOff>
        </xdr:to>
        <xdr:sp macro="" textlink="">
          <xdr:nvSpPr>
            <xdr:cNvPr id="14345" name="Drop Down 9"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88900</xdr:rowOff>
        </xdr:from>
        <xdr:to>
          <xdr:col>3</xdr:col>
          <xdr:colOff>3213100</xdr:colOff>
          <xdr:row>15</xdr:row>
          <xdr:rowOff>355600</xdr:rowOff>
        </xdr:to>
        <xdr:sp macro="" textlink="">
          <xdr:nvSpPr>
            <xdr:cNvPr id="14346" name="Drop Down 10"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107950</xdr:rowOff>
        </xdr:from>
        <xdr:to>
          <xdr:col>3</xdr:col>
          <xdr:colOff>3213100</xdr:colOff>
          <xdr:row>16</xdr:row>
          <xdr:rowOff>374650</xdr:rowOff>
        </xdr:to>
        <xdr:sp macro="" textlink="">
          <xdr:nvSpPr>
            <xdr:cNvPr id="14347" name="Drop Down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107950</xdr:rowOff>
        </xdr:from>
        <xdr:to>
          <xdr:col>3</xdr:col>
          <xdr:colOff>3213100</xdr:colOff>
          <xdr:row>17</xdr:row>
          <xdr:rowOff>374650</xdr:rowOff>
        </xdr:to>
        <xdr:sp macro="" textlink="">
          <xdr:nvSpPr>
            <xdr:cNvPr id="14348" name="Drop Down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107950</xdr:rowOff>
        </xdr:from>
        <xdr:to>
          <xdr:col>3</xdr:col>
          <xdr:colOff>3213100</xdr:colOff>
          <xdr:row>18</xdr:row>
          <xdr:rowOff>374650</xdr:rowOff>
        </xdr:to>
        <xdr:sp macro="" textlink="">
          <xdr:nvSpPr>
            <xdr:cNvPr id="14349" name="Drop Down 13"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107950</xdr:rowOff>
        </xdr:from>
        <xdr:to>
          <xdr:col>3</xdr:col>
          <xdr:colOff>3213100</xdr:colOff>
          <xdr:row>19</xdr:row>
          <xdr:rowOff>374650</xdr:rowOff>
        </xdr:to>
        <xdr:sp macro="" textlink="">
          <xdr:nvSpPr>
            <xdr:cNvPr id="14350" name="Drop Down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107950</xdr:rowOff>
        </xdr:from>
        <xdr:to>
          <xdr:col>3</xdr:col>
          <xdr:colOff>3213100</xdr:colOff>
          <xdr:row>20</xdr:row>
          <xdr:rowOff>374650</xdr:rowOff>
        </xdr:to>
        <xdr:sp macro="" textlink="">
          <xdr:nvSpPr>
            <xdr:cNvPr id="14351" name="Drop Down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107950</xdr:rowOff>
        </xdr:from>
        <xdr:to>
          <xdr:col>3</xdr:col>
          <xdr:colOff>3213100</xdr:colOff>
          <xdr:row>21</xdr:row>
          <xdr:rowOff>374650</xdr:rowOff>
        </xdr:to>
        <xdr:sp macro="" textlink="">
          <xdr:nvSpPr>
            <xdr:cNvPr id="14352" name="Drop Down 1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107950</xdr:rowOff>
        </xdr:from>
        <xdr:to>
          <xdr:col>3</xdr:col>
          <xdr:colOff>3213100</xdr:colOff>
          <xdr:row>22</xdr:row>
          <xdr:rowOff>374650</xdr:rowOff>
        </xdr:to>
        <xdr:sp macro="" textlink="">
          <xdr:nvSpPr>
            <xdr:cNvPr id="14353" name="Drop Down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107950</xdr:rowOff>
        </xdr:from>
        <xdr:to>
          <xdr:col>3</xdr:col>
          <xdr:colOff>3213100</xdr:colOff>
          <xdr:row>23</xdr:row>
          <xdr:rowOff>374650</xdr:rowOff>
        </xdr:to>
        <xdr:sp macro="" textlink="">
          <xdr:nvSpPr>
            <xdr:cNvPr id="14354" name="Drop Down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107950</xdr:rowOff>
        </xdr:from>
        <xdr:to>
          <xdr:col>3</xdr:col>
          <xdr:colOff>3213100</xdr:colOff>
          <xdr:row>24</xdr:row>
          <xdr:rowOff>374650</xdr:rowOff>
        </xdr:to>
        <xdr:sp macro="" textlink="">
          <xdr:nvSpPr>
            <xdr:cNvPr id="14355" name="Drop Down 19"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107950</xdr:rowOff>
        </xdr:from>
        <xdr:to>
          <xdr:col>3</xdr:col>
          <xdr:colOff>3213100</xdr:colOff>
          <xdr:row>25</xdr:row>
          <xdr:rowOff>374650</xdr:rowOff>
        </xdr:to>
        <xdr:sp macro="" textlink="">
          <xdr:nvSpPr>
            <xdr:cNvPr id="14356" name="Drop Down 20"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146050</xdr:rowOff>
        </xdr:from>
        <xdr:to>
          <xdr:col>22</xdr:col>
          <xdr:colOff>107950</xdr:colOff>
          <xdr:row>4</xdr:row>
          <xdr:rowOff>374650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5</xdr:row>
          <xdr:rowOff>152400</xdr:rowOff>
        </xdr:from>
        <xdr:to>
          <xdr:col>22</xdr:col>
          <xdr:colOff>95250</xdr:colOff>
          <xdr:row>5</xdr:row>
          <xdr:rowOff>374650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6</xdr:row>
          <xdr:rowOff>127000</xdr:rowOff>
        </xdr:from>
        <xdr:to>
          <xdr:col>22</xdr:col>
          <xdr:colOff>95250</xdr:colOff>
          <xdr:row>6</xdr:row>
          <xdr:rowOff>342900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7</xdr:row>
          <xdr:rowOff>127000</xdr:rowOff>
        </xdr:from>
        <xdr:to>
          <xdr:col>22</xdr:col>
          <xdr:colOff>69850</xdr:colOff>
          <xdr:row>7</xdr:row>
          <xdr:rowOff>342900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8</xdr:row>
          <xdr:rowOff>88900</xdr:rowOff>
        </xdr:from>
        <xdr:to>
          <xdr:col>22</xdr:col>
          <xdr:colOff>69850</xdr:colOff>
          <xdr:row>8</xdr:row>
          <xdr:rowOff>317500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12</xdr:row>
          <xdr:rowOff>114300</xdr:rowOff>
        </xdr:from>
        <xdr:to>
          <xdr:col>22</xdr:col>
          <xdr:colOff>381000</xdr:colOff>
          <xdr:row>12</xdr:row>
          <xdr:rowOff>393700</xdr:rowOff>
        </xdr:to>
        <xdr:sp macro="" textlink="">
          <xdr:nvSpPr>
            <xdr:cNvPr id="14362" name="Drop Down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13</xdr:row>
          <xdr:rowOff>107950</xdr:rowOff>
        </xdr:from>
        <xdr:to>
          <xdr:col>22</xdr:col>
          <xdr:colOff>381000</xdr:colOff>
          <xdr:row>13</xdr:row>
          <xdr:rowOff>374650</xdr:rowOff>
        </xdr:to>
        <xdr:sp macro="" textlink="">
          <xdr:nvSpPr>
            <xdr:cNvPr id="14363" name="Drop Down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14</xdr:row>
          <xdr:rowOff>76200</xdr:rowOff>
        </xdr:from>
        <xdr:to>
          <xdr:col>22</xdr:col>
          <xdr:colOff>355600</xdr:colOff>
          <xdr:row>14</xdr:row>
          <xdr:rowOff>355600</xdr:rowOff>
        </xdr:to>
        <xdr:sp macro="" textlink="">
          <xdr:nvSpPr>
            <xdr:cNvPr id="14364" name="Drop Down 28"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15</xdr:row>
          <xdr:rowOff>88900</xdr:rowOff>
        </xdr:from>
        <xdr:to>
          <xdr:col>22</xdr:col>
          <xdr:colOff>355600</xdr:colOff>
          <xdr:row>15</xdr:row>
          <xdr:rowOff>374650</xdr:rowOff>
        </xdr:to>
        <xdr:sp macro="" textlink="">
          <xdr:nvSpPr>
            <xdr:cNvPr id="14365" name="Drop Down 29"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50800</xdr:rowOff>
        </xdr:from>
        <xdr:to>
          <xdr:col>22</xdr:col>
          <xdr:colOff>355600</xdr:colOff>
          <xdr:row>16</xdr:row>
          <xdr:rowOff>336550</xdr:rowOff>
        </xdr:to>
        <xdr:sp macro="" textlink="">
          <xdr:nvSpPr>
            <xdr:cNvPr id="14366" name="Drop Down 30"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107950</xdr:rowOff>
        </xdr:from>
        <xdr:to>
          <xdr:col>3</xdr:col>
          <xdr:colOff>3213100</xdr:colOff>
          <xdr:row>6</xdr:row>
          <xdr:rowOff>374650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107950</xdr:rowOff>
        </xdr:from>
        <xdr:to>
          <xdr:col>3</xdr:col>
          <xdr:colOff>3213100</xdr:colOff>
          <xdr:row>7</xdr:row>
          <xdr:rowOff>374650</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107950</xdr:rowOff>
        </xdr:from>
        <xdr:to>
          <xdr:col>3</xdr:col>
          <xdr:colOff>3213100</xdr:colOff>
          <xdr:row>8</xdr:row>
          <xdr:rowOff>374650</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9</xdr:row>
          <xdr:rowOff>107950</xdr:rowOff>
        </xdr:from>
        <xdr:to>
          <xdr:col>3</xdr:col>
          <xdr:colOff>3213100</xdr:colOff>
          <xdr:row>9</xdr:row>
          <xdr:rowOff>374650</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107950</xdr:rowOff>
        </xdr:from>
        <xdr:to>
          <xdr:col>3</xdr:col>
          <xdr:colOff>3213100</xdr:colOff>
          <xdr:row>10</xdr:row>
          <xdr:rowOff>374650</xdr:rowOff>
        </xdr:to>
        <xdr:sp macro="" textlink="">
          <xdr:nvSpPr>
            <xdr:cNvPr id="16389" name="Drop Down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107950</xdr:rowOff>
        </xdr:from>
        <xdr:to>
          <xdr:col>3</xdr:col>
          <xdr:colOff>3213100</xdr:colOff>
          <xdr:row>11</xdr:row>
          <xdr:rowOff>374650</xdr:rowOff>
        </xdr:to>
        <xdr:sp macro="" textlink="">
          <xdr:nvSpPr>
            <xdr:cNvPr id="16390" name="Drop Down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107950</xdr:rowOff>
        </xdr:from>
        <xdr:to>
          <xdr:col>3</xdr:col>
          <xdr:colOff>3213100</xdr:colOff>
          <xdr:row>12</xdr:row>
          <xdr:rowOff>374650</xdr:rowOff>
        </xdr:to>
        <xdr:sp macro="" textlink="">
          <xdr:nvSpPr>
            <xdr:cNvPr id="16391" name="Drop Down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107950</xdr:rowOff>
        </xdr:from>
        <xdr:to>
          <xdr:col>3</xdr:col>
          <xdr:colOff>3213100</xdr:colOff>
          <xdr:row>13</xdr:row>
          <xdr:rowOff>374650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107950</xdr:rowOff>
        </xdr:from>
        <xdr:to>
          <xdr:col>3</xdr:col>
          <xdr:colOff>3213100</xdr:colOff>
          <xdr:row>14</xdr:row>
          <xdr:rowOff>374650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88900</xdr:rowOff>
        </xdr:from>
        <xdr:to>
          <xdr:col>3</xdr:col>
          <xdr:colOff>3213100</xdr:colOff>
          <xdr:row>15</xdr:row>
          <xdr:rowOff>355600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107950</xdr:rowOff>
        </xdr:from>
        <xdr:to>
          <xdr:col>3</xdr:col>
          <xdr:colOff>3213100</xdr:colOff>
          <xdr:row>16</xdr:row>
          <xdr:rowOff>374650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17</xdr:row>
          <xdr:rowOff>107950</xdr:rowOff>
        </xdr:from>
        <xdr:to>
          <xdr:col>3</xdr:col>
          <xdr:colOff>3213100</xdr:colOff>
          <xdr:row>17</xdr:row>
          <xdr:rowOff>374650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107950</xdr:rowOff>
        </xdr:from>
        <xdr:to>
          <xdr:col>3</xdr:col>
          <xdr:colOff>3213100</xdr:colOff>
          <xdr:row>18</xdr:row>
          <xdr:rowOff>374650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107950</xdr:rowOff>
        </xdr:from>
        <xdr:to>
          <xdr:col>3</xdr:col>
          <xdr:colOff>3213100</xdr:colOff>
          <xdr:row>19</xdr:row>
          <xdr:rowOff>374650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107950</xdr:rowOff>
        </xdr:from>
        <xdr:to>
          <xdr:col>3</xdr:col>
          <xdr:colOff>3213100</xdr:colOff>
          <xdr:row>20</xdr:row>
          <xdr:rowOff>374650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107950</xdr:rowOff>
        </xdr:from>
        <xdr:to>
          <xdr:col>3</xdr:col>
          <xdr:colOff>3213100</xdr:colOff>
          <xdr:row>21</xdr:row>
          <xdr:rowOff>374650</xdr:rowOff>
        </xdr:to>
        <xdr:sp macro="" textlink="">
          <xdr:nvSpPr>
            <xdr:cNvPr id="16400" name="Drop Down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107950</xdr:rowOff>
        </xdr:from>
        <xdr:to>
          <xdr:col>3</xdr:col>
          <xdr:colOff>3213100</xdr:colOff>
          <xdr:row>22</xdr:row>
          <xdr:rowOff>374650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107950</xdr:rowOff>
        </xdr:from>
        <xdr:to>
          <xdr:col>3</xdr:col>
          <xdr:colOff>3213100</xdr:colOff>
          <xdr:row>23</xdr:row>
          <xdr:rowOff>374650</xdr:rowOff>
        </xdr:to>
        <xdr:sp macro="" textlink="">
          <xdr:nvSpPr>
            <xdr:cNvPr id="16402" name="Drop Down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107950</xdr:rowOff>
        </xdr:from>
        <xdr:to>
          <xdr:col>3</xdr:col>
          <xdr:colOff>3213100</xdr:colOff>
          <xdr:row>24</xdr:row>
          <xdr:rowOff>374650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107950</xdr:rowOff>
        </xdr:from>
        <xdr:to>
          <xdr:col>3</xdr:col>
          <xdr:colOff>3213100</xdr:colOff>
          <xdr:row>25</xdr:row>
          <xdr:rowOff>374650</xdr:rowOff>
        </xdr:to>
        <xdr:sp macro="" textlink="">
          <xdr:nvSpPr>
            <xdr:cNvPr id="16404" name="Drop Down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4</xdr:row>
          <xdr:rowOff>146050</xdr:rowOff>
        </xdr:from>
        <xdr:to>
          <xdr:col>22</xdr:col>
          <xdr:colOff>107950</xdr:colOff>
          <xdr:row>4</xdr:row>
          <xdr:rowOff>374650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5</xdr:row>
          <xdr:rowOff>152400</xdr:rowOff>
        </xdr:from>
        <xdr:to>
          <xdr:col>22</xdr:col>
          <xdr:colOff>95250</xdr:colOff>
          <xdr:row>5</xdr:row>
          <xdr:rowOff>374650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203200</xdr:colOff>
          <xdr:row>6</xdr:row>
          <xdr:rowOff>127000</xdr:rowOff>
        </xdr:from>
        <xdr:to>
          <xdr:col>22</xdr:col>
          <xdr:colOff>95250</xdr:colOff>
          <xdr:row>6</xdr:row>
          <xdr:rowOff>342900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7</xdr:row>
          <xdr:rowOff>127000</xdr:rowOff>
        </xdr:from>
        <xdr:to>
          <xdr:col>22</xdr:col>
          <xdr:colOff>69850</xdr:colOff>
          <xdr:row>7</xdr:row>
          <xdr:rowOff>342900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184150</xdr:colOff>
          <xdr:row>8</xdr:row>
          <xdr:rowOff>88900</xdr:rowOff>
        </xdr:from>
        <xdr:to>
          <xdr:col>22</xdr:col>
          <xdr:colOff>69850</xdr:colOff>
          <xdr:row>8</xdr:row>
          <xdr:rowOff>317500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12</xdr:row>
          <xdr:rowOff>114300</xdr:rowOff>
        </xdr:from>
        <xdr:to>
          <xdr:col>22</xdr:col>
          <xdr:colOff>381000</xdr:colOff>
          <xdr:row>12</xdr:row>
          <xdr:rowOff>393700</xdr:rowOff>
        </xdr:to>
        <xdr:sp macro="" textlink="">
          <xdr:nvSpPr>
            <xdr:cNvPr id="16410" name="Drop Down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13</xdr:row>
          <xdr:rowOff>107950</xdr:rowOff>
        </xdr:from>
        <xdr:to>
          <xdr:col>22</xdr:col>
          <xdr:colOff>381000</xdr:colOff>
          <xdr:row>13</xdr:row>
          <xdr:rowOff>374650</xdr:rowOff>
        </xdr:to>
        <xdr:sp macro="" textlink="">
          <xdr:nvSpPr>
            <xdr:cNvPr id="16411" name="Drop Down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14</xdr:row>
          <xdr:rowOff>76200</xdr:rowOff>
        </xdr:from>
        <xdr:to>
          <xdr:col>22</xdr:col>
          <xdr:colOff>355600</xdr:colOff>
          <xdr:row>14</xdr:row>
          <xdr:rowOff>355600</xdr:rowOff>
        </xdr:to>
        <xdr:sp macro="" textlink="">
          <xdr:nvSpPr>
            <xdr:cNvPr id="16412" name="Drop Down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146050</xdr:colOff>
          <xdr:row>15</xdr:row>
          <xdr:rowOff>88900</xdr:rowOff>
        </xdr:from>
        <xdr:to>
          <xdr:col>22</xdr:col>
          <xdr:colOff>355600</xdr:colOff>
          <xdr:row>15</xdr:row>
          <xdr:rowOff>374650</xdr:rowOff>
        </xdr:to>
        <xdr:sp macro="" textlink="">
          <xdr:nvSpPr>
            <xdr:cNvPr id="16413" name="Drop Down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16</xdr:row>
          <xdr:rowOff>69850</xdr:rowOff>
        </xdr:from>
        <xdr:to>
          <xdr:col>22</xdr:col>
          <xdr:colOff>355600</xdr:colOff>
          <xdr:row>16</xdr:row>
          <xdr:rowOff>342900</xdr:rowOff>
        </xdr:to>
        <xdr:sp macro="" textlink="">
          <xdr:nvSpPr>
            <xdr:cNvPr id="16414" name="Drop Down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52904</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527050</xdr:colOff>
          <xdr:row>9</xdr:row>
          <xdr:rowOff>107950</xdr:rowOff>
        </xdr:from>
        <xdr:to>
          <xdr:col>1</xdr:col>
          <xdr:colOff>869950</xdr:colOff>
          <xdr:row>9</xdr:row>
          <xdr:rowOff>317500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A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10</xdr:row>
          <xdr:rowOff>146050</xdr:rowOff>
        </xdr:from>
        <xdr:to>
          <xdr:col>1</xdr:col>
          <xdr:colOff>869950</xdr:colOff>
          <xdr:row>10</xdr:row>
          <xdr:rowOff>361950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A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11</xdr:row>
          <xdr:rowOff>127000</xdr:rowOff>
        </xdr:from>
        <xdr:to>
          <xdr:col>1</xdr:col>
          <xdr:colOff>869950</xdr:colOff>
          <xdr:row>11</xdr:row>
          <xdr:rowOff>355600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A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12</xdr:row>
          <xdr:rowOff>107950</xdr:rowOff>
        </xdr:from>
        <xdr:to>
          <xdr:col>1</xdr:col>
          <xdr:colOff>869950</xdr:colOff>
          <xdr:row>12</xdr:row>
          <xdr:rowOff>317500</xdr:rowOff>
        </xdr:to>
        <xdr:sp macro="" textlink="">
          <xdr:nvSpPr>
            <xdr:cNvPr id="31748" name="Option Button 4" hidden="1">
              <a:extLst>
                <a:ext uri="{63B3BB69-23CF-44E3-9099-C40C66FF867C}">
                  <a14:compatExt spid="_x0000_s31748"/>
                </a:ext>
                <a:ext uri="{FF2B5EF4-FFF2-40B4-BE49-F238E27FC236}">
                  <a16:creationId xmlns:a16="http://schemas.microsoft.com/office/drawing/2014/main" id="{00000000-0008-0000-0A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488950</xdr:colOff>
          <xdr:row>17</xdr:row>
          <xdr:rowOff>190500</xdr:rowOff>
        </xdr:from>
        <xdr:to>
          <xdr:col>1</xdr:col>
          <xdr:colOff>800100</xdr:colOff>
          <xdr:row>17</xdr:row>
          <xdr:rowOff>412750</xdr:rowOff>
        </xdr:to>
        <xdr:sp macro="" textlink="">
          <xdr:nvSpPr>
            <xdr:cNvPr id="31749" name="Option Button 5" hidden="1">
              <a:extLst>
                <a:ext uri="{63B3BB69-23CF-44E3-9099-C40C66FF867C}">
                  <a14:compatExt spid="_x0000_s31749"/>
                </a:ext>
                <a:ext uri="{FF2B5EF4-FFF2-40B4-BE49-F238E27FC236}">
                  <a16:creationId xmlns:a16="http://schemas.microsoft.com/office/drawing/2014/main" id="{00000000-0008-0000-0A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18</xdr:row>
          <xdr:rowOff>203200</xdr:rowOff>
        </xdr:from>
        <xdr:to>
          <xdr:col>1</xdr:col>
          <xdr:colOff>812800</xdr:colOff>
          <xdr:row>18</xdr:row>
          <xdr:rowOff>400050</xdr:rowOff>
        </xdr:to>
        <xdr:sp macro="" textlink="">
          <xdr:nvSpPr>
            <xdr:cNvPr id="31750" name="Option Button 6" hidden="1">
              <a:extLst>
                <a:ext uri="{63B3BB69-23CF-44E3-9099-C40C66FF867C}">
                  <a14:compatExt spid="_x0000_s31750"/>
                </a:ext>
                <a:ext uri="{FF2B5EF4-FFF2-40B4-BE49-F238E27FC236}">
                  <a16:creationId xmlns:a16="http://schemas.microsoft.com/office/drawing/2014/main" id="{00000000-0008-0000-0A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488950</xdr:colOff>
          <xdr:row>19</xdr:row>
          <xdr:rowOff>152400</xdr:rowOff>
        </xdr:from>
        <xdr:to>
          <xdr:col>1</xdr:col>
          <xdr:colOff>812800</xdr:colOff>
          <xdr:row>19</xdr:row>
          <xdr:rowOff>355600</xdr:rowOff>
        </xdr:to>
        <xdr:sp macro="" textlink="">
          <xdr:nvSpPr>
            <xdr:cNvPr id="31751" name="Option Button 7" hidden="1">
              <a:extLst>
                <a:ext uri="{63B3BB69-23CF-44E3-9099-C40C66FF867C}">
                  <a14:compatExt spid="_x0000_s31751"/>
                </a:ext>
                <a:ext uri="{FF2B5EF4-FFF2-40B4-BE49-F238E27FC236}">
                  <a16:creationId xmlns:a16="http://schemas.microsoft.com/office/drawing/2014/main" id="{00000000-0008-0000-0A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20</xdr:row>
          <xdr:rowOff>171450</xdr:rowOff>
        </xdr:from>
        <xdr:to>
          <xdr:col>1</xdr:col>
          <xdr:colOff>774700</xdr:colOff>
          <xdr:row>20</xdr:row>
          <xdr:rowOff>400050</xdr:rowOff>
        </xdr:to>
        <xdr:sp macro="" textlink="">
          <xdr:nvSpPr>
            <xdr:cNvPr id="31752" name="Option Button 8" hidden="1">
              <a:extLst>
                <a:ext uri="{63B3BB69-23CF-44E3-9099-C40C66FF867C}">
                  <a14:compatExt spid="_x0000_s31752"/>
                </a:ext>
                <a:ext uri="{FF2B5EF4-FFF2-40B4-BE49-F238E27FC236}">
                  <a16:creationId xmlns:a16="http://schemas.microsoft.com/office/drawing/2014/main" id="{00000000-0008-0000-0A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12700</xdr:rowOff>
        </xdr:from>
        <xdr:to>
          <xdr:col>7</xdr:col>
          <xdr:colOff>0</xdr:colOff>
          <xdr:row>12</xdr:row>
          <xdr:rowOff>603250</xdr:rowOff>
        </xdr:to>
        <xdr:sp macro="" textlink="">
          <xdr:nvSpPr>
            <xdr:cNvPr id="31753" name="Group Box 9" hidden="1">
              <a:extLst>
                <a:ext uri="{63B3BB69-23CF-44E3-9099-C40C66FF867C}">
                  <a14:compatExt spid="_x0000_s31753"/>
                </a:ext>
                <a:ext uri="{FF2B5EF4-FFF2-40B4-BE49-F238E27FC236}">
                  <a16:creationId xmlns:a16="http://schemas.microsoft.com/office/drawing/2014/main" id="{00000000-0008-0000-0A00-000009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10</xdr:col>
          <xdr:colOff>1860550</xdr:colOff>
          <xdr:row>20</xdr:row>
          <xdr:rowOff>603250</xdr:rowOff>
        </xdr:to>
        <xdr:sp macro="" textlink="">
          <xdr:nvSpPr>
            <xdr:cNvPr id="31754" name="Group Box 10" hidden="1">
              <a:extLst>
                <a:ext uri="{63B3BB69-23CF-44E3-9099-C40C66FF867C}">
                  <a14:compatExt spid="_x0000_s31754"/>
                </a:ext>
                <a:ext uri="{FF2B5EF4-FFF2-40B4-BE49-F238E27FC236}">
                  <a16:creationId xmlns:a16="http://schemas.microsoft.com/office/drawing/2014/main" id="{00000000-0008-0000-0A00-00000A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xdr:row>
          <xdr:rowOff>19050</xdr:rowOff>
        </xdr:from>
        <xdr:to>
          <xdr:col>11</xdr:col>
          <xdr:colOff>0</xdr:colOff>
          <xdr:row>30</xdr:row>
          <xdr:rowOff>12700</xdr:rowOff>
        </xdr:to>
        <xdr:sp macro="" textlink="">
          <xdr:nvSpPr>
            <xdr:cNvPr id="31755" name="Group Box 11" hidden="1">
              <a:extLst>
                <a:ext uri="{63B3BB69-23CF-44E3-9099-C40C66FF867C}">
                  <a14:compatExt spid="_x0000_s31755"/>
                </a:ext>
                <a:ext uri="{FF2B5EF4-FFF2-40B4-BE49-F238E27FC236}">
                  <a16:creationId xmlns:a16="http://schemas.microsoft.com/office/drawing/2014/main" id="{00000000-0008-0000-0A00-00000B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26</xdr:row>
          <xdr:rowOff>171450</xdr:rowOff>
        </xdr:from>
        <xdr:to>
          <xdr:col>1</xdr:col>
          <xdr:colOff>736600</xdr:colOff>
          <xdr:row>26</xdr:row>
          <xdr:rowOff>400050</xdr:rowOff>
        </xdr:to>
        <xdr:sp macro="" textlink="">
          <xdr:nvSpPr>
            <xdr:cNvPr id="31756" name="Option Button 12" hidden="1">
              <a:extLst>
                <a:ext uri="{63B3BB69-23CF-44E3-9099-C40C66FF867C}">
                  <a14:compatExt spid="_x0000_s31756"/>
                </a:ext>
                <a:ext uri="{FF2B5EF4-FFF2-40B4-BE49-F238E27FC236}">
                  <a16:creationId xmlns:a16="http://schemas.microsoft.com/office/drawing/2014/main" id="{00000000-0008-0000-0A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27</xdr:row>
          <xdr:rowOff>171450</xdr:rowOff>
        </xdr:from>
        <xdr:to>
          <xdr:col>1</xdr:col>
          <xdr:colOff>736600</xdr:colOff>
          <xdr:row>27</xdr:row>
          <xdr:rowOff>400050</xdr:rowOff>
        </xdr:to>
        <xdr:sp macro="" textlink="">
          <xdr:nvSpPr>
            <xdr:cNvPr id="31757" name="Option Button 13" hidden="1">
              <a:extLst>
                <a:ext uri="{63B3BB69-23CF-44E3-9099-C40C66FF867C}">
                  <a14:compatExt spid="_x0000_s31757"/>
                </a:ext>
                <a:ext uri="{FF2B5EF4-FFF2-40B4-BE49-F238E27FC236}">
                  <a16:creationId xmlns:a16="http://schemas.microsoft.com/office/drawing/2014/main" id="{00000000-0008-0000-0A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28</xdr:row>
          <xdr:rowOff>127000</xdr:rowOff>
        </xdr:from>
        <xdr:to>
          <xdr:col>1</xdr:col>
          <xdr:colOff>736600</xdr:colOff>
          <xdr:row>28</xdr:row>
          <xdr:rowOff>355600</xdr:rowOff>
        </xdr:to>
        <xdr:sp macro="" textlink="">
          <xdr:nvSpPr>
            <xdr:cNvPr id="31758" name="Option Button 14" hidden="1">
              <a:extLst>
                <a:ext uri="{63B3BB69-23CF-44E3-9099-C40C66FF867C}">
                  <a14:compatExt spid="_x0000_s31758"/>
                </a:ext>
                <a:ext uri="{FF2B5EF4-FFF2-40B4-BE49-F238E27FC236}">
                  <a16:creationId xmlns:a16="http://schemas.microsoft.com/office/drawing/2014/main" id="{00000000-0008-0000-0A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29</xdr:row>
          <xdr:rowOff>171450</xdr:rowOff>
        </xdr:from>
        <xdr:to>
          <xdr:col>1</xdr:col>
          <xdr:colOff>736600</xdr:colOff>
          <xdr:row>29</xdr:row>
          <xdr:rowOff>400050</xdr:rowOff>
        </xdr:to>
        <xdr:sp macro="" textlink="">
          <xdr:nvSpPr>
            <xdr:cNvPr id="31759" name="Option Button 15" hidden="1">
              <a:extLst>
                <a:ext uri="{63B3BB69-23CF-44E3-9099-C40C66FF867C}">
                  <a14:compatExt spid="_x0000_s31759"/>
                </a:ext>
                <a:ext uri="{FF2B5EF4-FFF2-40B4-BE49-F238E27FC236}">
                  <a16:creationId xmlns:a16="http://schemas.microsoft.com/office/drawing/2014/main" id="{00000000-0008-0000-0A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33</xdr:row>
          <xdr:rowOff>146050</xdr:rowOff>
        </xdr:from>
        <xdr:to>
          <xdr:col>1</xdr:col>
          <xdr:colOff>736600</xdr:colOff>
          <xdr:row>33</xdr:row>
          <xdr:rowOff>361950</xdr:rowOff>
        </xdr:to>
        <xdr:sp macro="" textlink="">
          <xdr:nvSpPr>
            <xdr:cNvPr id="31760" name="Option Button 16" hidden="1">
              <a:extLst>
                <a:ext uri="{63B3BB69-23CF-44E3-9099-C40C66FF867C}">
                  <a14:compatExt spid="_x0000_s31760"/>
                </a:ext>
                <a:ext uri="{FF2B5EF4-FFF2-40B4-BE49-F238E27FC236}">
                  <a16:creationId xmlns:a16="http://schemas.microsoft.com/office/drawing/2014/main" id="{00000000-0008-0000-0A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34</xdr:row>
          <xdr:rowOff>127000</xdr:rowOff>
        </xdr:from>
        <xdr:to>
          <xdr:col>1</xdr:col>
          <xdr:colOff>736600</xdr:colOff>
          <xdr:row>34</xdr:row>
          <xdr:rowOff>355600</xdr:rowOff>
        </xdr:to>
        <xdr:sp macro="" textlink="">
          <xdr:nvSpPr>
            <xdr:cNvPr id="31761" name="Option Button 17" hidden="1">
              <a:extLst>
                <a:ext uri="{63B3BB69-23CF-44E3-9099-C40C66FF867C}">
                  <a14:compatExt spid="_x0000_s31761"/>
                </a:ext>
                <a:ext uri="{FF2B5EF4-FFF2-40B4-BE49-F238E27FC236}">
                  <a16:creationId xmlns:a16="http://schemas.microsoft.com/office/drawing/2014/main" id="{00000000-0008-0000-0A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412750</xdr:colOff>
          <xdr:row>35</xdr:row>
          <xdr:rowOff>107950</xdr:rowOff>
        </xdr:from>
        <xdr:to>
          <xdr:col>1</xdr:col>
          <xdr:colOff>736600</xdr:colOff>
          <xdr:row>35</xdr:row>
          <xdr:rowOff>317500</xdr:rowOff>
        </xdr:to>
        <xdr:sp macro="" textlink="">
          <xdr:nvSpPr>
            <xdr:cNvPr id="31762" name="Option Button 18" hidden="1">
              <a:extLst>
                <a:ext uri="{63B3BB69-23CF-44E3-9099-C40C66FF867C}">
                  <a14:compatExt spid="_x0000_s31762"/>
                </a:ext>
                <a:ext uri="{FF2B5EF4-FFF2-40B4-BE49-F238E27FC236}">
                  <a16:creationId xmlns:a16="http://schemas.microsoft.com/office/drawing/2014/main" id="{00000000-0008-0000-0A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393700</xdr:colOff>
          <xdr:row>36</xdr:row>
          <xdr:rowOff>146050</xdr:rowOff>
        </xdr:from>
        <xdr:to>
          <xdr:col>1</xdr:col>
          <xdr:colOff>717550</xdr:colOff>
          <xdr:row>36</xdr:row>
          <xdr:rowOff>361950</xdr:rowOff>
        </xdr:to>
        <xdr:sp macro="" textlink="">
          <xdr:nvSpPr>
            <xdr:cNvPr id="31763" name="Option Button 19" hidden="1">
              <a:extLst>
                <a:ext uri="{63B3BB69-23CF-44E3-9099-C40C66FF867C}">
                  <a14:compatExt spid="_x0000_s31763"/>
                </a:ext>
                <a:ext uri="{FF2B5EF4-FFF2-40B4-BE49-F238E27FC236}">
                  <a16:creationId xmlns:a16="http://schemas.microsoft.com/office/drawing/2014/main" id="{00000000-0008-0000-0A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33</xdr:row>
          <xdr:rowOff>19050</xdr:rowOff>
        </xdr:from>
        <xdr:to>
          <xdr:col>11</xdr:col>
          <xdr:colOff>0</xdr:colOff>
          <xdr:row>37</xdr:row>
          <xdr:rowOff>0</xdr:rowOff>
        </xdr:to>
        <xdr:sp macro="" textlink="">
          <xdr:nvSpPr>
            <xdr:cNvPr id="31764" name="Group Box 20" hidden="1">
              <a:extLst>
                <a:ext uri="{63B3BB69-23CF-44E3-9099-C40C66FF867C}">
                  <a14:compatExt spid="_x0000_s31764"/>
                </a:ext>
                <a:ext uri="{FF2B5EF4-FFF2-40B4-BE49-F238E27FC236}">
                  <a16:creationId xmlns:a16="http://schemas.microsoft.com/office/drawing/2014/main" id="{00000000-0008-0000-0A00-000014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7</xdr:row>
          <xdr:rowOff>146050</xdr:rowOff>
        </xdr:from>
        <xdr:to>
          <xdr:col>40</xdr:col>
          <xdr:colOff>304800</xdr:colOff>
          <xdr:row>7</xdr:row>
          <xdr:rowOff>355600</xdr:rowOff>
        </xdr:to>
        <xdr:sp macro="" textlink="">
          <xdr:nvSpPr>
            <xdr:cNvPr id="31765" name="Drop Down 21" hidden="1">
              <a:extLst>
                <a:ext uri="{63B3BB69-23CF-44E3-9099-C40C66FF867C}">
                  <a14:compatExt spid="_x0000_s31765"/>
                </a:ext>
                <a:ext uri="{FF2B5EF4-FFF2-40B4-BE49-F238E27FC236}">
                  <a16:creationId xmlns:a16="http://schemas.microsoft.com/office/drawing/2014/main" id="{00000000-0008-0000-0A00-000015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107950</xdr:colOff>
          <xdr:row>8</xdr:row>
          <xdr:rowOff>146050</xdr:rowOff>
        </xdr:from>
        <xdr:to>
          <xdr:col>40</xdr:col>
          <xdr:colOff>279400</xdr:colOff>
          <xdr:row>8</xdr:row>
          <xdr:rowOff>355600</xdr:rowOff>
        </xdr:to>
        <xdr:sp macro="" textlink="">
          <xdr:nvSpPr>
            <xdr:cNvPr id="31766" name="Drop Down 22" hidden="1">
              <a:extLst>
                <a:ext uri="{63B3BB69-23CF-44E3-9099-C40C66FF867C}">
                  <a14:compatExt spid="_x0000_s31766"/>
                </a:ext>
                <a:ext uri="{FF2B5EF4-FFF2-40B4-BE49-F238E27FC236}">
                  <a16:creationId xmlns:a16="http://schemas.microsoft.com/office/drawing/2014/main" id="{00000000-0008-0000-0A00-00001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184150</xdr:colOff>
          <xdr:row>7</xdr:row>
          <xdr:rowOff>107950</xdr:rowOff>
        </xdr:from>
        <xdr:to>
          <xdr:col>48</xdr:col>
          <xdr:colOff>241300</xdr:colOff>
          <xdr:row>7</xdr:row>
          <xdr:rowOff>304800</xdr:rowOff>
        </xdr:to>
        <xdr:sp macro="" textlink="">
          <xdr:nvSpPr>
            <xdr:cNvPr id="31767" name="Drop Down 23" hidden="1">
              <a:extLst>
                <a:ext uri="{63B3BB69-23CF-44E3-9099-C40C66FF867C}">
                  <a14:compatExt spid="_x0000_s31767"/>
                </a:ext>
                <a:ext uri="{FF2B5EF4-FFF2-40B4-BE49-F238E27FC236}">
                  <a16:creationId xmlns:a16="http://schemas.microsoft.com/office/drawing/2014/main" id="{00000000-0008-0000-0A00-000017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184150</xdr:colOff>
          <xdr:row>8</xdr:row>
          <xdr:rowOff>50800</xdr:rowOff>
        </xdr:from>
        <xdr:to>
          <xdr:col>48</xdr:col>
          <xdr:colOff>241300</xdr:colOff>
          <xdr:row>8</xdr:row>
          <xdr:rowOff>260350</xdr:rowOff>
        </xdr:to>
        <xdr:sp macro="" textlink="">
          <xdr:nvSpPr>
            <xdr:cNvPr id="31768" name="Drop Down 24" hidden="1">
              <a:extLst>
                <a:ext uri="{63B3BB69-23CF-44E3-9099-C40C66FF867C}">
                  <a14:compatExt spid="_x0000_s31768"/>
                </a:ext>
                <a:ext uri="{FF2B5EF4-FFF2-40B4-BE49-F238E27FC236}">
                  <a16:creationId xmlns:a16="http://schemas.microsoft.com/office/drawing/2014/main" id="{00000000-0008-0000-0A00-000018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184150</xdr:colOff>
          <xdr:row>9</xdr:row>
          <xdr:rowOff>50800</xdr:rowOff>
        </xdr:from>
        <xdr:to>
          <xdr:col>48</xdr:col>
          <xdr:colOff>241300</xdr:colOff>
          <xdr:row>9</xdr:row>
          <xdr:rowOff>260350</xdr:rowOff>
        </xdr:to>
        <xdr:sp macro="" textlink="">
          <xdr:nvSpPr>
            <xdr:cNvPr id="31769" name="Drop Down 25" hidden="1">
              <a:extLst>
                <a:ext uri="{63B3BB69-23CF-44E3-9099-C40C66FF867C}">
                  <a14:compatExt spid="_x0000_s31769"/>
                </a:ext>
                <a:ext uri="{FF2B5EF4-FFF2-40B4-BE49-F238E27FC236}">
                  <a16:creationId xmlns:a16="http://schemas.microsoft.com/office/drawing/2014/main" id="{00000000-0008-0000-0A00-000019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184150</xdr:colOff>
          <xdr:row>10</xdr:row>
          <xdr:rowOff>50800</xdr:rowOff>
        </xdr:from>
        <xdr:to>
          <xdr:col>48</xdr:col>
          <xdr:colOff>241300</xdr:colOff>
          <xdr:row>10</xdr:row>
          <xdr:rowOff>260350</xdr:rowOff>
        </xdr:to>
        <xdr:sp macro="" textlink="">
          <xdr:nvSpPr>
            <xdr:cNvPr id="31770" name="Drop Down 26" hidden="1">
              <a:extLst>
                <a:ext uri="{63B3BB69-23CF-44E3-9099-C40C66FF867C}">
                  <a14:compatExt spid="_x0000_s31770"/>
                </a:ext>
                <a:ext uri="{FF2B5EF4-FFF2-40B4-BE49-F238E27FC236}">
                  <a16:creationId xmlns:a16="http://schemas.microsoft.com/office/drawing/2014/main" id="{00000000-0008-0000-0A00-00001A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184150</xdr:colOff>
          <xdr:row>11</xdr:row>
          <xdr:rowOff>50800</xdr:rowOff>
        </xdr:from>
        <xdr:to>
          <xdr:col>48</xdr:col>
          <xdr:colOff>241300</xdr:colOff>
          <xdr:row>11</xdr:row>
          <xdr:rowOff>260350</xdr:rowOff>
        </xdr:to>
        <xdr:sp macro="" textlink="">
          <xdr:nvSpPr>
            <xdr:cNvPr id="31771" name="Drop Down 27" hidden="1">
              <a:extLst>
                <a:ext uri="{63B3BB69-23CF-44E3-9099-C40C66FF867C}">
                  <a14:compatExt spid="_x0000_s31771"/>
                </a:ext>
                <a:ext uri="{FF2B5EF4-FFF2-40B4-BE49-F238E27FC236}">
                  <a16:creationId xmlns:a16="http://schemas.microsoft.com/office/drawing/2014/main" id="{00000000-0008-0000-0A00-00001B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12700</xdr:rowOff>
        </xdr:from>
        <xdr:to>
          <xdr:col>11</xdr:col>
          <xdr:colOff>0</xdr:colOff>
          <xdr:row>13</xdr:row>
          <xdr:rowOff>12700</xdr:rowOff>
        </xdr:to>
        <xdr:sp macro="" textlink="">
          <xdr:nvSpPr>
            <xdr:cNvPr id="31772" name="Group Box 28" hidden="1">
              <a:extLst>
                <a:ext uri="{63B3BB69-23CF-44E3-9099-C40C66FF867C}">
                  <a14:compatExt spid="_x0000_s31772"/>
                </a:ext>
                <a:ext uri="{FF2B5EF4-FFF2-40B4-BE49-F238E27FC236}">
                  <a16:creationId xmlns:a16="http://schemas.microsoft.com/office/drawing/2014/main" id="{00000000-0008-0000-0A00-00001C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9</xdr:row>
          <xdr:rowOff>146050</xdr:rowOff>
        </xdr:from>
        <xdr:to>
          <xdr:col>7</xdr:col>
          <xdr:colOff>698500</xdr:colOff>
          <xdr:row>9</xdr:row>
          <xdr:rowOff>374650</xdr:rowOff>
        </xdr:to>
        <xdr:sp macro="" textlink="">
          <xdr:nvSpPr>
            <xdr:cNvPr id="31773" name="Option Button 29" hidden="1">
              <a:extLst>
                <a:ext uri="{63B3BB69-23CF-44E3-9099-C40C66FF867C}">
                  <a14:compatExt spid="_x0000_s31773"/>
                </a:ext>
                <a:ext uri="{FF2B5EF4-FFF2-40B4-BE49-F238E27FC236}">
                  <a16:creationId xmlns:a16="http://schemas.microsoft.com/office/drawing/2014/main" id="{00000000-0008-0000-0A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10</xdr:row>
          <xdr:rowOff>146050</xdr:rowOff>
        </xdr:from>
        <xdr:to>
          <xdr:col>7</xdr:col>
          <xdr:colOff>660400</xdr:colOff>
          <xdr:row>10</xdr:row>
          <xdr:rowOff>374650</xdr:rowOff>
        </xdr:to>
        <xdr:sp macro="" textlink="">
          <xdr:nvSpPr>
            <xdr:cNvPr id="31774" name="Option Button 30" hidden="1">
              <a:extLst>
                <a:ext uri="{63B3BB69-23CF-44E3-9099-C40C66FF867C}">
                  <a14:compatExt spid="_x0000_s31774"/>
                </a:ext>
                <a:ext uri="{FF2B5EF4-FFF2-40B4-BE49-F238E27FC236}">
                  <a16:creationId xmlns:a16="http://schemas.microsoft.com/office/drawing/2014/main" id="{00000000-0008-0000-0A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146050</xdr:rowOff>
        </xdr:from>
        <xdr:to>
          <xdr:col>7</xdr:col>
          <xdr:colOff>666750</xdr:colOff>
          <xdr:row>11</xdr:row>
          <xdr:rowOff>374650</xdr:rowOff>
        </xdr:to>
        <xdr:sp macro="" textlink="">
          <xdr:nvSpPr>
            <xdr:cNvPr id="31775" name="Option Button 31" hidden="1">
              <a:extLst>
                <a:ext uri="{63B3BB69-23CF-44E3-9099-C40C66FF867C}">
                  <a14:compatExt spid="_x0000_s31775"/>
                </a:ext>
                <a:ext uri="{FF2B5EF4-FFF2-40B4-BE49-F238E27FC236}">
                  <a16:creationId xmlns:a16="http://schemas.microsoft.com/office/drawing/2014/main" id="{00000000-0008-0000-0A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12</xdr:row>
          <xdr:rowOff>127000</xdr:rowOff>
        </xdr:from>
        <xdr:to>
          <xdr:col>7</xdr:col>
          <xdr:colOff>698500</xdr:colOff>
          <xdr:row>12</xdr:row>
          <xdr:rowOff>355600</xdr:rowOff>
        </xdr:to>
        <xdr:sp macro="" textlink="">
          <xdr:nvSpPr>
            <xdr:cNvPr id="31776" name="Option Button 32" hidden="1">
              <a:extLst>
                <a:ext uri="{63B3BB69-23CF-44E3-9099-C40C66FF867C}">
                  <a14:compatExt spid="_x0000_s31776"/>
                </a:ext>
                <a:ext uri="{FF2B5EF4-FFF2-40B4-BE49-F238E27FC236}">
                  <a16:creationId xmlns:a16="http://schemas.microsoft.com/office/drawing/2014/main" id="{00000000-0008-0000-0A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736600</xdr:colOff>
          <xdr:row>44</xdr:row>
          <xdr:rowOff>266700</xdr:rowOff>
        </xdr:from>
        <xdr:to>
          <xdr:col>7</xdr:col>
          <xdr:colOff>1047750</xdr:colOff>
          <xdr:row>44</xdr:row>
          <xdr:rowOff>527050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A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736600</xdr:colOff>
          <xdr:row>45</xdr:row>
          <xdr:rowOff>260350</xdr:rowOff>
        </xdr:from>
        <xdr:to>
          <xdr:col>7</xdr:col>
          <xdr:colOff>1060450</xdr:colOff>
          <xdr:row>45</xdr:row>
          <xdr:rowOff>527050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A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717550</xdr:colOff>
          <xdr:row>46</xdr:row>
          <xdr:rowOff>247650</xdr:rowOff>
        </xdr:from>
        <xdr:to>
          <xdr:col>7</xdr:col>
          <xdr:colOff>1028700</xdr:colOff>
          <xdr:row>46</xdr:row>
          <xdr:rowOff>508000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A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869950</xdr:colOff>
          <xdr:row>44</xdr:row>
          <xdr:rowOff>260350</xdr:rowOff>
        </xdr:from>
        <xdr:to>
          <xdr:col>10</xdr:col>
          <xdr:colOff>1181100</xdr:colOff>
          <xdr:row>44</xdr:row>
          <xdr:rowOff>527050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A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45</xdr:row>
          <xdr:rowOff>266700</xdr:rowOff>
        </xdr:from>
        <xdr:to>
          <xdr:col>10</xdr:col>
          <xdr:colOff>1155700</xdr:colOff>
          <xdr:row>45</xdr:row>
          <xdr:rowOff>527050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A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831850</xdr:colOff>
          <xdr:row>46</xdr:row>
          <xdr:rowOff>260350</xdr:rowOff>
        </xdr:from>
        <xdr:to>
          <xdr:col>10</xdr:col>
          <xdr:colOff>1143000</xdr:colOff>
          <xdr:row>46</xdr:row>
          <xdr:rowOff>527050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A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628650</xdr:colOff>
          <xdr:row>49</xdr:row>
          <xdr:rowOff>171450</xdr:rowOff>
        </xdr:from>
        <xdr:to>
          <xdr:col>7</xdr:col>
          <xdr:colOff>946150</xdr:colOff>
          <xdr:row>49</xdr:row>
          <xdr:rowOff>431800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A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755650</xdr:colOff>
          <xdr:row>49</xdr:row>
          <xdr:rowOff>152400</xdr:rowOff>
        </xdr:from>
        <xdr:to>
          <xdr:col>10</xdr:col>
          <xdr:colOff>1079500</xdr:colOff>
          <xdr:row>49</xdr:row>
          <xdr:rowOff>412750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A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breakfast_devel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ns.usda.gov/Users/solson/AppData/Local/Microsoft/Windows/Temporary%20Internet%20Files/Content.Outlook/QNER22SR/Lunchk-5_5day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CertificationWorksheet5-24-12(walkthroug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ns.usda.gov/SP34-2012lunch9-12_unprotect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ns.usda.gov/Users/mapplebaum/AppData/Local/Microsoft/Windows/Temporary%20Internet%20Files/Content.Outlook/GT46SZGB/Copy%20of%20Breakfast13-14_K-5%2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ns.usda.gov/Users/mnoel/AppData/Local/Microsoft/Windows/Temporary%20Internet%20Files/OLKF8F5/7_Breakfast%20Certification%20Worksheet_grades%209-12up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fns.usda.gov/Users/Pamela.Barclay/Desktop/6%20Cents%20Worksheets/4%20Day%20Tools/SP34-2012bfastK-5_upd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Simplified Nutrient Assessment"/>
    </sheetNames>
    <sheetDataSet>
      <sheetData sheetId="0">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enu Worksheet Instructions"/>
      <sheetName val="SFA NOTES"/>
      <sheetName val="All Meals"/>
      <sheetName val="Vegetable Subgroups"/>
      <sheetName val="Weekly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row r="12">
          <cell r="B12" t="str">
            <v>Roast Pork with Rice and Orange Glazed SW Pot</v>
          </cell>
        </row>
        <row r="13">
          <cell r="B13" t="str">
            <v xml:space="preserve">Ground Beef &amp; Mac w roll </v>
          </cell>
        </row>
        <row r="14">
          <cell r="B14" t="str">
            <v>Chicken Salad on whole wheat bread</v>
          </cell>
        </row>
      </sheetData>
      <sheetData sheetId="4">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 xml:space="preserve">Green peas, cooked and raw </v>
          </cell>
          <cell r="E6" t="str">
            <v>Asparagus</v>
          </cell>
        </row>
        <row r="7">
          <cell r="A7" t="str">
            <v xml:space="preserve">Boston or bibb lettuce, raw </v>
          </cell>
          <cell r="B7" t="str">
            <v>Chili pepper, hot</v>
          </cell>
          <cell r="C7" t="str">
            <v xml:space="preserve">Kidney beans </v>
          </cell>
          <cell r="D7" t="str">
            <v>Fresh Cow/field/blackeye/pigeon (peas)</v>
          </cell>
          <cell r="E7" t="str">
            <v xml:space="preserve">Avocado </v>
          </cell>
        </row>
        <row r="8">
          <cell r="A8" t="str">
            <v>Broccoli</v>
          </cell>
          <cell r="B8" t="str">
            <v xml:space="preserve">Peppers, red, sweet, bell </v>
          </cell>
          <cell r="C8" t="str">
            <v xml:space="preserve">Lentils </v>
          </cell>
          <cell r="D8" t="str">
            <v xml:space="preserve">Home fries and hash browns </v>
          </cell>
          <cell r="E8" t="str">
            <v>Bamboo Shoots</v>
          </cell>
        </row>
        <row r="9">
          <cell r="A9" t="str">
            <v>Chard, cooked</v>
          </cell>
          <cell r="B9" t="str">
            <v>Pumpkin</v>
          </cell>
          <cell r="C9" t="str">
            <v>Lima beans, mature</v>
          </cell>
          <cell r="D9" t="str">
            <v xml:space="preserve">Lima beans, immature </v>
          </cell>
          <cell r="E9" t="str">
            <v>Beans, green/snap/yellow</v>
          </cell>
        </row>
        <row r="10">
          <cell r="A10" t="str">
            <v xml:space="preserve">Cilantro, raw and cooked </v>
          </cell>
          <cell r="B10" t="str">
            <v xml:space="preserve">Squash, winter </v>
          </cell>
          <cell r="C10" t="str">
            <v>Pinto beans</v>
          </cell>
          <cell r="D10" t="str">
            <v xml:space="preserve">Plantains </v>
          </cell>
          <cell r="E10" t="str">
            <v>Beets</v>
          </cell>
        </row>
        <row r="11">
          <cell r="A11" t="str">
            <v xml:space="preserve">Collard greens, cooked </v>
          </cell>
          <cell r="B11" t="str">
            <v>Sweet potatoes</v>
          </cell>
          <cell r="C11" t="str">
            <v xml:space="preserve">Split peas </v>
          </cell>
          <cell r="D11" t="str">
            <v xml:space="preserve">Potato, fried </v>
          </cell>
          <cell r="E11" t="str">
            <v xml:space="preserve">Brussels sprouts </v>
          </cell>
        </row>
        <row r="12">
          <cell r="A12" t="str">
            <v xml:space="preserve">Grape leaves, cooked and raw </v>
          </cell>
          <cell r="B12" t="str">
            <v xml:space="preserve">Tomato juice </v>
          </cell>
          <cell r="C12" t="str">
            <v>White beans</v>
          </cell>
          <cell r="D12" t="str">
            <v>Potatoes, not fried</v>
          </cell>
          <cell r="E12" t="str">
            <v>Cabbage, green/red</v>
          </cell>
        </row>
        <row r="13">
          <cell r="A13" t="str">
            <v>Kale</v>
          </cell>
          <cell r="B13" t="str">
            <v>Tomato paste</v>
          </cell>
          <cell r="C13" t="str">
            <v>refried beans</v>
          </cell>
          <cell r="D13" t="str">
            <v>Water chestnuts</v>
          </cell>
          <cell r="E13" t="str">
            <v>Cactus (nopales)</v>
          </cell>
        </row>
        <row r="14">
          <cell r="A14" t="str">
            <v>Mustard greens, cooked</v>
          </cell>
          <cell r="B14" t="str">
            <v>Tomato sauce</v>
          </cell>
          <cell r="C14" t="str">
            <v>Beans/peas unspecified</v>
          </cell>
          <cell r="D14" t="str">
            <v>Starchy unspecified</v>
          </cell>
          <cell r="E14" t="str">
            <v xml:space="preserve">Cauliflower/broccoflower </v>
          </cell>
        </row>
        <row r="15">
          <cell r="A15" t="str">
            <v>Romaine</v>
          </cell>
          <cell r="B15" t="str">
            <v>Tomatoes</v>
          </cell>
          <cell r="E15" t="str">
            <v>Celery</v>
          </cell>
        </row>
        <row r="16">
          <cell r="A16" t="str">
            <v xml:space="preserve">Seaweed, raw </v>
          </cell>
          <cell r="B16" t="str">
            <v>Red/orange unspecified</v>
          </cell>
          <cell r="E16" t="str">
            <v>Chili pepper, hot, green</v>
          </cell>
        </row>
        <row r="17">
          <cell r="A17" t="str">
            <v>Spinach, cooked</v>
          </cell>
          <cell r="E17" t="str">
            <v>Chili pepper, hot, green</v>
          </cell>
        </row>
        <row r="18">
          <cell r="A18" t="str">
            <v xml:space="preserve">Spinach, raw </v>
          </cell>
          <cell r="E18" t="str">
            <v>Chives</v>
          </cell>
        </row>
        <row r="19">
          <cell r="A19" t="str">
            <v xml:space="preserve">Turnip greens, cooked </v>
          </cell>
          <cell r="E19" t="str">
            <v xml:space="preserve">Cucumber </v>
          </cell>
        </row>
        <row r="20">
          <cell r="A20" t="str">
            <v>Watercress</v>
          </cell>
          <cell r="E20" t="str">
            <v>Eggplant/heart of palm</v>
          </cell>
        </row>
        <row r="21">
          <cell r="A21" t="str">
            <v>Dark green unspecified</v>
          </cell>
          <cell r="E21" t="str">
            <v>Garlic</v>
          </cell>
        </row>
        <row r="22">
          <cell r="E22" t="str">
            <v>Jicama</v>
          </cell>
        </row>
        <row r="23">
          <cell r="E23" t="str">
            <v>Kohlrabi/celeriac/Fennel</v>
          </cell>
        </row>
        <row r="24">
          <cell r="E24" t="str">
            <v>Lettuce, iceberg</v>
          </cell>
        </row>
        <row r="25">
          <cell r="E25" t="str">
            <v>Mung bean/alfalfa sprouts</v>
          </cell>
        </row>
        <row r="26">
          <cell r="E26" t="str">
            <v>Mushrooms</v>
          </cell>
        </row>
        <row r="27">
          <cell r="E27" t="str">
            <v>Okra</v>
          </cell>
        </row>
        <row r="28">
          <cell r="E28" t="str">
            <v>Olives</v>
          </cell>
        </row>
        <row r="29">
          <cell r="E29" t="str">
            <v>Onions/leeks</v>
          </cell>
        </row>
        <row r="30">
          <cell r="E30" t="str">
            <v>Peppers, green, sweet, bell</v>
          </cell>
        </row>
        <row r="31">
          <cell r="E31" t="str">
            <v>Peppers, green, sweet, bell</v>
          </cell>
        </row>
        <row r="32">
          <cell r="E32" t="str">
            <v>Pickles/relish</v>
          </cell>
        </row>
        <row r="33">
          <cell r="E33" t="str">
            <v>Radishes</v>
          </cell>
        </row>
        <row r="34">
          <cell r="E34" t="str">
            <v>Snowpeas</v>
          </cell>
        </row>
        <row r="35">
          <cell r="E35" t="str">
            <v>Squash, Summer/yellow/spaghetti/chayote</v>
          </cell>
        </row>
        <row r="36">
          <cell r="E36" t="str">
            <v>Tomatillos</v>
          </cell>
        </row>
        <row r="37">
          <cell r="E37" t="str">
            <v>Turnips/rutabagas</v>
          </cell>
        </row>
        <row r="38">
          <cell r="E38" t="str">
            <v>Zucchini</v>
          </cell>
        </row>
        <row r="39">
          <cell r="E39" t="str">
            <v>**Extra dark green used as other**</v>
          </cell>
        </row>
        <row r="40">
          <cell r="E40" t="str">
            <v>**Extra red/orange used as other**</v>
          </cell>
        </row>
        <row r="41">
          <cell r="E41" t="str">
            <v>**Extra beans/peas used as other**</v>
          </cell>
        </row>
        <row r="42">
          <cell r="E42" t="str">
            <v>Other unspecified</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efreshError="1"/>
      <sheetData sheetId="4"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s>
    <sheetDataSet>
      <sheetData sheetId="0">
        <row r="2">
          <cell r="A2">
            <v>0.125</v>
          </cell>
        </row>
        <row r="3">
          <cell r="A3">
            <v>0.25</v>
          </cell>
        </row>
        <row r="4">
          <cell r="A4">
            <v>0.375</v>
          </cell>
        </row>
        <row r="5">
          <cell r="A5">
            <v>0.5</v>
          </cell>
        </row>
        <row r="6">
          <cell r="A6">
            <v>0.625</v>
          </cell>
        </row>
        <row r="7">
          <cell r="A7">
            <v>0.75</v>
          </cell>
        </row>
        <row r="8">
          <cell r="A8">
            <v>0.875</v>
          </cell>
        </row>
        <row r="9">
          <cell r="A9">
            <v>1</v>
          </cell>
        </row>
        <row r="10">
          <cell r="A10">
            <v>1.125</v>
          </cell>
        </row>
        <row r="11">
          <cell r="A11">
            <v>1.25</v>
          </cell>
        </row>
        <row r="12">
          <cell r="A12">
            <v>1.375</v>
          </cell>
        </row>
        <row r="13">
          <cell r="A13">
            <v>1.5</v>
          </cell>
        </row>
        <row r="14">
          <cell r="A14">
            <v>1.625</v>
          </cell>
        </row>
        <row r="15">
          <cell r="A15">
            <v>1.75</v>
          </cell>
        </row>
        <row r="16">
          <cell r="A16">
            <v>1.875</v>
          </cell>
        </row>
        <row r="17">
          <cell r="A17">
            <v>2</v>
          </cell>
        </row>
      </sheetData>
      <sheetData sheetId="1" refreshError="1"/>
      <sheetData sheetId="2" refreshError="1"/>
      <sheetData sheetId="3">
        <row r="13">
          <cell r="C13" t="str">
            <v>bagel</v>
          </cell>
        </row>
        <row r="14">
          <cell r="C14" t="str">
            <v>sausage</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Breakfast Worksheet Instruction"/>
      <sheetName val="SFA Notes"/>
      <sheetName val="All Meals"/>
      <sheetName val="Monday"/>
      <sheetName val="Tuesday"/>
      <sheetName val="Wednesday"/>
      <sheetName val="Thursday"/>
      <sheetName val="Friday"/>
      <sheetName val="Weekly Report"/>
      <sheetName val="Nutrient Instructions"/>
      <sheetName val="Simplified Nutrient Assessment"/>
    </sheetNames>
    <sheetDataSet>
      <sheetData sheetId="0">
        <row r="2">
          <cell r="D2">
            <v>0.125</v>
          </cell>
        </row>
        <row r="3">
          <cell r="D3">
            <v>0.25</v>
          </cell>
        </row>
        <row r="4">
          <cell r="D4">
            <v>0.375</v>
          </cell>
        </row>
        <row r="5">
          <cell r="D5">
            <v>0.5</v>
          </cell>
        </row>
        <row r="6">
          <cell r="D6">
            <v>0.625</v>
          </cell>
        </row>
        <row r="7">
          <cell r="D7">
            <v>0.75</v>
          </cell>
        </row>
        <row r="8">
          <cell r="D8">
            <v>0.875</v>
          </cell>
        </row>
        <row r="9">
          <cell r="D9">
            <v>1</v>
          </cell>
        </row>
        <row r="10">
          <cell r="D10">
            <v>1.125</v>
          </cell>
        </row>
        <row r="11">
          <cell r="D11">
            <v>1.25</v>
          </cell>
        </row>
        <row r="12">
          <cell r="D12">
            <v>1.375</v>
          </cell>
        </row>
        <row r="13">
          <cell r="D13">
            <v>1.5</v>
          </cell>
        </row>
        <row r="14">
          <cell r="D14">
            <v>1.625</v>
          </cell>
        </row>
        <row r="15">
          <cell r="D15">
            <v>1.75</v>
          </cell>
        </row>
        <row r="16">
          <cell r="D16">
            <v>1.875</v>
          </cell>
        </row>
        <row r="17">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38.xml"/><Relationship Id="rId18" Type="http://schemas.openxmlformats.org/officeDocument/2006/relationships/ctrlProp" Target="../ctrlProps/ctrlProp343.xml"/><Relationship Id="rId26" Type="http://schemas.openxmlformats.org/officeDocument/2006/relationships/ctrlProp" Target="../ctrlProps/ctrlProp351.xml"/><Relationship Id="rId39" Type="http://schemas.openxmlformats.org/officeDocument/2006/relationships/ctrlProp" Target="../ctrlProps/ctrlProp364.xml"/><Relationship Id="rId21" Type="http://schemas.openxmlformats.org/officeDocument/2006/relationships/ctrlProp" Target="../ctrlProps/ctrlProp346.xml"/><Relationship Id="rId34" Type="http://schemas.openxmlformats.org/officeDocument/2006/relationships/ctrlProp" Target="../ctrlProps/ctrlProp359.xml"/><Relationship Id="rId42" Type="http://schemas.openxmlformats.org/officeDocument/2006/relationships/ctrlProp" Target="../ctrlProps/ctrlProp367.xml"/><Relationship Id="rId7" Type="http://schemas.openxmlformats.org/officeDocument/2006/relationships/ctrlProp" Target="../ctrlProps/ctrlProp332.xml"/><Relationship Id="rId2" Type="http://schemas.openxmlformats.org/officeDocument/2006/relationships/drawing" Target="../drawings/drawing8.xml"/><Relationship Id="rId16" Type="http://schemas.openxmlformats.org/officeDocument/2006/relationships/ctrlProp" Target="../ctrlProps/ctrlProp341.xml"/><Relationship Id="rId20" Type="http://schemas.openxmlformats.org/officeDocument/2006/relationships/ctrlProp" Target="../ctrlProps/ctrlProp345.xml"/><Relationship Id="rId29" Type="http://schemas.openxmlformats.org/officeDocument/2006/relationships/ctrlProp" Target="../ctrlProps/ctrlProp354.xml"/><Relationship Id="rId41" Type="http://schemas.openxmlformats.org/officeDocument/2006/relationships/ctrlProp" Target="../ctrlProps/ctrlProp366.xml"/><Relationship Id="rId1" Type="http://schemas.openxmlformats.org/officeDocument/2006/relationships/printerSettings" Target="../printerSettings/printerSettings10.bin"/><Relationship Id="rId6" Type="http://schemas.openxmlformats.org/officeDocument/2006/relationships/ctrlProp" Target="../ctrlProps/ctrlProp331.xml"/><Relationship Id="rId11" Type="http://schemas.openxmlformats.org/officeDocument/2006/relationships/ctrlProp" Target="../ctrlProps/ctrlProp336.xml"/><Relationship Id="rId24" Type="http://schemas.openxmlformats.org/officeDocument/2006/relationships/ctrlProp" Target="../ctrlProps/ctrlProp349.xml"/><Relationship Id="rId32" Type="http://schemas.openxmlformats.org/officeDocument/2006/relationships/ctrlProp" Target="../ctrlProps/ctrlProp357.xml"/><Relationship Id="rId37" Type="http://schemas.openxmlformats.org/officeDocument/2006/relationships/ctrlProp" Target="../ctrlProps/ctrlProp362.xml"/><Relationship Id="rId40" Type="http://schemas.openxmlformats.org/officeDocument/2006/relationships/ctrlProp" Target="../ctrlProps/ctrlProp365.xml"/><Relationship Id="rId5" Type="http://schemas.openxmlformats.org/officeDocument/2006/relationships/ctrlProp" Target="../ctrlProps/ctrlProp330.xml"/><Relationship Id="rId15" Type="http://schemas.openxmlformats.org/officeDocument/2006/relationships/ctrlProp" Target="../ctrlProps/ctrlProp340.xml"/><Relationship Id="rId23" Type="http://schemas.openxmlformats.org/officeDocument/2006/relationships/ctrlProp" Target="../ctrlProps/ctrlProp348.xml"/><Relationship Id="rId28" Type="http://schemas.openxmlformats.org/officeDocument/2006/relationships/ctrlProp" Target="../ctrlProps/ctrlProp353.xml"/><Relationship Id="rId36" Type="http://schemas.openxmlformats.org/officeDocument/2006/relationships/ctrlProp" Target="../ctrlProps/ctrlProp361.xml"/><Relationship Id="rId10" Type="http://schemas.openxmlformats.org/officeDocument/2006/relationships/ctrlProp" Target="../ctrlProps/ctrlProp335.xml"/><Relationship Id="rId19" Type="http://schemas.openxmlformats.org/officeDocument/2006/relationships/ctrlProp" Target="../ctrlProps/ctrlProp344.xml"/><Relationship Id="rId31" Type="http://schemas.openxmlformats.org/officeDocument/2006/relationships/ctrlProp" Target="../ctrlProps/ctrlProp356.xml"/><Relationship Id="rId44" Type="http://schemas.openxmlformats.org/officeDocument/2006/relationships/ctrlProp" Target="../ctrlProps/ctrlProp369.xml"/><Relationship Id="rId4" Type="http://schemas.openxmlformats.org/officeDocument/2006/relationships/vmlDrawing" Target="../drawings/vmlDrawing15.vml"/><Relationship Id="rId9" Type="http://schemas.openxmlformats.org/officeDocument/2006/relationships/ctrlProp" Target="../ctrlProps/ctrlProp334.xml"/><Relationship Id="rId14" Type="http://schemas.openxmlformats.org/officeDocument/2006/relationships/ctrlProp" Target="../ctrlProps/ctrlProp339.xml"/><Relationship Id="rId22" Type="http://schemas.openxmlformats.org/officeDocument/2006/relationships/ctrlProp" Target="../ctrlProps/ctrlProp347.xml"/><Relationship Id="rId27" Type="http://schemas.openxmlformats.org/officeDocument/2006/relationships/ctrlProp" Target="../ctrlProps/ctrlProp352.xml"/><Relationship Id="rId30" Type="http://schemas.openxmlformats.org/officeDocument/2006/relationships/ctrlProp" Target="../ctrlProps/ctrlProp355.xml"/><Relationship Id="rId35" Type="http://schemas.openxmlformats.org/officeDocument/2006/relationships/ctrlProp" Target="../ctrlProps/ctrlProp360.xml"/><Relationship Id="rId43" Type="http://schemas.openxmlformats.org/officeDocument/2006/relationships/ctrlProp" Target="../ctrlProps/ctrlProp368.xml"/><Relationship Id="rId8" Type="http://schemas.openxmlformats.org/officeDocument/2006/relationships/ctrlProp" Target="../ctrlProps/ctrlProp333.xml"/><Relationship Id="rId3" Type="http://schemas.openxmlformats.org/officeDocument/2006/relationships/vmlDrawing" Target="../drawings/vmlDrawing14.vml"/><Relationship Id="rId12" Type="http://schemas.openxmlformats.org/officeDocument/2006/relationships/ctrlProp" Target="../ctrlProps/ctrlProp337.xml"/><Relationship Id="rId17" Type="http://schemas.openxmlformats.org/officeDocument/2006/relationships/ctrlProp" Target="../ctrlProps/ctrlProp342.xml"/><Relationship Id="rId25" Type="http://schemas.openxmlformats.org/officeDocument/2006/relationships/ctrlProp" Target="../ctrlProps/ctrlProp350.xml"/><Relationship Id="rId33" Type="http://schemas.openxmlformats.org/officeDocument/2006/relationships/ctrlProp" Target="../ctrlProps/ctrlProp358.xml"/><Relationship Id="rId38" Type="http://schemas.openxmlformats.org/officeDocument/2006/relationships/ctrlProp" Target="../ctrlProps/ctrlProp36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18.xml"/><Relationship Id="rId18" Type="http://schemas.openxmlformats.org/officeDocument/2006/relationships/ctrlProp" Target="../ctrlProps/ctrlProp223.xml"/><Relationship Id="rId26" Type="http://schemas.openxmlformats.org/officeDocument/2006/relationships/ctrlProp" Target="../ctrlProps/ctrlProp231.xml"/><Relationship Id="rId3" Type="http://schemas.openxmlformats.org/officeDocument/2006/relationships/vmlDrawing" Target="../drawings/vmlDrawing4.vml"/><Relationship Id="rId21" Type="http://schemas.openxmlformats.org/officeDocument/2006/relationships/ctrlProp" Target="../ctrlProps/ctrlProp226.xml"/><Relationship Id="rId34" Type="http://schemas.openxmlformats.org/officeDocument/2006/relationships/ctrlProp" Target="../ctrlProps/ctrlProp239.xml"/><Relationship Id="rId7" Type="http://schemas.openxmlformats.org/officeDocument/2006/relationships/ctrlProp" Target="../ctrlProps/ctrlProp212.xml"/><Relationship Id="rId12" Type="http://schemas.openxmlformats.org/officeDocument/2006/relationships/ctrlProp" Target="../ctrlProps/ctrlProp217.xml"/><Relationship Id="rId17" Type="http://schemas.openxmlformats.org/officeDocument/2006/relationships/ctrlProp" Target="../ctrlProps/ctrlProp222.xml"/><Relationship Id="rId25" Type="http://schemas.openxmlformats.org/officeDocument/2006/relationships/ctrlProp" Target="../ctrlProps/ctrlProp230.xml"/><Relationship Id="rId33" Type="http://schemas.openxmlformats.org/officeDocument/2006/relationships/ctrlProp" Target="../ctrlProps/ctrlProp238.xml"/><Relationship Id="rId2" Type="http://schemas.openxmlformats.org/officeDocument/2006/relationships/drawing" Target="../drawings/drawing3.xml"/><Relationship Id="rId16" Type="http://schemas.openxmlformats.org/officeDocument/2006/relationships/ctrlProp" Target="../ctrlProps/ctrlProp221.xml"/><Relationship Id="rId20" Type="http://schemas.openxmlformats.org/officeDocument/2006/relationships/ctrlProp" Target="../ctrlProps/ctrlProp225.xml"/><Relationship Id="rId29" Type="http://schemas.openxmlformats.org/officeDocument/2006/relationships/ctrlProp" Target="../ctrlProps/ctrlProp234.xml"/><Relationship Id="rId1" Type="http://schemas.openxmlformats.org/officeDocument/2006/relationships/printerSettings" Target="../printerSettings/printerSettings4.bin"/><Relationship Id="rId6" Type="http://schemas.openxmlformats.org/officeDocument/2006/relationships/ctrlProp" Target="../ctrlProps/ctrlProp211.xml"/><Relationship Id="rId11" Type="http://schemas.openxmlformats.org/officeDocument/2006/relationships/ctrlProp" Target="../ctrlProps/ctrlProp216.xml"/><Relationship Id="rId24" Type="http://schemas.openxmlformats.org/officeDocument/2006/relationships/ctrlProp" Target="../ctrlProps/ctrlProp229.xml"/><Relationship Id="rId32" Type="http://schemas.openxmlformats.org/officeDocument/2006/relationships/ctrlProp" Target="../ctrlProps/ctrlProp237.xml"/><Relationship Id="rId5" Type="http://schemas.openxmlformats.org/officeDocument/2006/relationships/ctrlProp" Target="../ctrlProps/ctrlProp210.xml"/><Relationship Id="rId15" Type="http://schemas.openxmlformats.org/officeDocument/2006/relationships/ctrlProp" Target="../ctrlProps/ctrlProp220.xml"/><Relationship Id="rId23" Type="http://schemas.openxmlformats.org/officeDocument/2006/relationships/ctrlProp" Target="../ctrlProps/ctrlProp228.xml"/><Relationship Id="rId28" Type="http://schemas.openxmlformats.org/officeDocument/2006/relationships/ctrlProp" Target="../ctrlProps/ctrlProp233.xml"/><Relationship Id="rId10" Type="http://schemas.openxmlformats.org/officeDocument/2006/relationships/ctrlProp" Target="../ctrlProps/ctrlProp215.xml"/><Relationship Id="rId19" Type="http://schemas.openxmlformats.org/officeDocument/2006/relationships/ctrlProp" Target="../ctrlProps/ctrlProp224.xml"/><Relationship Id="rId31" Type="http://schemas.openxmlformats.org/officeDocument/2006/relationships/ctrlProp" Target="../ctrlProps/ctrlProp236.xml"/><Relationship Id="rId4" Type="http://schemas.openxmlformats.org/officeDocument/2006/relationships/vmlDrawing" Target="../drawings/vmlDrawing5.vml"/><Relationship Id="rId9" Type="http://schemas.openxmlformats.org/officeDocument/2006/relationships/ctrlProp" Target="../ctrlProps/ctrlProp214.xml"/><Relationship Id="rId14" Type="http://schemas.openxmlformats.org/officeDocument/2006/relationships/ctrlProp" Target="../ctrlProps/ctrlProp219.xml"/><Relationship Id="rId22" Type="http://schemas.openxmlformats.org/officeDocument/2006/relationships/ctrlProp" Target="../ctrlProps/ctrlProp227.xml"/><Relationship Id="rId27" Type="http://schemas.openxmlformats.org/officeDocument/2006/relationships/ctrlProp" Target="../ctrlProps/ctrlProp232.xml"/><Relationship Id="rId30" Type="http://schemas.openxmlformats.org/officeDocument/2006/relationships/ctrlProp" Target="../ctrlProps/ctrlProp235.xml"/><Relationship Id="rId8" Type="http://schemas.openxmlformats.org/officeDocument/2006/relationships/ctrlProp" Target="../ctrlProps/ctrlProp21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48.xml"/><Relationship Id="rId18" Type="http://schemas.openxmlformats.org/officeDocument/2006/relationships/ctrlProp" Target="../ctrlProps/ctrlProp253.xml"/><Relationship Id="rId26" Type="http://schemas.openxmlformats.org/officeDocument/2006/relationships/ctrlProp" Target="../ctrlProps/ctrlProp261.xml"/><Relationship Id="rId3" Type="http://schemas.openxmlformats.org/officeDocument/2006/relationships/vmlDrawing" Target="../drawings/vmlDrawing6.vml"/><Relationship Id="rId21" Type="http://schemas.openxmlformats.org/officeDocument/2006/relationships/ctrlProp" Target="../ctrlProps/ctrlProp256.xml"/><Relationship Id="rId34" Type="http://schemas.openxmlformats.org/officeDocument/2006/relationships/ctrlProp" Target="../ctrlProps/ctrlProp269.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5" Type="http://schemas.openxmlformats.org/officeDocument/2006/relationships/ctrlProp" Target="../ctrlProps/ctrlProp260.xml"/><Relationship Id="rId33" Type="http://schemas.openxmlformats.org/officeDocument/2006/relationships/ctrlProp" Target="../ctrlProps/ctrlProp268.xml"/><Relationship Id="rId2" Type="http://schemas.openxmlformats.org/officeDocument/2006/relationships/drawing" Target="../drawings/drawing4.xml"/><Relationship Id="rId16" Type="http://schemas.openxmlformats.org/officeDocument/2006/relationships/ctrlProp" Target="../ctrlProps/ctrlProp251.xml"/><Relationship Id="rId20" Type="http://schemas.openxmlformats.org/officeDocument/2006/relationships/ctrlProp" Target="../ctrlProps/ctrlProp255.xml"/><Relationship Id="rId29" Type="http://schemas.openxmlformats.org/officeDocument/2006/relationships/ctrlProp" Target="../ctrlProps/ctrlProp264.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32" Type="http://schemas.openxmlformats.org/officeDocument/2006/relationships/ctrlProp" Target="../ctrlProps/ctrlProp267.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28" Type="http://schemas.openxmlformats.org/officeDocument/2006/relationships/ctrlProp" Target="../ctrlProps/ctrlProp263.xml"/><Relationship Id="rId10" Type="http://schemas.openxmlformats.org/officeDocument/2006/relationships/ctrlProp" Target="../ctrlProps/ctrlProp245.xml"/><Relationship Id="rId19" Type="http://schemas.openxmlformats.org/officeDocument/2006/relationships/ctrlProp" Target="../ctrlProps/ctrlProp254.xml"/><Relationship Id="rId31" Type="http://schemas.openxmlformats.org/officeDocument/2006/relationships/ctrlProp" Target="../ctrlProps/ctrlProp266.xml"/><Relationship Id="rId4" Type="http://schemas.openxmlformats.org/officeDocument/2006/relationships/vmlDrawing" Target="../drawings/vmlDrawing7.v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 Id="rId27" Type="http://schemas.openxmlformats.org/officeDocument/2006/relationships/ctrlProp" Target="../ctrlProps/ctrlProp262.xml"/><Relationship Id="rId30" Type="http://schemas.openxmlformats.org/officeDocument/2006/relationships/ctrlProp" Target="../ctrlProps/ctrlProp265.xml"/><Relationship Id="rId8" Type="http://schemas.openxmlformats.org/officeDocument/2006/relationships/ctrlProp" Target="../ctrlProps/ctrlProp24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8.xml"/><Relationship Id="rId18" Type="http://schemas.openxmlformats.org/officeDocument/2006/relationships/ctrlProp" Target="../ctrlProps/ctrlProp283.xml"/><Relationship Id="rId26" Type="http://schemas.openxmlformats.org/officeDocument/2006/relationships/ctrlProp" Target="../ctrlProps/ctrlProp291.xml"/><Relationship Id="rId3" Type="http://schemas.openxmlformats.org/officeDocument/2006/relationships/vmlDrawing" Target="../drawings/vmlDrawing8.vml"/><Relationship Id="rId21" Type="http://schemas.openxmlformats.org/officeDocument/2006/relationships/ctrlProp" Target="../ctrlProps/ctrlProp286.xml"/><Relationship Id="rId34" Type="http://schemas.openxmlformats.org/officeDocument/2006/relationships/ctrlProp" Target="../ctrlProps/ctrlProp299.xml"/><Relationship Id="rId7" Type="http://schemas.openxmlformats.org/officeDocument/2006/relationships/ctrlProp" Target="../ctrlProps/ctrlProp272.xml"/><Relationship Id="rId12" Type="http://schemas.openxmlformats.org/officeDocument/2006/relationships/ctrlProp" Target="../ctrlProps/ctrlProp277.xml"/><Relationship Id="rId17" Type="http://schemas.openxmlformats.org/officeDocument/2006/relationships/ctrlProp" Target="../ctrlProps/ctrlProp282.xml"/><Relationship Id="rId25" Type="http://schemas.openxmlformats.org/officeDocument/2006/relationships/ctrlProp" Target="../ctrlProps/ctrlProp290.xml"/><Relationship Id="rId33" Type="http://schemas.openxmlformats.org/officeDocument/2006/relationships/ctrlProp" Target="../ctrlProps/ctrlProp298.xml"/><Relationship Id="rId2" Type="http://schemas.openxmlformats.org/officeDocument/2006/relationships/drawing" Target="../drawings/drawing5.xml"/><Relationship Id="rId16" Type="http://schemas.openxmlformats.org/officeDocument/2006/relationships/ctrlProp" Target="../ctrlProps/ctrlProp281.xml"/><Relationship Id="rId20" Type="http://schemas.openxmlformats.org/officeDocument/2006/relationships/ctrlProp" Target="../ctrlProps/ctrlProp285.xml"/><Relationship Id="rId29" Type="http://schemas.openxmlformats.org/officeDocument/2006/relationships/ctrlProp" Target="../ctrlProps/ctrlProp294.xml"/><Relationship Id="rId1" Type="http://schemas.openxmlformats.org/officeDocument/2006/relationships/printerSettings" Target="../printerSettings/printerSettings6.bin"/><Relationship Id="rId6" Type="http://schemas.openxmlformats.org/officeDocument/2006/relationships/ctrlProp" Target="../ctrlProps/ctrlProp271.xml"/><Relationship Id="rId11" Type="http://schemas.openxmlformats.org/officeDocument/2006/relationships/ctrlProp" Target="../ctrlProps/ctrlProp276.xml"/><Relationship Id="rId24" Type="http://schemas.openxmlformats.org/officeDocument/2006/relationships/ctrlProp" Target="../ctrlProps/ctrlProp289.xml"/><Relationship Id="rId32" Type="http://schemas.openxmlformats.org/officeDocument/2006/relationships/ctrlProp" Target="../ctrlProps/ctrlProp297.xml"/><Relationship Id="rId5" Type="http://schemas.openxmlformats.org/officeDocument/2006/relationships/ctrlProp" Target="../ctrlProps/ctrlProp270.xml"/><Relationship Id="rId15" Type="http://schemas.openxmlformats.org/officeDocument/2006/relationships/ctrlProp" Target="../ctrlProps/ctrlProp280.xml"/><Relationship Id="rId23" Type="http://schemas.openxmlformats.org/officeDocument/2006/relationships/ctrlProp" Target="../ctrlProps/ctrlProp288.xml"/><Relationship Id="rId28" Type="http://schemas.openxmlformats.org/officeDocument/2006/relationships/ctrlProp" Target="../ctrlProps/ctrlProp293.xml"/><Relationship Id="rId10" Type="http://schemas.openxmlformats.org/officeDocument/2006/relationships/ctrlProp" Target="../ctrlProps/ctrlProp275.xml"/><Relationship Id="rId19" Type="http://schemas.openxmlformats.org/officeDocument/2006/relationships/ctrlProp" Target="../ctrlProps/ctrlProp284.xml"/><Relationship Id="rId31" Type="http://schemas.openxmlformats.org/officeDocument/2006/relationships/ctrlProp" Target="../ctrlProps/ctrlProp296.xml"/><Relationship Id="rId4" Type="http://schemas.openxmlformats.org/officeDocument/2006/relationships/vmlDrawing" Target="../drawings/vmlDrawing9.vml"/><Relationship Id="rId9" Type="http://schemas.openxmlformats.org/officeDocument/2006/relationships/ctrlProp" Target="../ctrlProps/ctrlProp274.xml"/><Relationship Id="rId14" Type="http://schemas.openxmlformats.org/officeDocument/2006/relationships/ctrlProp" Target="../ctrlProps/ctrlProp279.xml"/><Relationship Id="rId22" Type="http://schemas.openxmlformats.org/officeDocument/2006/relationships/ctrlProp" Target="../ctrlProps/ctrlProp287.xml"/><Relationship Id="rId27" Type="http://schemas.openxmlformats.org/officeDocument/2006/relationships/ctrlProp" Target="../ctrlProps/ctrlProp292.xml"/><Relationship Id="rId30" Type="http://schemas.openxmlformats.org/officeDocument/2006/relationships/ctrlProp" Target="../ctrlProps/ctrlProp295.xml"/><Relationship Id="rId8"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8.xml"/><Relationship Id="rId18" Type="http://schemas.openxmlformats.org/officeDocument/2006/relationships/ctrlProp" Target="../ctrlProps/ctrlProp313.xml"/><Relationship Id="rId26" Type="http://schemas.openxmlformats.org/officeDocument/2006/relationships/ctrlProp" Target="../ctrlProps/ctrlProp321.xml"/><Relationship Id="rId3" Type="http://schemas.openxmlformats.org/officeDocument/2006/relationships/vmlDrawing" Target="../drawings/vmlDrawing10.vml"/><Relationship Id="rId21" Type="http://schemas.openxmlformats.org/officeDocument/2006/relationships/ctrlProp" Target="../ctrlProps/ctrlProp316.xml"/><Relationship Id="rId34" Type="http://schemas.openxmlformats.org/officeDocument/2006/relationships/ctrlProp" Target="../ctrlProps/ctrlProp329.xml"/><Relationship Id="rId7" Type="http://schemas.openxmlformats.org/officeDocument/2006/relationships/ctrlProp" Target="../ctrlProps/ctrlProp302.xml"/><Relationship Id="rId12" Type="http://schemas.openxmlformats.org/officeDocument/2006/relationships/ctrlProp" Target="../ctrlProps/ctrlProp307.xml"/><Relationship Id="rId17" Type="http://schemas.openxmlformats.org/officeDocument/2006/relationships/ctrlProp" Target="../ctrlProps/ctrlProp312.xml"/><Relationship Id="rId25" Type="http://schemas.openxmlformats.org/officeDocument/2006/relationships/ctrlProp" Target="../ctrlProps/ctrlProp320.xml"/><Relationship Id="rId33" Type="http://schemas.openxmlformats.org/officeDocument/2006/relationships/ctrlProp" Target="../ctrlProps/ctrlProp328.xml"/><Relationship Id="rId2" Type="http://schemas.openxmlformats.org/officeDocument/2006/relationships/drawing" Target="../drawings/drawing6.xml"/><Relationship Id="rId16" Type="http://schemas.openxmlformats.org/officeDocument/2006/relationships/ctrlProp" Target="../ctrlProps/ctrlProp311.xml"/><Relationship Id="rId20" Type="http://schemas.openxmlformats.org/officeDocument/2006/relationships/ctrlProp" Target="../ctrlProps/ctrlProp315.xml"/><Relationship Id="rId29" Type="http://schemas.openxmlformats.org/officeDocument/2006/relationships/ctrlProp" Target="../ctrlProps/ctrlProp324.xml"/><Relationship Id="rId1" Type="http://schemas.openxmlformats.org/officeDocument/2006/relationships/printerSettings" Target="../printerSettings/printerSettings7.bin"/><Relationship Id="rId6" Type="http://schemas.openxmlformats.org/officeDocument/2006/relationships/ctrlProp" Target="../ctrlProps/ctrlProp301.xml"/><Relationship Id="rId11" Type="http://schemas.openxmlformats.org/officeDocument/2006/relationships/ctrlProp" Target="../ctrlProps/ctrlProp306.xml"/><Relationship Id="rId24" Type="http://schemas.openxmlformats.org/officeDocument/2006/relationships/ctrlProp" Target="../ctrlProps/ctrlProp319.xml"/><Relationship Id="rId32" Type="http://schemas.openxmlformats.org/officeDocument/2006/relationships/ctrlProp" Target="../ctrlProps/ctrlProp327.xml"/><Relationship Id="rId5" Type="http://schemas.openxmlformats.org/officeDocument/2006/relationships/ctrlProp" Target="../ctrlProps/ctrlProp300.xml"/><Relationship Id="rId15" Type="http://schemas.openxmlformats.org/officeDocument/2006/relationships/ctrlProp" Target="../ctrlProps/ctrlProp310.xml"/><Relationship Id="rId23" Type="http://schemas.openxmlformats.org/officeDocument/2006/relationships/ctrlProp" Target="../ctrlProps/ctrlProp318.xml"/><Relationship Id="rId28" Type="http://schemas.openxmlformats.org/officeDocument/2006/relationships/ctrlProp" Target="../ctrlProps/ctrlProp323.xml"/><Relationship Id="rId10" Type="http://schemas.openxmlformats.org/officeDocument/2006/relationships/ctrlProp" Target="../ctrlProps/ctrlProp305.xml"/><Relationship Id="rId19" Type="http://schemas.openxmlformats.org/officeDocument/2006/relationships/ctrlProp" Target="../ctrlProps/ctrlProp314.xml"/><Relationship Id="rId31" Type="http://schemas.openxmlformats.org/officeDocument/2006/relationships/ctrlProp" Target="../ctrlProps/ctrlProp326.xml"/><Relationship Id="rId4" Type="http://schemas.openxmlformats.org/officeDocument/2006/relationships/vmlDrawing" Target="../drawings/vmlDrawing11.vml"/><Relationship Id="rId9" Type="http://schemas.openxmlformats.org/officeDocument/2006/relationships/ctrlProp" Target="../ctrlProps/ctrlProp304.xml"/><Relationship Id="rId14" Type="http://schemas.openxmlformats.org/officeDocument/2006/relationships/ctrlProp" Target="../ctrlProps/ctrlProp309.xml"/><Relationship Id="rId22" Type="http://schemas.openxmlformats.org/officeDocument/2006/relationships/ctrlProp" Target="../ctrlProps/ctrlProp317.xml"/><Relationship Id="rId27" Type="http://schemas.openxmlformats.org/officeDocument/2006/relationships/ctrlProp" Target="../ctrlProps/ctrlProp322.xml"/><Relationship Id="rId30" Type="http://schemas.openxmlformats.org/officeDocument/2006/relationships/ctrlProp" Target="../ctrlProps/ctrlProp325.xml"/><Relationship Id="rId8" Type="http://schemas.openxmlformats.org/officeDocument/2006/relationships/ctrlProp" Target="../ctrlProps/ctrlProp30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F25"/>
  <sheetViews>
    <sheetView workbookViewId="0">
      <selection activeCell="D1" sqref="D1:D25"/>
    </sheetView>
  </sheetViews>
  <sheetFormatPr defaultRowHeight="14.5" x14ac:dyDescent="0.35"/>
  <sheetData>
    <row r="2" spans="1:6" x14ac:dyDescent="0.35">
      <c r="A2" s="1">
        <v>0.125</v>
      </c>
      <c r="C2" s="1">
        <v>0.25</v>
      </c>
      <c r="D2" s="1">
        <v>0.125</v>
      </c>
      <c r="F2" t="s">
        <v>3</v>
      </c>
    </row>
    <row r="3" spans="1:6" x14ac:dyDescent="0.35">
      <c r="A3" s="1">
        <v>0.25</v>
      </c>
      <c r="C3" s="1">
        <v>0.5</v>
      </c>
      <c r="D3" s="1">
        <v>0.25</v>
      </c>
      <c r="F3" t="s">
        <v>4</v>
      </c>
    </row>
    <row r="4" spans="1:6" x14ac:dyDescent="0.35">
      <c r="A4" s="1">
        <v>0.375</v>
      </c>
      <c r="C4" s="1">
        <v>0.75</v>
      </c>
      <c r="D4" s="1">
        <v>0.375</v>
      </c>
    </row>
    <row r="5" spans="1:6" x14ac:dyDescent="0.35">
      <c r="A5" s="1">
        <v>0.5</v>
      </c>
      <c r="C5" s="1">
        <v>1</v>
      </c>
      <c r="D5" s="1">
        <v>0.5</v>
      </c>
    </row>
    <row r="6" spans="1:6" x14ac:dyDescent="0.35">
      <c r="A6" s="1">
        <v>0.625</v>
      </c>
      <c r="C6" s="1">
        <v>1.25</v>
      </c>
      <c r="D6" s="1">
        <v>0.625</v>
      </c>
    </row>
    <row r="7" spans="1:6" x14ac:dyDescent="0.35">
      <c r="A7" s="1">
        <v>0.75</v>
      </c>
      <c r="C7" s="1">
        <v>1.5</v>
      </c>
      <c r="D7" s="1">
        <v>0.75</v>
      </c>
    </row>
    <row r="8" spans="1:6" x14ac:dyDescent="0.35">
      <c r="A8" s="1">
        <v>0.875</v>
      </c>
      <c r="C8" s="1">
        <v>1.75</v>
      </c>
      <c r="D8" s="1">
        <v>0.875</v>
      </c>
    </row>
    <row r="9" spans="1:6" x14ac:dyDescent="0.35">
      <c r="A9" s="2">
        <v>1</v>
      </c>
      <c r="C9" s="1">
        <v>2</v>
      </c>
      <c r="D9" s="2">
        <v>1</v>
      </c>
    </row>
    <row r="10" spans="1:6" x14ac:dyDescent="0.35">
      <c r="A10" s="1">
        <v>1.125</v>
      </c>
      <c r="C10" s="1"/>
      <c r="D10" s="1">
        <v>1.125</v>
      </c>
    </row>
    <row r="11" spans="1:6" x14ac:dyDescent="0.35">
      <c r="A11" s="1">
        <v>1.25</v>
      </c>
      <c r="C11" s="1"/>
      <c r="D11" s="1">
        <v>1.25</v>
      </c>
    </row>
    <row r="12" spans="1:6" x14ac:dyDescent="0.35">
      <c r="A12" s="1">
        <v>1.375</v>
      </c>
      <c r="C12" s="1"/>
      <c r="D12" s="1">
        <v>1.375</v>
      </c>
    </row>
    <row r="13" spans="1:6" x14ac:dyDescent="0.35">
      <c r="A13" s="1">
        <v>1.5</v>
      </c>
      <c r="D13" s="1">
        <v>1.5</v>
      </c>
    </row>
    <row r="14" spans="1:6" x14ac:dyDescent="0.35">
      <c r="A14" s="1">
        <v>1.625</v>
      </c>
      <c r="D14" s="1">
        <v>1.625</v>
      </c>
    </row>
    <row r="15" spans="1:6" x14ac:dyDescent="0.35">
      <c r="A15" s="1">
        <v>1.75</v>
      </c>
      <c r="D15" s="1">
        <v>1.75</v>
      </c>
    </row>
    <row r="16" spans="1:6" x14ac:dyDescent="0.35">
      <c r="A16" s="1">
        <v>1.875</v>
      </c>
      <c r="D16" s="1">
        <v>1.875</v>
      </c>
    </row>
    <row r="17" spans="1:4" x14ac:dyDescent="0.35">
      <c r="A17" s="1">
        <v>2</v>
      </c>
      <c r="D17" s="1">
        <v>2</v>
      </c>
    </row>
    <row r="18" spans="1:4" x14ac:dyDescent="0.35">
      <c r="D18" s="1">
        <v>2.125</v>
      </c>
    </row>
    <row r="19" spans="1:4" x14ac:dyDescent="0.35">
      <c r="D19" s="1">
        <v>2.25</v>
      </c>
    </row>
    <row r="20" spans="1:4" x14ac:dyDescent="0.35">
      <c r="D20" s="1">
        <v>2.375</v>
      </c>
    </row>
    <row r="21" spans="1:4" x14ac:dyDescent="0.35">
      <c r="D21" s="1">
        <v>2.5</v>
      </c>
    </row>
    <row r="22" spans="1:4" x14ac:dyDescent="0.35">
      <c r="D22" s="1">
        <v>2.625</v>
      </c>
    </row>
    <row r="23" spans="1:4" x14ac:dyDescent="0.35">
      <c r="D23" s="1">
        <v>2.75</v>
      </c>
    </row>
    <row r="24" spans="1:4" x14ac:dyDescent="0.35">
      <c r="D24" s="1">
        <v>2.875</v>
      </c>
    </row>
    <row r="25" spans="1:4" x14ac:dyDescent="0.3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V116"/>
  <sheetViews>
    <sheetView showGridLines="0" zoomScaleNormal="100" workbookViewId="0">
      <selection activeCell="A98" sqref="A98"/>
    </sheetView>
  </sheetViews>
  <sheetFormatPr defaultColWidth="0" defaultRowHeight="14.5" x14ac:dyDescent="0.35"/>
  <cols>
    <col min="1" max="1" width="122.54296875" customWidth="1"/>
    <col min="2" max="2" width="5.453125" customWidth="1"/>
    <col min="3" max="16384" width="9.1796875" hidden="1"/>
  </cols>
  <sheetData>
    <row r="1" spans="1:256" ht="46.5" customHeight="1" x14ac:dyDescent="0.35"/>
    <row r="2" spans="1:256" ht="24" customHeight="1" thickBot="1" x14ac:dyDescent="0.4">
      <c r="A2" s="369" t="s">
        <v>250</v>
      </c>
    </row>
    <row r="3" spans="1:256" ht="24" customHeight="1" thickBot="1" x14ac:dyDescent="0.4">
      <c r="A3" s="235" t="s">
        <v>10</v>
      </c>
      <c r="B3" s="234"/>
      <c r="C3" s="233" t="s">
        <v>10</v>
      </c>
      <c r="D3" s="51" t="s">
        <v>10</v>
      </c>
      <c r="E3" s="51" t="s">
        <v>10</v>
      </c>
      <c r="F3" s="51" t="s">
        <v>10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51" t="s">
        <v>10</v>
      </c>
      <c r="AB3" s="51" t="s">
        <v>10</v>
      </c>
      <c r="AC3" s="51" t="s">
        <v>10</v>
      </c>
      <c r="AD3" s="51" t="s">
        <v>10</v>
      </c>
      <c r="AE3" s="51" t="s">
        <v>10</v>
      </c>
      <c r="AF3" s="51" t="s">
        <v>10</v>
      </c>
      <c r="AG3" s="51" t="s">
        <v>10</v>
      </c>
      <c r="AH3" s="51" t="s">
        <v>10</v>
      </c>
      <c r="AI3" s="51" t="s">
        <v>10</v>
      </c>
      <c r="AJ3" s="51" t="s">
        <v>10</v>
      </c>
      <c r="AK3" s="51" t="s">
        <v>10</v>
      </c>
      <c r="AL3" s="51" t="s">
        <v>10</v>
      </c>
      <c r="AM3" s="51" t="s">
        <v>10</v>
      </c>
      <c r="AN3" s="51" t="s">
        <v>10</v>
      </c>
      <c r="AO3" s="51" t="s">
        <v>10</v>
      </c>
      <c r="AP3" s="51" t="s">
        <v>10</v>
      </c>
      <c r="AQ3" s="51" t="s">
        <v>10</v>
      </c>
      <c r="AR3" s="51" t="s">
        <v>10</v>
      </c>
      <c r="AS3" s="51" t="s">
        <v>10</v>
      </c>
      <c r="AT3" s="51" t="s">
        <v>10</v>
      </c>
      <c r="AU3" s="51" t="s">
        <v>10</v>
      </c>
      <c r="AV3" s="51" t="s">
        <v>10</v>
      </c>
      <c r="AW3" s="51" t="s">
        <v>10</v>
      </c>
      <c r="AX3" s="51" t="s">
        <v>10</v>
      </c>
      <c r="AY3" s="51" t="s">
        <v>10</v>
      </c>
      <c r="AZ3" s="51" t="s">
        <v>10</v>
      </c>
      <c r="BA3" s="51" t="s">
        <v>10</v>
      </c>
      <c r="BB3" s="51" t="s">
        <v>10</v>
      </c>
      <c r="BC3" s="51" t="s">
        <v>10</v>
      </c>
      <c r="BD3" s="51" t="s">
        <v>10</v>
      </c>
      <c r="BE3" s="51" t="s">
        <v>10</v>
      </c>
      <c r="BF3" s="51" t="s">
        <v>10</v>
      </c>
      <c r="BG3" s="51" t="s">
        <v>10</v>
      </c>
      <c r="BH3" s="51" t="s">
        <v>10</v>
      </c>
      <c r="BI3" s="51" t="s">
        <v>10</v>
      </c>
      <c r="BJ3" s="51" t="s">
        <v>10</v>
      </c>
      <c r="BK3" s="51" t="s">
        <v>10</v>
      </c>
      <c r="BL3" s="51" t="s">
        <v>10</v>
      </c>
      <c r="BM3" s="51" t="s">
        <v>10</v>
      </c>
      <c r="BN3" s="51" t="s">
        <v>10</v>
      </c>
      <c r="BO3" s="51" t="s">
        <v>10</v>
      </c>
      <c r="BP3" s="51" t="s">
        <v>10</v>
      </c>
      <c r="BQ3" s="51" t="s">
        <v>10</v>
      </c>
      <c r="BR3" s="51" t="s">
        <v>10</v>
      </c>
      <c r="BS3" s="51" t="s">
        <v>10</v>
      </c>
      <c r="BT3" s="51" t="s">
        <v>10</v>
      </c>
      <c r="BU3" s="51" t="s">
        <v>10</v>
      </c>
      <c r="BV3" s="51" t="s">
        <v>10</v>
      </c>
      <c r="BW3" s="51" t="s">
        <v>10</v>
      </c>
      <c r="BX3" s="51" t="s">
        <v>10</v>
      </c>
      <c r="BY3" s="51" t="s">
        <v>10</v>
      </c>
      <c r="BZ3" s="51" t="s">
        <v>10</v>
      </c>
      <c r="CA3" s="51" t="s">
        <v>10</v>
      </c>
      <c r="CB3" s="51" t="s">
        <v>10</v>
      </c>
      <c r="CC3" s="51" t="s">
        <v>10</v>
      </c>
      <c r="CD3" s="51" t="s">
        <v>10</v>
      </c>
      <c r="CE3" s="51" t="s">
        <v>10</v>
      </c>
      <c r="CF3" s="51" t="s">
        <v>10</v>
      </c>
      <c r="CG3" s="51" t="s">
        <v>10</v>
      </c>
      <c r="CH3" s="51" t="s">
        <v>10</v>
      </c>
      <c r="CI3" s="51" t="s">
        <v>10</v>
      </c>
      <c r="CJ3" s="51" t="s">
        <v>10</v>
      </c>
      <c r="CK3" s="51" t="s">
        <v>10</v>
      </c>
      <c r="CL3" s="51" t="s">
        <v>10</v>
      </c>
      <c r="CM3" s="51" t="s">
        <v>10</v>
      </c>
      <c r="CN3" s="51" t="s">
        <v>10</v>
      </c>
      <c r="CO3" s="51" t="s">
        <v>10</v>
      </c>
      <c r="CP3" s="51" t="s">
        <v>10</v>
      </c>
      <c r="CQ3" s="51" t="s">
        <v>10</v>
      </c>
      <c r="CR3" s="51" t="s">
        <v>10</v>
      </c>
      <c r="CS3" s="51" t="s">
        <v>10</v>
      </c>
      <c r="CT3" s="51" t="s">
        <v>10</v>
      </c>
      <c r="CU3" s="51" t="s">
        <v>10</v>
      </c>
      <c r="CV3" s="51" t="s">
        <v>10</v>
      </c>
      <c r="CW3" s="51" t="s">
        <v>10</v>
      </c>
      <c r="CX3" s="51" t="s">
        <v>10</v>
      </c>
      <c r="CY3" s="51" t="s">
        <v>10</v>
      </c>
      <c r="CZ3" s="51" t="s">
        <v>10</v>
      </c>
      <c r="DA3" s="51" t="s">
        <v>10</v>
      </c>
      <c r="DB3" s="51" t="s">
        <v>10</v>
      </c>
      <c r="DC3" s="51" t="s">
        <v>10</v>
      </c>
      <c r="DD3" s="51" t="s">
        <v>10</v>
      </c>
      <c r="DE3" s="51" t="s">
        <v>10</v>
      </c>
      <c r="DF3" s="51" t="s">
        <v>10</v>
      </c>
      <c r="DG3" s="51" t="s">
        <v>10</v>
      </c>
      <c r="DH3" s="51" t="s">
        <v>10</v>
      </c>
      <c r="DI3" s="51" t="s">
        <v>10</v>
      </c>
      <c r="DJ3" s="51" t="s">
        <v>10</v>
      </c>
      <c r="DK3" s="51" t="s">
        <v>10</v>
      </c>
      <c r="DL3" s="51" t="s">
        <v>10</v>
      </c>
      <c r="DM3" s="51" t="s">
        <v>10</v>
      </c>
      <c r="DN3" s="51" t="s">
        <v>10</v>
      </c>
      <c r="DO3" s="51" t="s">
        <v>10</v>
      </c>
      <c r="DP3" s="51" t="s">
        <v>10</v>
      </c>
      <c r="DQ3" s="51" t="s">
        <v>10</v>
      </c>
      <c r="DR3" s="51" t="s">
        <v>10</v>
      </c>
      <c r="DS3" s="51" t="s">
        <v>10</v>
      </c>
      <c r="DT3" s="51" t="s">
        <v>10</v>
      </c>
      <c r="DU3" s="51" t="s">
        <v>10</v>
      </c>
      <c r="DV3" s="51" t="s">
        <v>10</v>
      </c>
      <c r="DW3" s="51" t="s">
        <v>10</v>
      </c>
      <c r="DX3" s="51" t="s">
        <v>10</v>
      </c>
      <c r="DY3" s="51" t="s">
        <v>10</v>
      </c>
      <c r="DZ3" s="51" t="s">
        <v>10</v>
      </c>
      <c r="EA3" s="51" t="s">
        <v>10</v>
      </c>
      <c r="EB3" s="51" t="s">
        <v>10</v>
      </c>
      <c r="EC3" s="51" t="s">
        <v>10</v>
      </c>
      <c r="ED3" s="51" t="s">
        <v>10</v>
      </c>
      <c r="EE3" s="51" t="s">
        <v>10</v>
      </c>
      <c r="EF3" s="51" t="s">
        <v>10</v>
      </c>
      <c r="EG3" s="51" t="s">
        <v>10</v>
      </c>
      <c r="EH3" s="51" t="s">
        <v>10</v>
      </c>
      <c r="EI3" s="51" t="s">
        <v>10</v>
      </c>
      <c r="EJ3" s="51" t="s">
        <v>10</v>
      </c>
      <c r="EK3" s="51" t="s">
        <v>10</v>
      </c>
      <c r="EL3" s="51" t="s">
        <v>10</v>
      </c>
      <c r="EM3" s="51" t="s">
        <v>10</v>
      </c>
      <c r="EN3" s="51" t="s">
        <v>10</v>
      </c>
      <c r="EO3" s="51" t="s">
        <v>10</v>
      </c>
      <c r="EP3" s="51" t="s">
        <v>10</v>
      </c>
      <c r="EQ3" s="51" t="s">
        <v>10</v>
      </c>
      <c r="ER3" s="51" t="s">
        <v>10</v>
      </c>
      <c r="ES3" s="51" t="s">
        <v>10</v>
      </c>
      <c r="ET3" s="51" t="s">
        <v>10</v>
      </c>
      <c r="EU3" s="51" t="s">
        <v>10</v>
      </c>
      <c r="EV3" s="51" t="s">
        <v>10</v>
      </c>
      <c r="EW3" s="51" t="s">
        <v>10</v>
      </c>
      <c r="EX3" s="51" t="s">
        <v>10</v>
      </c>
      <c r="EY3" s="51" t="s">
        <v>10</v>
      </c>
      <c r="EZ3" s="51" t="s">
        <v>10</v>
      </c>
      <c r="FA3" s="51" t="s">
        <v>10</v>
      </c>
      <c r="FB3" s="51" t="s">
        <v>10</v>
      </c>
      <c r="FC3" s="51" t="s">
        <v>10</v>
      </c>
      <c r="FD3" s="51" t="s">
        <v>10</v>
      </c>
      <c r="FE3" s="51" t="s">
        <v>10</v>
      </c>
      <c r="FF3" s="51" t="s">
        <v>10</v>
      </c>
      <c r="FG3" s="51" t="s">
        <v>10</v>
      </c>
      <c r="FH3" s="51" t="s">
        <v>10</v>
      </c>
      <c r="FI3" s="51" t="s">
        <v>10</v>
      </c>
      <c r="FJ3" s="51" t="s">
        <v>10</v>
      </c>
      <c r="FK3" s="51" t="s">
        <v>10</v>
      </c>
      <c r="FL3" s="51" t="s">
        <v>10</v>
      </c>
      <c r="FM3" s="51" t="s">
        <v>10</v>
      </c>
      <c r="FN3" s="51" t="s">
        <v>10</v>
      </c>
      <c r="FO3" s="51" t="s">
        <v>10</v>
      </c>
      <c r="FP3" s="51" t="s">
        <v>10</v>
      </c>
      <c r="FQ3" s="51" t="s">
        <v>10</v>
      </c>
      <c r="FR3" s="51" t="s">
        <v>10</v>
      </c>
      <c r="FS3" s="51" t="s">
        <v>10</v>
      </c>
      <c r="FT3" s="51" t="s">
        <v>10</v>
      </c>
      <c r="FU3" s="51" t="s">
        <v>10</v>
      </c>
      <c r="FV3" s="51" t="s">
        <v>10</v>
      </c>
      <c r="FW3" s="51" t="s">
        <v>10</v>
      </c>
      <c r="FX3" s="51" t="s">
        <v>10</v>
      </c>
      <c r="FY3" s="51" t="s">
        <v>10</v>
      </c>
      <c r="FZ3" s="51" t="s">
        <v>10</v>
      </c>
      <c r="GA3" s="51" t="s">
        <v>10</v>
      </c>
      <c r="GB3" s="51" t="s">
        <v>10</v>
      </c>
      <c r="GC3" s="51" t="s">
        <v>10</v>
      </c>
      <c r="GD3" s="51" t="s">
        <v>10</v>
      </c>
      <c r="GE3" s="51" t="s">
        <v>10</v>
      </c>
      <c r="GF3" s="51" t="s">
        <v>10</v>
      </c>
      <c r="GG3" s="51" t="s">
        <v>10</v>
      </c>
      <c r="GH3" s="51" t="s">
        <v>10</v>
      </c>
      <c r="GI3" s="51" t="s">
        <v>10</v>
      </c>
      <c r="GJ3" s="51" t="s">
        <v>10</v>
      </c>
      <c r="GK3" s="51" t="s">
        <v>10</v>
      </c>
      <c r="GL3" s="51" t="s">
        <v>10</v>
      </c>
      <c r="GM3" s="51" t="s">
        <v>10</v>
      </c>
      <c r="GN3" s="51" t="s">
        <v>10</v>
      </c>
      <c r="GO3" s="51" t="s">
        <v>10</v>
      </c>
      <c r="GP3" s="51" t="s">
        <v>10</v>
      </c>
      <c r="GQ3" s="51" t="s">
        <v>10</v>
      </c>
      <c r="GR3" s="51" t="s">
        <v>10</v>
      </c>
      <c r="GS3" s="51" t="s">
        <v>10</v>
      </c>
      <c r="GT3" s="51" t="s">
        <v>10</v>
      </c>
      <c r="GU3" s="51" t="s">
        <v>10</v>
      </c>
      <c r="GV3" s="51" t="s">
        <v>10</v>
      </c>
      <c r="GW3" s="51" t="s">
        <v>10</v>
      </c>
      <c r="GX3" s="51" t="s">
        <v>10</v>
      </c>
      <c r="GY3" s="51" t="s">
        <v>10</v>
      </c>
      <c r="GZ3" s="51" t="s">
        <v>10</v>
      </c>
      <c r="HA3" s="51" t="s">
        <v>10</v>
      </c>
      <c r="HB3" s="51" t="s">
        <v>10</v>
      </c>
      <c r="HC3" s="51" t="s">
        <v>10</v>
      </c>
      <c r="HD3" s="51" t="s">
        <v>10</v>
      </c>
      <c r="HE3" s="51" t="s">
        <v>10</v>
      </c>
      <c r="HF3" s="51" t="s">
        <v>10</v>
      </c>
      <c r="HG3" s="51" t="s">
        <v>10</v>
      </c>
      <c r="HH3" s="51" t="s">
        <v>10</v>
      </c>
      <c r="HI3" s="51" t="s">
        <v>10</v>
      </c>
      <c r="HJ3" s="51" t="s">
        <v>10</v>
      </c>
      <c r="HK3" s="51" t="s">
        <v>10</v>
      </c>
      <c r="HL3" s="51" t="s">
        <v>10</v>
      </c>
      <c r="HM3" s="51" t="s">
        <v>10</v>
      </c>
      <c r="HN3" s="51" t="s">
        <v>10</v>
      </c>
      <c r="HO3" s="51" t="s">
        <v>10</v>
      </c>
      <c r="HP3" s="51" t="s">
        <v>10</v>
      </c>
      <c r="HQ3" s="51" t="s">
        <v>10</v>
      </c>
      <c r="HR3" s="51" t="s">
        <v>10</v>
      </c>
      <c r="HS3" s="51" t="s">
        <v>10</v>
      </c>
      <c r="HT3" s="51" t="s">
        <v>10</v>
      </c>
      <c r="HU3" s="51" t="s">
        <v>10</v>
      </c>
      <c r="HV3" s="51" t="s">
        <v>10</v>
      </c>
      <c r="HW3" s="51" t="s">
        <v>10</v>
      </c>
      <c r="HX3" s="51" t="s">
        <v>10</v>
      </c>
      <c r="HY3" s="51" t="s">
        <v>10</v>
      </c>
      <c r="HZ3" s="51" t="s">
        <v>10</v>
      </c>
      <c r="IA3" s="51" t="s">
        <v>10</v>
      </c>
      <c r="IB3" s="51" t="s">
        <v>10</v>
      </c>
      <c r="IC3" s="51" t="s">
        <v>10</v>
      </c>
      <c r="ID3" s="51" t="s">
        <v>10</v>
      </c>
      <c r="IE3" s="51" t="s">
        <v>10</v>
      </c>
      <c r="IF3" s="51" t="s">
        <v>10</v>
      </c>
      <c r="IG3" s="51" t="s">
        <v>10</v>
      </c>
      <c r="IH3" s="51" t="s">
        <v>10</v>
      </c>
      <c r="II3" s="51" t="s">
        <v>10</v>
      </c>
      <c r="IJ3" s="51" t="s">
        <v>10</v>
      </c>
      <c r="IK3" s="51" t="s">
        <v>10</v>
      </c>
      <c r="IL3" s="51" t="s">
        <v>10</v>
      </c>
      <c r="IM3" s="51" t="s">
        <v>10</v>
      </c>
      <c r="IN3" s="51" t="s">
        <v>10</v>
      </c>
      <c r="IO3" s="51" t="s">
        <v>10</v>
      </c>
      <c r="IP3" s="51" t="s">
        <v>10</v>
      </c>
      <c r="IQ3" s="51" t="s">
        <v>10</v>
      </c>
      <c r="IR3" s="51" t="s">
        <v>10</v>
      </c>
      <c r="IS3" s="51" t="s">
        <v>10</v>
      </c>
      <c r="IT3" s="51" t="s">
        <v>10</v>
      </c>
      <c r="IU3" s="51" t="s">
        <v>10</v>
      </c>
      <c r="IV3" s="51" t="s">
        <v>10</v>
      </c>
    </row>
    <row r="4" spans="1:256" ht="15.5" x14ac:dyDescent="0.35">
      <c r="A4" s="232" t="s">
        <v>249</v>
      </c>
    </row>
    <row r="5" spans="1:256" ht="55.5" customHeight="1" x14ac:dyDescent="0.35">
      <c r="A5" s="48" t="s">
        <v>266</v>
      </c>
    </row>
    <row r="6" spans="1:256" ht="32.25" customHeight="1" x14ac:dyDescent="0.35">
      <c r="A6" s="44" t="s">
        <v>267</v>
      </c>
    </row>
    <row r="7" spans="1:256" ht="26.25" customHeight="1" x14ac:dyDescent="0.35">
      <c r="A7" s="229" t="s">
        <v>248</v>
      </c>
    </row>
    <row r="8" spans="1:256" ht="15.5" x14ac:dyDescent="0.35">
      <c r="A8" s="229"/>
    </row>
    <row r="9" spans="1:256" ht="15.5" x14ac:dyDescent="0.35">
      <c r="A9" s="229" t="s">
        <v>247</v>
      </c>
    </row>
    <row r="10" spans="1:256" ht="15.5" x14ac:dyDescent="0.35">
      <c r="A10" s="231"/>
    </row>
    <row r="11" spans="1:256" ht="15.5" x14ac:dyDescent="0.35">
      <c r="A11" s="230" t="s">
        <v>246</v>
      </c>
    </row>
    <row r="12" spans="1:256" ht="15.5" x14ac:dyDescent="0.35">
      <c r="A12" s="229" t="s">
        <v>245</v>
      </c>
    </row>
    <row r="13" spans="1:256" ht="15.5" x14ac:dyDescent="0.35">
      <c r="A13" s="229" t="s">
        <v>244</v>
      </c>
    </row>
    <row r="14" spans="1:256" ht="15.5" x14ac:dyDescent="0.35">
      <c r="A14" s="229" t="s">
        <v>243</v>
      </c>
    </row>
    <row r="15" spans="1:256" ht="15.5" x14ac:dyDescent="0.35">
      <c r="A15" s="229" t="s">
        <v>242</v>
      </c>
    </row>
    <row r="16" spans="1:256" ht="15.5" x14ac:dyDescent="0.35">
      <c r="A16" s="229" t="s">
        <v>241</v>
      </c>
    </row>
    <row r="17" spans="1:1" ht="15.5" x14ac:dyDescent="0.35">
      <c r="A17" s="229" t="s">
        <v>240</v>
      </c>
    </row>
    <row r="18" spans="1:1" ht="15.5" x14ac:dyDescent="0.35">
      <c r="A18" s="229" t="s">
        <v>239</v>
      </c>
    </row>
    <row r="19" spans="1:1" ht="15.5" x14ac:dyDescent="0.35">
      <c r="A19" s="229" t="s">
        <v>238</v>
      </c>
    </row>
    <row r="20" spans="1:1" ht="15.5" x14ac:dyDescent="0.35">
      <c r="A20" s="231"/>
    </row>
    <row r="21" spans="1:1" ht="15.5" x14ac:dyDescent="0.35">
      <c r="A21" s="230" t="s">
        <v>237</v>
      </c>
    </row>
    <row r="22" spans="1:1" ht="15.5" x14ac:dyDescent="0.35">
      <c r="A22" s="229" t="s">
        <v>236</v>
      </c>
    </row>
    <row r="23" spans="1:1" ht="15.5" x14ac:dyDescent="0.35">
      <c r="A23" s="229" t="s">
        <v>235</v>
      </c>
    </row>
    <row r="24" spans="1:1" ht="15.5" x14ac:dyDescent="0.35">
      <c r="A24" s="229" t="s">
        <v>234</v>
      </c>
    </row>
    <row r="25" spans="1:1" ht="16" thickBot="1" x14ac:dyDescent="0.4">
      <c r="A25" s="228" t="s">
        <v>233</v>
      </c>
    </row>
    <row r="26" spans="1:1" ht="16" thickBot="1" x14ac:dyDescent="0.4">
      <c r="A26" s="227"/>
    </row>
    <row r="27" spans="1:1" ht="15.5" x14ac:dyDescent="0.35">
      <c r="A27" s="226" t="s">
        <v>256</v>
      </c>
    </row>
    <row r="28" spans="1:1" ht="49.5" customHeight="1" thickBot="1" x14ac:dyDescent="0.4">
      <c r="A28" s="67" t="s">
        <v>232</v>
      </c>
    </row>
    <row r="29" spans="1:1" ht="15.5" x14ac:dyDescent="0.35">
      <c r="A29" s="225" t="s">
        <v>401</v>
      </c>
    </row>
    <row r="30" spans="1:1" ht="31" x14ac:dyDescent="0.35">
      <c r="A30" s="224" t="s">
        <v>268</v>
      </c>
    </row>
    <row r="31" spans="1:1" ht="46.5" x14ac:dyDescent="0.35">
      <c r="A31" s="224" t="s">
        <v>231</v>
      </c>
    </row>
    <row r="32" spans="1:1" ht="15.5" x14ac:dyDescent="0.35">
      <c r="A32" s="224" t="s">
        <v>230</v>
      </c>
    </row>
    <row r="33" spans="1:1" ht="31" x14ac:dyDescent="0.35">
      <c r="A33" s="224" t="s">
        <v>229</v>
      </c>
    </row>
    <row r="34" spans="1:1" ht="46.5" x14ac:dyDescent="0.35">
      <c r="A34" s="224" t="s">
        <v>269</v>
      </c>
    </row>
    <row r="35" spans="1:1" ht="15.5" x14ac:dyDescent="0.35">
      <c r="A35" s="224" t="s">
        <v>228</v>
      </c>
    </row>
    <row r="36" spans="1:1" ht="15.5" x14ac:dyDescent="0.35">
      <c r="A36" s="224" t="s">
        <v>227</v>
      </c>
    </row>
    <row r="37" spans="1:1" ht="15.5" x14ac:dyDescent="0.35">
      <c r="A37" s="224" t="s">
        <v>226</v>
      </c>
    </row>
    <row r="38" spans="1:1" ht="15.5" x14ac:dyDescent="0.35">
      <c r="A38" s="224" t="s">
        <v>225</v>
      </c>
    </row>
    <row r="39" spans="1:1" ht="15.5" x14ac:dyDescent="0.35">
      <c r="A39" s="223" t="s">
        <v>224</v>
      </c>
    </row>
    <row r="40" spans="1:1" ht="15.5" x14ac:dyDescent="0.35">
      <c r="A40" s="223" t="s">
        <v>270</v>
      </c>
    </row>
    <row r="41" spans="1:1" ht="15.5" x14ac:dyDescent="0.35">
      <c r="A41" s="223" t="s">
        <v>271</v>
      </c>
    </row>
    <row r="42" spans="1:1" ht="15.5" x14ac:dyDescent="0.35">
      <c r="A42" s="223" t="s">
        <v>272</v>
      </c>
    </row>
    <row r="43" spans="1:1" ht="16" thickBot="1" x14ac:dyDescent="0.4">
      <c r="A43" s="222" t="s">
        <v>273</v>
      </c>
    </row>
    <row r="44" spans="1:1" ht="16" thickBot="1" x14ac:dyDescent="0.4">
      <c r="A44" s="210"/>
    </row>
    <row r="45" spans="1:1" ht="15.5" x14ac:dyDescent="0.35">
      <c r="A45" s="236" t="s">
        <v>402</v>
      </c>
    </row>
    <row r="46" spans="1:1" ht="15.5" x14ac:dyDescent="0.35">
      <c r="A46" s="237"/>
    </row>
    <row r="47" spans="1:1" ht="15.5" x14ac:dyDescent="0.35">
      <c r="A47" s="237" t="s">
        <v>223</v>
      </c>
    </row>
    <row r="48" spans="1:1" ht="31" x14ac:dyDescent="0.35">
      <c r="A48" s="237" t="s">
        <v>222</v>
      </c>
    </row>
    <row r="49" spans="1:1" ht="15.5" x14ac:dyDescent="0.35">
      <c r="A49" s="237"/>
    </row>
    <row r="50" spans="1:1" ht="46.5" x14ac:dyDescent="0.35">
      <c r="A50" s="237" t="s">
        <v>274</v>
      </c>
    </row>
    <row r="51" spans="1:1" ht="15.5" x14ac:dyDescent="0.35">
      <c r="A51" s="237" t="s">
        <v>221</v>
      </c>
    </row>
    <row r="52" spans="1:1" ht="15.5" x14ac:dyDescent="0.35">
      <c r="A52" s="238" t="s">
        <v>220</v>
      </c>
    </row>
    <row r="53" spans="1:1" ht="15.5" x14ac:dyDescent="0.35">
      <c r="A53" s="238" t="s">
        <v>219</v>
      </c>
    </row>
    <row r="54" spans="1:1" ht="15.5" x14ac:dyDescent="0.35">
      <c r="A54" s="238" t="s">
        <v>218</v>
      </c>
    </row>
    <row r="55" spans="1:1" ht="15.5" x14ac:dyDescent="0.35">
      <c r="A55" s="238" t="s">
        <v>217</v>
      </c>
    </row>
    <row r="56" spans="1:1" ht="16" thickBot="1" x14ac:dyDescent="0.4">
      <c r="A56" s="239" t="s">
        <v>216</v>
      </c>
    </row>
    <row r="57" spans="1:1" ht="16" thickBot="1" x14ac:dyDescent="0.4">
      <c r="A57" s="210"/>
    </row>
    <row r="58" spans="1:1" ht="15.5" x14ac:dyDescent="0.35">
      <c r="A58" s="221" t="s">
        <v>257</v>
      </c>
    </row>
    <row r="59" spans="1:1" ht="15.5" x14ac:dyDescent="0.35">
      <c r="A59" s="220" t="s">
        <v>251</v>
      </c>
    </row>
    <row r="60" spans="1:1" ht="15.5" x14ac:dyDescent="0.35">
      <c r="A60" s="220"/>
    </row>
    <row r="61" spans="1:1" ht="46.5" x14ac:dyDescent="0.35">
      <c r="A61" s="240" t="s">
        <v>275</v>
      </c>
    </row>
    <row r="62" spans="1:1" ht="20.25" customHeight="1" x14ac:dyDescent="0.35">
      <c r="A62" s="220" t="s">
        <v>252</v>
      </c>
    </row>
    <row r="63" spans="1:1" ht="15.5" x14ac:dyDescent="0.35">
      <c r="A63" s="220" t="s">
        <v>253</v>
      </c>
    </row>
    <row r="64" spans="1:1" ht="16" thickBot="1" x14ac:dyDescent="0.4">
      <c r="A64" s="241" t="s">
        <v>254</v>
      </c>
    </row>
    <row r="65" spans="1:1" ht="16" thickBot="1" x14ac:dyDescent="0.4">
      <c r="A65" s="210"/>
    </row>
    <row r="66" spans="1:1" ht="15.5" x14ac:dyDescent="0.35">
      <c r="A66" s="219" t="s">
        <v>173</v>
      </c>
    </row>
    <row r="67" spans="1:1" ht="15.5" x14ac:dyDescent="0.35">
      <c r="A67" s="218" t="s">
        <v>255</v>
      </c>
    </row>
    <row r="68" spans="1:1" ht="15.5" x14ac:dyDescent="0.35">
      <c r="A68" s="218"/>
    </row>
    <row r="69" spans="1:1" ht="15.5" x14ac:dyDescent="0.35">
      <c r="A69" s="218" t="s">
        <v>215</v>
      </c>
    </row>
    <row r="70" spans="1:1" ht="31" x14ac:dyDescent="0.35">
      <c r="A70" s="218" t="s">
        <v>276</v>
      </c>
    </row>
    <row r="71" spans="1:1" ht="31" x14ac:dyDescent="0.35">
      <c r="A71" s="218" t="s">
        <v>277</v>
      </c>
    </row>
    <row r="72" spans="1:1" ht="15.5" x14ac:dyDescent="0.35">
      <c r="A72" s="218" t="s">
        <v>214</v>
      </c>
    </row>
    <row r="73" spans="1:1" ht="15.5" x14ac:dyDescent="0.35">
      <c r="A73" s="218" t="s">
        <v>213</v>
      </c>
    </row>
    <row r="74" spans="1:1" ht="46.5" x14ac:dyDescent="0.35">
      <c r="A74" s="218" t="s">
        <v>278</v>
      </c>
    </row>
    <row r="75" spans="1:1" ht="31" x14ac:dyDescent="0.35">
      <c r="A75" s="218" t="s">
        <v>279</v>
      </c>
    </row>
    <row r="76" spans="1:1" ht="31" x14ac:dyDescent="0.35">
      <c r="A76" s="218" t="s">
        <v>212</v>
      </c>
    </row>
    <row r="77" spans="1:1" ht="31" x14ac:dyDescent="0.35">
      <c r="A77" s="218" t="s">
        <v>211</v>
      </c>
    </row>
    <row r="78" spans="1:1" ht="24" customHeight="1" x14ac:dyDescent="0.35">
      <c r="A78" s="217" t="s">
        <v>280</v>
      </c>
    </row>
    <row r="79" spans="1:1" ht="19.5" customHeight="1" x14ac:dyDescent="0.35">
      <c r="A79" s="217" t="s">
        <v>281</v>
      </c>
    </row>
    <row r="80" spans="1:1" ht="15.5" x14ac:dyDescent="0.35">
      <c r="A80" s="217" t="s">
        <v>282</v>
      </c>
    </row>
    <row r="81" spans="1:1" ht="16" thickBot="1" x14ac:dyDescent="0.4">
      <c r="A81" s="216" t="s">
        <v>283</v>
      </c>
    </row>
    <row r="82" spans="1:1" ht="16" thickBot="1" x14ac:dyDescent="0.4">
      <c r="A82" s="215"/>
    </row>
    <row r="83" spans="1:1" ht="15.5" x14ac:dyDescent="0.35">
      <c r="A83" s="214" t="s">
        <v>210</v>
      </c>
    </row>
    <row r="84" spans="1:1" ht="15.5" x14ac:dyDescent="0.35">
      <c r="A84" s="213" t="s">
        <v>258</v>
      </c>
    </row>
    <row r="85" spans="1:1" ht="15.5" x14ac:dyDescent="0.35">
      <c r="A85" s="213"/>
    </row>
    <row r="86" spans="1:1" ht="31" x14ac:dyDescent="0.35">
      <c r="A86" s="213" t="s">
        <v>209</v>
      </c>
    </row>
    <row r="87" spans="1:1" ht="15.5" x14ac:dyDescent="0.35">
      <c r="A87" s="213"/>
    </row>
    <row r="88" spans="1:1" ht="31" x14ac:dyDescent="0.35">
      <c r="A88" s="213" t="s">
        <v>208</v>
      </c>
    </row>
    <row r="89" spans="1:1" s="211" customFormat="1" ht="15.5" x14ac:dyDescent="0.35">
      <c r="A89" s="213" t="s">
        <v>207</v>
      </c>
    </row>
    <row r="90" spans="1:1" s="211" customFormat="1" ht="15.5" x14ac:dyDescent="0.35">
      <c r="A90" s="213"/>
    </row>
    <row r="91" spans="1:1" s="211" customFormat="1" ht="46.5" x14ac:dyDescent="0.35">
      <c r="A91" s="213" t="s">
        <v>206</v>
      </c>
    </row>
    <row r="92" spans="1:1" s="211" customFormat="1" ht="15.5" x14ac:dyDescent="0.35">
      <c r="A92" s="212" t="s">
        <v>205</v>
      </c>
    </row>
    <row r="93" spans="1:1" s="211" customFormat="1" ht="15.5" x14ac:dyDescent="0.35">
      <c r="A93" s="212" t="s">
        <v>259</v>
      </c>
    </row>
    <row r="94" spans="1:1" s="211" customFormat="1" ht="15.5" x14ac:dyDescent="0.35">
      <c r="A94" s="212" t="s">
        <v>204</v>
      </c>
    </row>
    <row r="95" spans="1:1" s="211" customFormat="1" ht="16" thickBot="1" x14ac:dyDescent="0.4">
      <c r="A95" s="363" t="s">
        <v>203</v>
      </c>
    </row>
    <row r="96" spans="1:1" s="211" customFormat="1" ht="16" thickBot="1" x14ac:dyDescent="0.4">
      <c r="A96" s="60"/>
    </row>
    <row r="97" spans="1:1" s="211" customFormat="1" ht="15.5" x14ac:dyDescent="0.35">
      <c r="A97" s="221" t="s">
        <v>363</v>
      </c>
    </row>
    <row r="98" spans="1:1" s="211" customFormat="1" ht="46.5" x14ac:dyDescent="0.35">
      <c r="A98" s="220" t="s">
        <v>422</v>
      </c>
    </row>
    <row r="99" spans="1:1" s="211" customFormat="1" ht="15.5" x14ac:dyDescent="0.35">
      <c r="A99" s="220"/>
    </row>
    <row r="100" spans="1:1" s="211" customFormat="1" ht="31" x14ac:dyDescent="0.35">
      <c r="A100" s="220" t="s">
        <v>364</v>
      </c>
    </row>
    <row r="101" spans="1:1" s="211" customFormat="1" ht="16" thickBot="1" x14ac:dyDescent="0.4">
      <c r="A101" s="241"/>
    </row>
    <row r="102" spans="1:1" s="211" customFormat="1" ht="16" thickBot="1" x14ac:dyDescent="0.4">
      <c r="A102" s="210"/>
    </row>
    <row r="103" spans="1:1" s="211" customFormat="1" ht="15.5" x14ac:dyDescent="0.35">
      <c r="A103" s="209" t="s">
        <v>202</v>
      </c>
    </row>
    <row r="104" spans="1:1" s="211" customFormat="1" ht="15.5" x14ac:dyDescent="0.35">
      <c r="A104" s="208" t="s">
        <v>260</v>
      </c>
    </row>
    <row r="105" spans="1:1" s="211" customFormat="1" ht="15.5" x14ac:dyDescent="0.35">
      <c r="A105" s="208"/>
    </row>
    <row r="106" spans="1:1" s="211" customFormat="1" ht="46.5" x14ac:dyDescent="0.35">
      <c r="A106" s="208" t="s">
        <v>284</v>
      </c>
    </row>
    <row r="107" spans="1:1" s="211" customFormat="1" ht="15.5" x14ac:dyDescent="0.35">
      <c r="A107" s="208"/>
    </row>
    <row r="108" spans="1:1" s="211" customFormat="1" ht="46.5" x14ac:dyDescent="0.35">
      <c r="A108" s="208" t="s">
        <v>201</v>
      </c>
    </row>
    <row r="109" spans="1:1" s="211" customFormat="1" ht="15.5" x14ac:dyDescent="0.35">
      <c r="A109" s="208"/>
    </row>
    <row r="110" spans="1:1" ht="15.5" x14ac:dyDescent="0.35">
      <c r="A110" s="208" t="s">
        <v>200</v>
      </c>
    </row>
    <row r="111" spans="1:1" ht="15.5" x14ac:dyDescent="0.35">
      <c r="A111" s="207"/>
    </row>
    <row r="112" spans="1:1" ht="16" thickBot="1" x14ac:dyDescent="0.4">
      <c r="A112" s="206" t="s">
        <v>199</v>
      </c>
    </row>
    <row r="113" customFormat="1" x14ac:dyDescent="0.35"/>
    <row r="114" customFormat="1" ht="36" customHeight="1" x14ac:dyDescent="0.35"/>
    <row r="115" customFormat="1" ht="13.5" customHeight="1" x14ac:dyDescent="0.35"/>
    <row r="116" customFormat="1" ht="50.25" customHeight="1" x14ac:dyDescent="0.35"/>
  </sheetData>
  <sheetProtection algorithmName="SHA-512" hashValue="5NeAu7/0IHB5CEer0yCLK52YlDnUMj6DTdQ+njWvdQ3MuII69I/RN0rLQJ+L2NKslOiIQ6Z8wNw+TtjimmUF1Q==" saltValue="aOuno5MYLSOqXBCEd1gDDg==" spinCount="100000" sheet="1"/>
  <hyperlinks>
    <hyperlink ref="A29" location="'Simplified Nutrient Assessment'!B7" display="Fruit " xr:uid="{00000000-0004-0000-0900-000001000000}"/>
    <hyperlink ref="A45" location="'Simplified Nutrient Assessment'!B15" display="Milk " xr:uid="{00000000-0004-0000-0900-000002000000}"/>
    <hyperlink ref="A58" location="'Simplified Nutrient Assessment'!G22" display="Non-Starchy and Starchy Vegetables" xr:uid="{00000000-0004-0000-0900-000003000000}"/>
    <hyperlink ref="A83" location="'Simplified Nutrient Assessment'!Y3" display="Other Items Nutrient Assessment" xr:uid="{00000000-0004-0000-0900-000004000000}"/>
    <hyperlink ref="A27" location="'Simplified Nutrient Assessment'!B3" display="Fruit, Milk, and Non-starchy and Starchy Vegetable Nutrient Assessment" xr:uid="{00000000-0004-0000-0900-000005000000}"/>
    <hyperlink ref="A66" location="'Simplified Nutrient Assessment'!O3" display="Grains and Meats/Meat Alternates Simplified Nutrient Data Entry" xr:uid="{00000000-0004-0000-0900-000006000000}"/>
    <hyperlink ref="A103" location="'Simplified Nutrient Assessment'!Q59" display="Simplified Nutrient Assessment (results)" xr:uid="{00000000-0004-0000-0900-000007000000}"/>
    <hyperlink ref="A97" location="'Simplified Nutrient Assessment'!B42" display="Sodium Portion of Simplified Nutrient Assessment" xr:uid="{00000000-0004-0000-0900-000008000000}"/>
  </hyperlinks>
  <pageMargins left="0.7" right="0.7" top="0.75" bottom="0.75" header="0.3" footer="0.3"/>
  <pageSetup scale="70" orientation="portrait" r:id="rId1"/>
  <headerFooter>
    <oddHeader>&amp;L&amp;G</oddHeader>
    <oddFooter>Page &amp;P</oddFooter>
  </headerFooter>
  <rowBreaks count="1" manualBreakCount="1">
    <brk id="43" max="16383" man="1"/>
  </rowBreaks>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W105"/>
  <sheetViews>
    <sheetView showGridLines="0" tabSelected="1" zoomScale="80" zoomScaleNormal="80" workbookViewId="0">
      <pane ySplit="6" topLeftCell="A7" activePane="bottomLeft" state="frozen"/>
      <selection activeCell="O18" sqref="O18"/>
      <selection pane="bottomLeft" activeCell="O4" sqref="O4:T4"/>
    </sheetView>
  </sheetViews>
  <sheetFormatPr defaultColWidth="9.1796875" defaultRowHeight="14.5" x14ac:dyDescent="0.35"/>
  <cols>
    <col min="1" max="1" width="3" customWidth="1"/>
    <col min="2" max="2" width="13.54296875" customWidth="1"/>
    <col min="3" max="6" width="20" hidden="1" customWidth="1"/>
    <col min="7" max="7" width="26.453125" customWidth="1"/>
    <col min="8" max="8" width="24.1796875" customWidth="1"/>
    <col min="9" max="9" width="5.453125" hidden="1" customWidth="1"/>
    <col min="10" max="10" width="14.1796875" hidden="1" customWidth="1"/>
    <col min="11" max="11" width="26.81640625" customWidth="1"/>
    <col min="12" max="12" width="9.1796875" hidden="1" customWidth="1"/>
    <col min="13" max="13" width="4.1796875" hidden="1" customWidth="1"/>
    <col min="14" max="14" width="5.54296875" customWidth="1"/>
    <col min="15" max="15" width="55.81640625" customWidth="1"/>
    <col min="16" max="16" width="32.54296875" customWidth="1"/>
    <col min="17" max="17" width="15.453125" customWidth="1"/>
    <col min="18" max="19" width="14.1796875" customWidth="1"/>
    <col min="20" max="20" width="17" customWidth="1"/>
    <col min="21" max="21" width="8.1796875" hidden="1" customWidth="1"/>
    <col min="22" max="23" width="4.1796875" hidden="1" customWidth="1"/>
    <col min="24" max="24" width="2.1796875" customWidth="1"/>
    <col min="25" max="25" width="42.1796875" customWidth="1"/>
    <col min="26" max="26" width="16.1796875" customWidth="1"/>
    <col min="27" max="28" width="13.54296875" customWidth="1"/>
    <col min="29" max="29" width="17.54296875" customWidth="1"/>
    <col min="30" max="32" width="9.1796875" hidden="1" customWidth="1"/>
    <col min="33" max="33" width="3" customWidth="1"/>
    <col min="37" max="37" width="13.54296875" customWidth="1"/>
    <col min="38" max="38" width="9.1796875" hidden="1" customWidth="1"/>
    <col min="39" max="39" width="6.54296875" hidden="1" customWidth="1"/>
    <col min="41" max="41" width="5.81640625" customWidth="1"/>
    <col min="42" max="42" width="3.453125" customWidth="1"/>
    <col min="45" max="45" width="8.1796875" customWidth="1"/>
    <col min="46" max="46" width="9.1796875" hidden="1" customWidth="1"/>
    <col min="47" max="47" width="8.1796875" hidden="1" customWidth="1"/>
    <col min="48" max="48" width="11.453125" customWidth="1"/>
    <col min="49" max="49" width="7.1796875" customWidth="1"/>
  </cols>
  <sheetData>
    <row r="1" spans="1:49" ht="23.25" customHeight="1" thickBot="1" x14ac:dyDescent="0.4">
      <c r="A1" s="709" t="s">
        <v>423</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1"/>
      <c r="AD1" s="101"/>
    </row>
    <row r="2" spans="1:49" ht="54" customHeight="1" thickBot="1" x14ac:dyDescent="0.4">
      <c r="A2" s="623" t="s">
        <v>7</v>
      </c>
      <c r="B2" s="623"/>
      <c r="C2" s="623"/>
      <c r="D2" s="623"/>
      <c r="E2" s="623"/>
      <c r="F2" s="623"/>
      <c r="G2" s="623"/>
      <c r="H2" s="623"/>
      <c r="I2" s="623"/>
      <c r="J2" s="623"/>
      <c r="K2" s="623"/>
      <c r="L2" s="623"/>
      <c r="M2" s="623"/>
      <c r="N2" s="623"/>
      <c r="O2" s="712" t="s">
        <v>71</v>
      </c>
      <c r="P2" s="712"/>
      <c r="Q2" s="712"/>
      <c r="R2" s="712"/>
      <c r="S2" s="246"/>
      <c r="T2" s="167"/>
      <c r="U2" s="167"/>
      <c r="V2" s="167"/>
      <c r="W2" s="167"/>
      <c r="X2" s="167"/>
      <c r="Y2" s="713" t="s">
        <v>72</v>
      </c>
      <c r="Z2" s="713"/>
      <c r="AA2" s="712" t="s">
        <v>73</v>
      </c>
      <c r="AB2" s="712"/>
      <c r="AC2" s="712"/>
      <c r="AD2" s="714"/>
    </row>
    <row r="3" spans="1:49" ht="24.75" customHeight="1" thickBot="1" x14ac:dyDescent="0.4">
      <c r="B3" s="715" t="s">
        <v>191</v>
      </c>
      <c r="C3" s="716"/>
      <c r="D3" s="716"/>
      <c r="E3" s="716"/>
      <c r="F3" s="716"/>
      <c r="G3" s="716"/>
      <c r="H3" s="716"/>
      <c r="I3" s="716"/>
      <c r="J3" s="716"/>
      <c r="K3" s="717"/>
      <c r="L3" s="102"/>
      <c r="M3" s="102"/>
      <c r="O3" s="715" t="s">
        <v>173</v>
      </c>
      <c r="P3" s="716"/>
      <c r="Q3" s="716"/>
      <c r="R3" s="716"/>
      <c r="S3" s="716"/>
      <c r="T3" s="717"/>
      <c r="U3" s="103"/>
      <c r="V3" s="103"/>
      <c r="W3" s="103"/>
      <c r="Y3" s="715" t="s">
        <v>197</v>
      </c>
      <c r="Z3" s="716"/>
      <c r="AA3" s="716"/>
      <c r="AB3" s="716"/>
      <c r="AC3" s="717"/>
    </row>
    <row r="4" spans="1:49" ht="57.75" customHeight="1" thickBot="1" x14ac:dyDescent="0.4">
      <c r="B4" s="683" t="s">
        <v>196</v>
      </c>
      <c r="C4" s="683"/>
      <c r="D4" s="683"/>
      <c r="E4" s="683"/>
      <c r="F4" s="683"/>
      <c r="G4" s="683"/>
      <c r="H4" s="683"/>
      <c r="I4" s="683"/>
      <c r="J4" s="683"/>
      <c r="K4" s="683"/>
      <c r="L4" s="104"/>
      <c r="M4" s="104"/>
      <c r="O4" s="683" t="s">
        <v>175</v>
      </c>
      <c r="P4" s="683"/>
      <c r="Q4" s="683"/>
      <c r="R4" s="683"/>
      <c r="S4" s="683"/>
      <c r="T4" s="683"/>
      <c r="U4" s="105"/>
      <c r="V4" s="105"/>
      <c r="W4" s="105"/>
      <c r="Y4" s="683" t="s">
        <v>172</v>
      </c>
      <c r="Z4" s="683"/>
      <c r="AA4" s="683"/>
      <c r="AB4" s="683"/>
      <c r="AC4" s="683"/>
    </row>
    <row r="5" spans="1:49" ht="12.75" customHeight="1" thickBot="1" x14ac:dyDescent="0.4">
      <c r="B5" s="684"/>
      <c r="C5" s="684"/>
      <c r="D5" s="684"/>
      <c r="E5" s="684"/>
      <c r="F5" s="684"/>
      <c r="G5" s="684"/>
      <c r="H5" s="684"/>
      <c r="I5" s="684"/>
      <c r="J5" s="684"/>
      <c r="K5" s="684"/>
      <c r="L5" s="104"/>
      <c r="M5" s="104"/>
      <c r="O5" s="106" t="s">
        <v>74</v>
      </c>
      <c r="P5" s="107" t="s">
        <v>75</v>
      </c>
      <c r="Q5" s="107" t="s">
        <v>76</v>
      </c>
      <c r="R5" s="107" t="s">
        <v>77</v>
      </c>
      <c r="S5" s="248" t="s">
        <v>78</v>
      </c>
      <c r="T5" s="108" t="s">
        <v>286</v>
      </c>
      <c r="U5" s="105"/>
      <c r="V5" s="105"/>
      <c r="W5" s="105"/>
      <c r="Y5" s="109" t="s">
        <v>79</v>
      </c>
      <c r="Z5" s="110" t="s">
        <v>80</v>
      </c>
      <c r="AA5" s="110" t="s">
        <v>81</v>
      </c>
      <c r="AB5" s="343" t="s">
        <v>82</v>
      </c>
      <c r="AC5" s="111" t="s">
        <v>339</v>
      </c>
    </row>
    <row r="6" spans="1:49" ht="59.25" customHeight="1" thickBot="1" x14ac:dyDescent="0.4">
      <c r="B6" s="685"/>
      <c r="C6" s="685"/>
      <c r="D6" s="685"/>
      <c r="E6" s="685"/>
      <c r="F6" s="685"/>
      <c r="G6" s="685"/>
      <c r="H6" s="685"/>
      <c r="I6" s="685"/>
      <c r="J6" s="685"/>
      <c r="K6" s="685"/>
      <c r="L6" s="104" t="s">
        <v>83</v>
      </c>
      <c r="M6" s="104" t="s">
        <v>84</v>
      </c>
      <c r="O6" s="112" t="s">
        <v>85</v>
      </c>
      <c r="P6" s="113" t="s">
        <v>174</v>
      </c>
      <c r="Q6" s="114" t="s">
        <v>86</v>
      </c>
      <c r="R6" s="114" t="s">
        <v>87</v>
      </c>
      <c r="S6" s="249" t="s">
        <v>287</v>
      </c>
      <c r="T6" s="115" t="s">
        <v>88</v>
      </c>
      <c r="U6" s="116" t="s">
        <v>89</v>
      </c>
      <c r="V6" s="116" t="s">
        <v>90</v>
      </c>
      <c r="W6" s="116" t="s">
        <v>338</v>
      </c>
      <c r="Y6" s="112" t="s">
        <v>169</v>
      </c>
      <c r="Z6" s="114" t="s">
        <v>86</v>
      </c>
      <c r="AA6" s="114" t="s">
        <v>87</v>
      </c>
      <c r="AB6" s="249" t="s">
        <v>287</v>
      </c>
      <c r="AC6" s="115" t="s">
        <v>171</v>
      </c>
      <c r="AD6" s="116" t="s">
        <v>89</v>
      </c>
      <c r="AE6" s="116" t="s">
        <v>90</v>
      </c>
      <c r="AF6" s="116" t="s">
        <v>338</v>
      </c>
      <c r="AG6" s="337"/>
      <c r="AH6" s="719" t="s">
        <v>91</v>
      </c>
      <c r="AI6" s="720"/>
      <c r="AJ6" s="720"/>
      <c r="AK6" s="720"/>
      <c r="AL6" s="720"/>
      <c r="AM6" s="720"/>
      <c r="AN6" s="720"/>
      <c r="AO6" s="721"/>
      <c r="AQ6" s="722" t="s">
        <v>30</v>
      </c>
      <c r="AR6" s="723"/>
      <c r="AS6" s="723"/>
      <c r="AT6" s="723"/>
      <c r="AU6" s="723"/>
      <c r="AV6" s="723"/>
      <c r="AW6" s="724"/>
    </row>
    <row r="7" spans="1:49" ht="27.75" customHeight="1" thickBot="1" x14ac:dyDescent="0.4">
      <c r="B7" s="728" t="s">
        <v>92</v>
      </c>
      <c r="C7" s="729"/>
      <c r="D7" s="729"/>
      <c r="E7" s="729"/>
      <c r="F7" s="729"/>
      <c r="G7" s="729"/>
      <c r="H7" s="729"/>
      <c r="I7" s="729"/>
      <c r="J7" s="729"/>
      <c r="K7" s="730"/>
      <c r="L7" s="104">
        <f>H8*J14</f>
        <v>0</v>
      </c>
      <c r="M7" s="104">
        <f>E14*H8</f>
        <v>0</v>
      </c>
      <c r="O7" s="117" t="s">
        <v>343</v>
      </c>
      <c r="P7" s="117" t="s">
        <v>389</v>
      </c>
      <c r="Q7" s="118">
        <v>250</v>
      </c>
      <c r="R7" s="118">
        <v>4</v>
      </c>
      <c r="S7" s="118">
        <v>150</v>
      </c>
      <c r="T7" s="118">
        <v>100</v>
      </c>
      <c r="Y7" s="118" t="s">
        <v>170</v>
      </c>
      <c r="Z7" s="118">
        <v>50</v>
      </c>
      <c r="AA7" s="118">
        <v>1</v>
      </c>
      <c r="AB7" s="118"/>
      <c r="AC7" s="118">
        <v>100</v>
      </c>
      <c r="AH7" s="519" t="s">
        <v>93</v>
      </c>
      <c r="AI7" s="635"/>
      <c r="AJ7" s="635"/>
      <c r="AK7" s="635"/>
      <c r="AL7" s="635"/>
      <c r="AM7" s="635"/>
      <c r="AN7" s="635"/>
      <c r="AO7" s="636"/>
      <c r="AQ7" s="725"/>
      <c r="AR7" s="726"/>
      <c r="AS7" s="726"/>
      <c r="AT7" s="726"/>
      <c r="AU7" s="726"/>
      <c r="AV7" s="726"/>
      <c r="AW7" s="727"/>
    </row>
    <row r="8" spans="1:49" ht="47.25" customHeight="1" x14ac:dyDescent="0.35">
      <c r="B8" s="690" t="s">
        <v>177</v>
      </c>
      <c r="C8" s="691"/>
      <c r="D8" s="691"/>
      <c r="E8" s="691"/>
      <c r="F8" s="691"/>
      <c r="G8" s="692"/>
      <c r="H8" s="360"/>
      <c r="I8" s="245"/>
      <c r="J8" s="245"/>
      <c r="K8" s="379"/>
      <c r="L8" s="104" t="s">
        <v>323</v>
      </c>
      <c r="M8" s="334">
        <f>H8*F14</f>
        <v>0</v>
      </c>
      <c r="O8" s="120" t="str">
        <f>IF('All Meals'!C13="","",'All Meals'!C13)</f>
        <v/>
      </c>
      <c r="P8" s="121"/>
      <c r="Q8" s="122"/>
      <c r="R8" s="122"/>
      <c r="S8" s="122"/>
      <c r="T8" s="122"/>
      <c r="U8" s="123">
        <f t="shared" ref="U8:U38" si="0">Q8*T8</f>
        <v>0</v>
      </c>
      <c r="V8" s="123">
        <f t="shared" ref="V8:V38" si="1">R8*T8</f>
        <v>0</v>
      </c>
      <c r="W8" s="123">
        <f>S8*T8</f>
        <v>0</v>
      </c>
      <c r="X8" s="123"/>
      <c r="Y8" s="124"/>
      <c r="Z8" s="124"/>
      <c r="AA8" s="124"/>
      <c r="AB8" s="124"/>
      <c r="AC8" s="124"/>
      <c r="AD8">
        <f t="shared" ref="AD8:AD37" si="2">Z8*AC8</f>
        <v>0</v>
      </c>
      <c r="AE8">
        <f t="shared" ref="AE8:AE37" si="3">AA8*AC8</f>
        <v>0</v>
      </c>
      <c r="AF8">
        <f>AB8*AC8</f>
        <v>0</v>
      </c>
      <c r="AH8" s="646" t="s">
        <v>95</v>
      </c>
      <c r="AI8" s="647"/>
      <c r="AJ8" s="647"/>
      <c r="AK8" s="647"/>
      <c r="AL8" s="34">
        <v>1</v>
      </c>
      <c r="AM8" s="34">
        <f>INDEX(cups1,AL8)</f>
        <v>0</v>
      </c>
      <c r="AN8" s="699"/>
      <c r="AO8" s="700"/>
      <c r="AQ8" s="491" t="s">
        <v>35</v>
      </c>
      <c r="AR8" s="492"/>
      <c r="AS8" s="492"/>
      <c r="AT8" s="34">
        <v>1</v>
      </c>
      <c r="AU8" s="34">
        <f>INDEX(cups1,AT8)</f>
        <v>0</v>
      </c>
      <c r="AV8" s="701"/>
      <c r="AW8" s="702"/>
    </row>
    <row r="9" spans="1:49" ht="47.25" customHeight="1" x14ac:dyDescent="0.35">
      <c r="B9" s="703" t="s">
        <v>96</v>
      </c>
      <c r="C9" s="704"/>
      <c r="D9" s="704"/>
      <c r="E9" s="704"/>
      <c r="F9" s="704"/>
      <c r="G9" s="705"/>
      <c r="H9" s="706" t="s">
        <v>97</v>
      </c>
      <c r="I9" s="707"/>
      <c r="J9" s="707"/>
      <c r="K9" s="708"/>
      <c r="L9" s="104" t="s">
        <v>324</v>
      </c>
      <c r="M9" s="333">
        <f>M8/4</f>
        <v>0</v>
      </c>
      <c r="O9" s="120" t="str">
        <f>IF('All Meals'!C14="","",'All Meals'!C14)</f>
        <v/>
      </c>
      <c r="P9" s="121"/>
      <c r="Q9" s="122"/>
      <c r="R9" s="122"/>
      <c r="S9" s="122"/>
      <c r="T9" s="122"/>
      <c r="U9" s="123">
        <f t="shared" si="0"/>
        <v>0</v>
      </c>
      <c r="V9" s="123">
        <f t="shared" si="1"/>
        <v>0</v>
      </c>
      <c r="W9" s="123">
        <f t="shared" ref="W9:W57" si="4">S9*T9</f>
        <v>0</v>
      </c>
      <c r="X9" s="123"/>
      <c r="Y9" s="122"/>
      <c r="Z9" s="122"/>
      <c r="AA9" s="122"/>
      <c r="AB9" s="122"/>
      <c r="AC9" s="122"/>
      <c r="AD9">
        <f t="shared" si="2"/>
        <v>0</v>
      </c>
      <c r="AE9">
        <f t="shared" si="3"/>
        <v>0</v>
      </c>
      <c r="AF9">
        <f t="shared" ref="AF9:AF57" si="5">AB9*AC9</f>
        <v>0</v>
      </c>
      <c r="AH9" s="646" t="s">
        <v>98</v>
      </c>
      <c r="AI9" s="647"/>
      <c r="AJ9" s="647"/>
      <c r="AK9" s="647"/>
      <c r="AL9" s="34">
        <v>1</v>
      </c>
      <c r="AM9" s="34">
        <f>INDEX(cups1,AL9)</f>
        <v>0</v>
      </c>
      <c r="AN9" s="699"/>
      <c r="AO9" s="700"/>
      <c r="AQ9" s="491"/>
      <c r="AR9" s="492"/>
      <c r="AS9" s="492"/>
      <c r="AT9" s="34">
        <v>1</v>
      </c>
      <c r="AU9" s="34">
        <f>INDEX(cups1,AT9)</f>
        <v>0</v>
      </c>
      <c r="AV9" s="679"/>
      <c r="AW9" s="680"/>
    </row>
    <row r="10" spans="1:49" ht="47.25" customHeight="1" x14ac:dyDescent="0.35">
      <c r="B10" s="125"/>
      <c r="C10" s="126">
        <v>4</v>
      </c>
      <c r="D10" s="127">
        <v>133.38</v>
      </c>
      <c r="E10" s="127">
        <v>0.42</v>
      </c>
      <c r="F10" s="127">
        <v>7.4</v>
      </c>
      <c r="G10" s="128" t="s">
        <v>99</v>
      </c>
      <c r="H10" s="129"/>
      <c r="I10" s="130">
        <v>4</v>
      </c>
      <c r="J10" s="131">
        <v>5.51</v>
      </c>
      <c r="K10" s="132" t="s">
        <v>99</v>
      </c>
      <c r="L10" s="104" t="s">
        <v>100</v>
      </c>
      <c r="M10" s="104" t="s">
        <v>101</v>
      </c>
      <c r="O10" s="120" t="str">
        <f>IF('All Meals'!C15="","",'All Meals'!C15)</f>
        <v/>
      </c>
      <c r="P10" s="121"/>
      <c r="Q10" s="133"/>
      <c r="R10" s="133"/>
      <c r="S10" s="133"/>
      <c r="T10" s="133"/>
      <c r="U10" s="123">
        <f t="shared" si="0"/>
        <v>0</v>
      </c>
      <c r="V10" s="123">
        <f t="shared" si="1"/>
        <v>0</v>
      </c>
      <c r="W10" s="123">
        <f t="shared" si="4"/>
        <v>0</v>
      </c>
      <c r="X10" s="123"/>
      <c r="Y10" s="122"/>
      <c r="Z10" s="133"/>
      <c r="AA10" s="133"/>
      <c r="AB10" s="133"/>
      <c r="AC10" s="133"/>
      <c r="AD10">
        <f t="shared" si="2"/>
        <v>0</v>
      </c>
      <c r="AE10">
        <f t="shared" si="3"/>
        <v>0</v>
      </c>
      <c r="AF10">
        <f t="shared" si="5"/>
        <v>0</v>
      </c>
      <c r="AH10" s="646" t="s">
        <v>102</v>
      </c>
      <c r="AI10" s="647"/>
      <c r="AJ10" s="647"/>
      <c r="AK10" s="647"/>
      <c r="AL10" s="134"/>
      <c r="AM10" s="134"/>
      <c r="AN10" s="681"/>
      <c r="AO10" s="682"/>
      <c r="AQ10" s="491"/>
      <c r="AR10" s="492"/>
      <c r="AS10" s="492"/>
      <c r="AT10" s="34">
        <v>1</v>
      </c>
      <c r="AU10" s="34">
        <f>INDEX(cups1,AT10)</f>
        <v>0</v>
      </c>
      <c r="AV10" s="679"/>
      <c r="AW10" s="680"/>
    </row>
    <row r="11" spans="1:49" ht="47.25" customHeight="1" x14ac:dyDescent="0.35">
      <c r="B11" s="125"/>
      <c r="C11" s="126"/>
      <c r="D11" s="127">
        <v>157.74</v>
      </c>
      <c r="E11" s="127">
        <v>1.33</v>
      </c>
      <c r="F11" s="127">
        <v>17.399999999999999</v>
      </c>
      <c r="G11" s="135" t="s">
        <v>103</v>
      </c>
      <c r="H11" s="136"/>
      <c r="I11" s="136"/>
      <c r="J11" s="131">
        <v>18.38</v>
      </c>
      <c r="K11" s="137" t="s">
        <v>103</v>
      </c>
      <c r="L11" s="104">
        <f>L7</f>
        <v>0</v>
      </c>
      <c r="M11" s="104">
        <f>M7</f>
        <v>0</v>
      </c>
      <c r="O11" s="120" t="str">
        <f>IF('All Meals'!C16="","",'All Meals'!C16)</f>
        <v/>
      </c>
      <c r="P11" s="121"/>
      <c r="Q11" s="133"/>
      <c r="R11" s="133"/>
      <c r="S11" s="133"/>
      <c r="T11" s="133"/>
      <c r="U11" s="123">
        <f t="shared" si="0"/>
        <v>0</v>
      </c>
      <c r="V11" s="123">
        <f t="shared" si="1"/>
        <v>0</v>
      </c>
      <c r="W11" s="123">
        <f t="shared" si="4"/>
        <v>0</v>
      </c>
      <c r="X11" s="123"/>
      <c r="Y11" s="122"/>
      <c r="Z11" s="133"/>
      <c r="AA11" s="133"/>
      <c r="AB11" s="133"/>
      <c r="AC11" s="133"/>
      <c r="AD11">
        <f t="shared" si="2"/>
        <v>0</v>
      </c>
      <c r="AE11">
        <f t="shared" si="3"/>
        <v>0</v>
      </c>
      <c r="AF11">
        <f t="shared" si="5"/>
        <v>0</v>
      </c>
      <c r="AH11" s="646"/>
      <c r="AI11" s="647"/>
      <c r="AJ11" s="647"/>
      <c r="AK11" s="647"/>
      <c r="AL11" s="134"/>
      <c r="AM11" s="134"/>
      <c r="AN11" s="681"/>
      <c r="AO11" s="682"/>
      <c r="AQ11" s="491"/>
      <c r="AR11" s="492"/>
      <c r="AS11" s="492"/>
      <c r="AT11" s="34">
        <v>1</v>
      </c>
      <c r="AU11" s="34">
        <f>INDEX(cups1,AT11)</f>
        <v>0</v>
      </c>
      <c r="AV11" s="679"/>
      <c r="AW11" s="680"/>
    </row>
    <row r="12" spans="1:49" ht="47.25" customHeight="1" x14ac:dyDescent="0.35">
      <c r="B12" s="125"/>
      <c r="C12" s="126"/>
      <c r="D12" s="127">
        <v>182.1</v>
      </c>
      <c r="E12" s="127">
        <v>2.2400000000000002</v>
      </c>
      <c r="F12" s="127">
        <v>27.4</v>
      </c>
      <c r="G12" s="135" t="s">
        <v>104</v>
      </c>
      <c r="H12" s="136"/>
      <c r="I12" s="136"/>
      <c r="J12" s="131">
        <v>31.24</v>
      </c>
      <c r="K12" s="137" t="s">
        <v>104</v>
      </c>
      <c r="L12" s="104" t="s">
        <v>155</v>
      </c>
      <c r="M12" s="104" t="s">
        <v>155</v>
      </c>
      <c r="O12" s="120" t="str">
        <f>IF('All Meals'!C17="","",'All Meals'!C17)</f>
        <v/>
      </c>
      <c r="P12" s="121"/>
      <c r="Q12" s="133"/>
      <c r="R12" s="133"/>
      <c r="S12" s="133"/>
      <c r="T12" s="133"/>
      <c r="U12" s="123">
        <f t="shared" si="0"/>
        <v>0</v>
      </c>
      <c r="V12" s="123">
        <f t="shared" si="1"/>
        <v>0</v>
      </c>
      <c r="W12" s="123">
        <f t="shared" si="4"/>
        <v>0</v>
      </c>
      <c r="X12" s="123"/>
      <c r="Y12" s="122"/>
      <c r="Z12" s="133"/>
      <c r="AA12" s="133"/>
      <c r="AB12" s="133"/>
      <c r="AC12" s="133"/>
      <c r="AD12">
        <f t="shared" si="2"/>
        <v>0</v>
      </c>
      <c r="AE12">
        <f t="shared" si="3"/>
        <v>0</v>
      </c>
      <c r="AF12">
        <f t="shared" si="5"/>
        <v>0</v>
      </c>
      <c r="AH12" s="646" t="s">
        <v>105</v>
      </c>
      <c r="AI12" s="647"/>
      <c r="AJ12" s="647"/>
      <c r="AK12" s="647"/>
      <c r="AL12" s="138"/>
      <c r="AM12" s="138"/>
      <c r="AN12" s="731">
        <f>ROUND(IF(ISERROR((AN10*AM8)/AM9),0,(AN10*AM8)/AM9),2)</f>
        <v>0</v>
      </c>
      <c r="AO12" s="732"/>
      <c r="AQ12" s="491"/>
      <c r="AR12" s="492"/>
      <c r="AS12" s="492"/>
      <c r="AT12" s="34">
        <v>1</v>
      </c>
      <c r="AU12" s="34">
        <f>INDEX(cups1,AT12)</f>
        <v>0</v>
      </c>
      <c r="AV12" s="733"/>
      <c r="AW12" s="734"/>
    </row>
    <row r="13" spans="1:49" ht="47.25" customHeight="1" thickBot="1" x14ac:dyDescent="0.4">
      <c r="B13" s="139"/>
      <c r="C13" s="140"/>
      <c r="D13" s="141">
        <v>0</v>
      </c>
      <c r="E13" s="141">
        <v>0</v>
      </c>
      <c r="F13" s="141">
        <v>0</v>
      </c>
      <c r="G13" s="142" t="s">
        <v>106</v>
      </c>
      <c r="H13" s="143"/>
      <c r="I13" s="143"/>
      <c r="J13" s="143">
        <v>0</v>
      </c>
      <c r="K13" s="144" t="s">
        <v>106</v>
      </c>
      <c r="L13" s="104">
        <f>L11/4</f>
        <v>0</v>
      </c>
      <c r="M13" s="104">
        <f>M11/4</f>
        <v>0</v>
      </c>
      <c r="O13" s="120" t="str">
        <f>IF('All Meals'!C18="","",'All Meals'!C18)</f>
        <v/>
      </c>
      <c r="P13" s="121"/>
      <c r="Q13" s="145"/>
      <c r="R13" s="145"/>
      <c r="S13" s="145"/>
      <c r="T13" s="133"/>
      <c r="U13" s="123">
        <f t="shared" si="0"/>
        <v>0</v>
      </c>
      <c r="V13" s="123">
        <f t="shared" si="1"/>
        <v>0</v>
      </c>
      <c r="W13" s="123">
        <f t="shared" si="4"/>
        <v>0</v>
      </c>
      <c r="X13" s="123"/>
      <c r="Y13" s="122"/>
      <c r="Z13" s="133"/>
      <c r="AA13" s="133"/>
      <c r="AB13" s="133"/>
      <c r="AC13" s="133"/>
      <c r="AD13">
        <f t="shared" si="2"/>
        <v>0</v>
      </c>
      <c r="AE13">
        <f t="shared" si="3"/>
        <v>0</v>
      </c>
      <c r="AF13">
        <f t="shared" si="5"/>
        <v>0</v>
      </c>
      <c r="AH13" s="646"/>
      <c r="AI13" s="647"/>
      <c r="AJ13" s="647"/>
      <c r="AK13" s="647"/>
      <c r="AL13" s="34"/>
      <c r="AM13" s="34"/>
      <c r="AN13" s="731"/>
      <c r="AO13" s="732"/>
      <c r="AQ13" s="493"/>
      <c r="AR13" s="494"/>
      <c r="AS13" s="494"/>
      <c r="AT13" s="35"/>
      <c r="AU13" s="35"/>
      <c r="AV13" s="735">
        <f>SUM(AU8:AU12)</f>
        <v>0</v>
      </c>
      <c r="AW13" s="736"/>
    </row>
    <row r="14" spans="1:49" ht="47.25" customHeight="1" thickBot="1" x14ac:dyDescent="0.4">
      <c r="C14" s="3"/>
      <c r="D14" s="3">
        <f>IF($C$10=1,$D$10,IF($C$10=2,D11,IF($C$10=3,D12,IF($C$10=4,D13,0))))</f>
        <v>0</v>
      </c>
      <c r="E14" s="3">
        <f>IF($C$10=1,E10,IF($C$10=2,E11,IF($C$10=3,E12,IF($C$10=4,E13,0))))</f>
        <v>0</v>
      </c>
      <c r="F14" s="3">
        <f>IF($C$10=1,F10,IF($C$10=2,F11,IF($C$10=3,F12,IF($C$10=4,F13,0))))</f>
        <v>0</v>
      </c>
      <c r="H14" s="3"/>
      <c r="I14" s="3">
        <f>IF($I$10=1,$J$10,IF($I$10=2,J11,IF($I$10=3,J12,IF($I$10=4,J13,0))))</f>
        <v>0</v>
      </c>
      <c r="J14" s="3">
        <f>SUM(D14,I14)</f>
        <v>0</v>
      </c>
      <c r="L14" s="104"/>
      <c r="M14" s="104"/>
      <c r="O14" s="120" t="str">
        <f>IF('All Meals'!C19="","",'All Meals'!C19)</f>
        <v/>
      </c>
      <c r="P14" s="121"/>
      <c r="Q14" s="145"/>
      <c r="R14" s="145"/>
      <c r="S14" s="145"/>
      <c r="T14" s="133"/>
      <c r="U14" s="123">
        <f t="shared" si="0"/>
        <v>0</v>
      </c>
      <c r="V14" s="123">
        <f t="shared" si="1"/>
        <v>0</v>
      </c>
      <c r="W14" s="123">
        <f t="shared" si="4"/>
        <v>0</v>
      </c>
      <c r="X14" s="123"/>
      <c r="Y14" s="122"/>
      <c r="Z14" s="133"/>
      <c r="AA14" s="133"/>
      <c r="AB14" s="133"/>
      <c r="AC14" s="133"/>
      <c r="AD14">
        <f t="shared" si="2"/>
        <v>0</v>
      </c>
      <c r="AE14">
        <f t="shared" si="3"/>
        <v>0</v>
      </c>
      <c r="AF14">
        <f t="shared" si="5"/>
        <v>0</v>
      </c>
      <c r="AH14" s="519" t="s">
        <v>107</v>
      </c>
      <c r="AI14" s="635"/>
      <c r="AJ14" s="635"/>
      <c r="AK14" s="635"/>
      <c r="AL14" s="635"/>
      <c r="AM14" s="635"/>
      <c r="AN14" s="635"/>
      <c r="AO14" s="636"/>
      <c r="AQ14" s="637" t="s">
        <v>32</v>
      </c>
      <c r="AR14" s="638"/>
      <c r="AS14" s="638"/>
      <c r="AT14" s="638"/>
      <c r="AU14" s="638"/>
      <c r="AV14" s="638"/>
      <c r="AW14" s="639"/>
    </row>
    <row r="15" spans="1:49" ht="47.25" customHeight="1" thickBot="1" x14ac:dyDescent="0.4">
      <c r="B15" s="643" t="s">
        <v>2</v>
      </c>
      <c r="C15" s="644"/>
      <c r="D15" s="644"/>
      <c r="E15" s="644"/>
      <c r="F15" s="644"/>
      <c r="G15" s="644"/>
      <c r="H15" s="644"/>
      <c r="I15" s="644"/>
      <c r="J15" s="644"/>
      <c r="K15" s="645"/>
      <c r="L15" s="104" t="s">
        <v>83</v>
      </c>
      <c r="M15" s="104" t="s">
        <v>84</v>
      </c>
      <c r="O15" s="120" t="str">
        <f>IF('All Meals'!C20="","",'All Meals'!C20)</f>
        <v/>
      </c>
      <c r="P15" s="121"/>
      <c r="Q15" s="145"/>
      <c r="R15" s="145"/>
      <c r="S15" s="145"/>
      <c r="T15" s="133"/>
      <c r="U15" s="123">
        <f t="shared" si="0"/>
        <v>0</v>
      </c>
      <c r="V15" s="123">
        <f t="shared" si="1"/>
        <v>0</v>
      </c>
      <c r="W15" s="123">
        <f t="shared" si="4"/>
        <v>0</v>
      </c>
      <c r="X15" s="123"/>
      <c r="Y15" s="122"/>
      <c r="Z15" s="133"/>
      <c r="AA15" s="133"/>
      <c r="AB15" s="133"/>
      <c r="AC15" s="133"/>
      <c r="AD15">
        <f t="shared" si="2"/>
        <v>0</v>
      </c>
      <c r="AE15">
        <f t="shared" si="3"/>
        <v>0</v>
      </c>
      <c r="AF15">
        <f t="shared" si="5"/>
        <v>0</v>
      </c>
      <c r="AH15" s="646" t="s">
        <v>108</v>
      </c>
      <c r="AI15" s="647"/>
      <c r="AJ15" s="647"/>
      <c r="AK15" s="647"/>
      <c r="AL15" s="146"/>
      <c r="AM15" s="146"/>
      <c r="AN15" s="648"/>
      <c r="AO15" s="649"/>
      <c r="AQ15" s="640"/>
      <c r="AR15" s="641"/>
      <c r="AS15" s="641"/>
      <c r="AT15" s="641"/>
      <c r="AU15" s="641"/>
      <c r="AV15" s="641"/>
      <c r="AW15" s="642"/>
    </row>
    <row r="16" spans="1:49" ht="47.25" customHeight="1" x14ac:dyDescent="0.35">
      <c r="B16" s="147" t="s">
        <v>94</v>
      </c>
      <c r="C16" s="148"/>
      <c r="D16" s="149"/>
      <c r="E16" s="149"/>
      <c r="F16" s="149"/>
      <c r="G16" s="150">
        <f>IF(ISERROR(AVERAGE('All Meals'!S13:S62)),0, (AVERAGE('All Meals'!S13:S62)))</f>
        <v>0</v>
      </c>
      <c r="H16" s="151" t="s">
        <v>109</v>
      </c>
      <c r="I16" s="152"/>
      <c r="J16" s="152"/>
      <c r="K16" s="119">
        <f>'Weekly Report'!F14</f>
        <v>0</v>
      </c>
      <c r="L16" s="104">
        <f>D22*$G$16</f>
        <v>0</v>
      </c>
      <c r="M16" s="104">
        <f>E22*$G$16</f>
        <v>0</v>
      </c>
      <c r="O16" s="120" t="str">
        <f>IF('All Meals'!C21="","",'All Meals'!C21)</f>
        <v/>
      </c>
      <c r="P16" s="121"/>
      <c r="Q16" s="145"/>
      <c r="R16" s="145"/>
      <c r="S16" s="145"/>
      <c r="T16" s="133"/>
      <c r="U16" s="123">
        <f t="shared" si="0"/>
        <v>0</v>
      </c>
      <c r="V16" s="123">
        <f t="shared" si="1"/>
        <v>0</v>
      </c>
      <c r="W16" s="123">
        <f t="shared" si="4"/>
        <v>0</v>
      </c>
      <c r="X16" s="123"/>
      <c r="Y16" s="153"/>
      <c r="Z16" s="145"/>
      <c r="AA16" s="145"/>
      <c r="AB16" s="145"/>
      <c r="AC16" s="145"/>
      <c r="AD16">
        <f t="shared" si="2"/>
        <v>0</v>
      </c>
      <c r="AE16">
        <f t="shared" si="3"/>
        <v>0</v>
      </c>
      <c r="AF16">
        <f t="shared" si="5"/>
        <v>0</v>
      </c>
      <c r="AH16" s="646" t="s">
        <v>110</v>
      </c>
      <c r="AI16" s="647"/>
      <c r="AJ16" s="647"/>
      <c r="AK16" s="647"/>
      <c r="AL16" s="146"/>
      <c r="AM16" s="146"/>
      <c r="AN16" s="648"/>
      <c r="AO16" s="649"/>
      <c r="AQ16" s="650" t="s">
        <v>33</v>
      </c>
      <c r="AR16" s="651"/>
      <c r="AS16" s="652"/>
      <c r="AV16" s="487"/>
      <c r="AW16" s="488"/>
    </row>
    <row r="17" spans="2:49" ht="47.25" customHeight="1" x14ac:dyDescent="0.35">
      <c r="B17" s="653" t="s">
        <v>111</v>
      </c>
      <c r="C17" s="654"/>
      <c r="D17" s="654"/>
      <c r="E17" s="654"/>
      <c r="F17" s="654"/>
      <c r="G17" s="654"/>
      <c r="H17" s="654"/>
      <c r="I17" s="654"/>
      <c r="J17" s="654"/>
      <c r="K17" s="655"/>
      <c r="L17" s="104" t="s">
        <v>323</v>
      </c>
      <c r="M17" s="333">
        <f>G16*F22</f>
        <v>0</v>
      </c>
      <c r="O17" s="120" t="str">
        <f>IF('All Meals'!C22="","",'All Meals'!C22)</f>
        <v/>
      </c>
      <c r="P17" s="121"/>
      <c r="Q17" s="145"/>
      <c r="R17" s="145"/>
      <c r="S17" s="145"/>
      <c r="T17" s="133"/>
      <c r="U17" s="123">
        <f t="shared" si="0"/>
        <v>0</v>
      </c>
      <c r="V17" s="123">
        <f t="shared" si="1"/>
        <v>0</v>
      </c>
      <c r="W17" s="123">
        <f t="shared" si="4"/>
        <v>0</v>
      </c>
      <c r="X17" s="123"/>
      <c r="Y17" s="153"/>
      <c r="Z17" s="145"/>
      <c r="AA17" s="145"/>
      <c r="AB17" s="145"/>
      <c r="AC17" s="145"/>
      <c r="AD17">
        <f t="shared" si="2"/>
        <v>0</v>
      </c>
      <c r="AE17">
        <f t="shared" si="3"/>
        <v>0</v>
      </c>
      <c r="AF17">
        <f t="shared" si="5"/>
        <v>0</v>
      </c>
      <c r="AH17" s="656" t="s">
        <v>112</v>
      </c>
      <c r="AI17" s="657"/>
      <c r="AJ17" s="657"/>
      <c r="AK17" s="657"/>
      <c r="AL17" s="36"/>
      <c r="AM17" s="36"/>
      <c r="AN17" s="658"/>
      <c r="AO17" s="659"/>
      <c r="AQ17" s="411"/>
      <c r="AR17" s="485"/>
      <c r="AS17" s="486"/>
      <c r="AV17" s="489"/>
      <c r="AW17" s="490"/>
    </row>
    <row r="18" spans="2:49" ht="47.25" customHeight="1" thickBot="1" x14ac:dyDescent="0.4">
      <c r="B18" s="154"/>
      <c r="C18" s="155">
        <v>4</v>
      </c>
      <c r="D18" s="156">
        <v>114.65</v>
      </c>
      <c r="E18" s="156">
        <v>0.16850000000000001</v>
      </c>
      <c r="F18" s="156">
        <v>136</v>
      </c>
      <c r="G18" s="662" t="s">
        <v>113</v>
      </c>
      <c r="H18" s="662"/>
      <c r="I18" s="662"/>
      <c r="J18" s="662"/>
      <c r="K18" s="663"/>
      <c r="L18" s="104"/>
      <c r="M18" s="104"/>
      <c r="O18" s="120" t="str">
        <f>IF('All Meals'!C23="","",'All Meals'!C23)</f>
        <v/>
      </c>
      <c r="P18" s="121"/>
      <c r="Q18" s="145"/>
      <c r="R18" s="145"/>
      <c r="S18" s="145"/>
      <c r="T18" s="133"/>
      <c r="U18" s="123">
        <f t="shared" si="0"/>
        <v>0</v>
      </c>
      <c r="V18" s="123">
        <f t="shared" si="1"/>
        <v>0</v>
      </c>
      <c r="W18" s="123">
        <f t="shared" si="4"/>
        <v>0</v>
      </c>
      <c r="X18" s="123"/>
      <c r="Y18" s="153"/>
      <c r="Z18" s="145"/>
      <c r="AA18" s="145"/>
      <c r="AB18" s="145"/>
      <c r="AC18" s="145"/>
      <c r="AD18">
        <f t="shared" si="2"/>
        <v>0</v>
      </c>
      <c r="AE18">
        <f t="shared" si="3"/>
        <v>0</v>
      </c>
      <c r="AF18">
        <f t="shared" si="5"/>
        <v>0</v>
      </c>
      <c r="AH18" s="646"/>
      <c r="AI18" s="647"/>
      <c r="AJ18" s="647"/>
      <c r="AK18" s="647"/>
      <c r="AL18" s="37"/>
      <c r="AM18" s="37"/>
      <c r="AN18" s="660"/>
      <c r="AO18" s="661"/>
      <c r="AQ18" s="397" t="s">
        <v>34</v>
      </c>
      <c r="AR18" s="468"/>
      <c r="AS18" s="469"/>
      <c r="AT18" s="36"/>
      <c r="AU18" s="36"/>
      <c r="AV18" s="664">
        <f>FLOOR(AV16,0.125)</f>
        <v>0</v>
      </c>
      <c r="AW18" s="665"/>
    </row>
    <row r="19" spans="2:49" ht="47.25" customHeight="1" thickBot="1" x14ac:dyDescent="0.4">
      <c r="B19" s="154"/>
      <c r="C19" s="155"/>
      <c r="D19" s="156">
        <v>92.5</v>
      </c>
      <c r="E19" s="156">
        <v>0.84099999999999997</v>
      </c>
      <c r="F19" s="156">
        <v>105</v>
      </c>
      <c r="G19" s="662" t="s">
        <v>114</v>
      </c>
      <c r="H19" s="662"/>
      <c r="I19" s="662"/>
      <c r="J19" s="662"/>
      <c r="K19" s="663"/>
      <c r="L19" s="104" t="s">
        <v>155</v>
      </c>
      <c r="M19" s="104" t="s">
        <v>156</v>
      </c>
      <c r="O19" s="120" t="str">
        <f>IF('All Meals'!C24="","",'All Meals'!C24)</f>
        <v/>
      </c>
      <c r="P19" s="121"/>
      <c r="Q19" s="145"/>
      <c r="R19" s="145"/>
      <c r="S19" s="145"/>
      <c r="T19" s="133"/>
      <c r="U19" s="123">
        <f t="shared" si="0"/>
        <v>0</v>
      </c>
      <c r="V19" s="123">
        <f t="shared" si="1"/>
        <v>0</v>
      </c>
      <c r="W19" s="123">
        <f t="shared" si="4"/>
        <v>0</v>
      </c>
      <c r="X19" s="123"/>
      <c r="Y19" s="153"/>
      <c r="Z19" s="145"/>
      <c r="AA19" s="145"/>
      <c r="AB19" s="145"/>
      <c r="AC19" s="145"/>
      <c r="AD19">
        <f t="shared" si="2"/>
        <v>0</v>
      </c>
      <c r="AE19">
        <f t="shared" si="3"/>
        <v>0</v>
      </c>
      <c r="AF19">
        <f t="shared" si="5"/>
        <v>0</v>
      </c>
      <c r="AH19" s="646" t="s">
        <v>115</v>
      </c>
      <c r="AI19" s="647"/>
      <c r="AJ19" s="647"/>
      <c r="AK19" s="647"/>
      <c r="AL19" s="36"/>
      <c r="AM19" s="36"/>
      <c r="AN19" s="739">
        <f>ROUND(IF(ISERROR((AN17*AN15)/AN16),0,(AN17*AN15)/AN16),2)</f>
        <v>0</v>
      </c>
      <c r="AO19" s="740"/>
      <c r="AQ19" s="398"/>
      <c r="AR19" s="470"/>
      <c r="AS19" s="471"/>
      <c r="AT19" s="37"/>
      <c r="AU19" s="37"/>
      <c r="AV19" s="666"/>
      <c r="AW19" s="667"/>
    </row>
    <row r="20" spans="2:49" ht="47.25" customHeight="1" thickBot="1" x14ac:dyDescent="0.4">
      <c r="B20" s="154"/>
      <c r="C20" s="155"/>
      <c r="D20" s="156">
        <v>124.15</v>
      </c>
      <c r="E20" s="156">
        <v>0.87250000000000005</v>
      </c>
      <c r="F20" s="156">
        <v>138</v>
      </c>
      <c r="G20" s="662" t="s">
        <v>116</v>
      </c>
      <c r="H20" s="662"/>
      <c r="I20" s="662"/>
      <c r="J20" s="662"/>
      <c r="K20" s="663"/>
      <c r="L20" s="104">
        <f>L16</f>
        <v>0</v>
      </c>
      <c r="M20" s="104">
        <f>M16</f>
        <v>0</v>
      </c>
      <c r="O20" s="120" t="str">
        <f>IF('All Meals'!C25="","",'All Meals'!C25)</f>
        <v/>
      </c>
      <c r="P20" s="121"/>
      <c r="Q20" s="145"/>
      <c r="R20" s="145"/>
      <c r="S20" s="145"/>
      <c r="T20" s="133"/>
      <c r="U20" s="123">
        <f t="shared" si="0"/>
        <v>0</v>
      </c>
      <c r="V20" s="123">
        <f t="shared" si="1"/>
        <v>0</v>
      </c>
      <c r="W20" s="123">
        <f t="shared" si="4"/>
        <v>0</v>
      </c>
      <c r="X20" s="123"/>
      <c r="Y20" s="153"/>
      <c r="Z20" s="145"/>
      <c r="AA20" s="145"/>
      <c r="AB20" s="145"/>
      <c r="AC20" s="145"/>
      <c r="AD20">
        <f t="shared" si="2"/>
        <v>0</v>
      </c>
      <c r="AE20">
        <f t="shared" si="3"/>
        <v>0</v>
      </c>
      <c r="AF20">
        <f t="shared" si="5"/>
        <v>0</v>
      </c>
      <c r="AH20" s="737"/>
      <c r="AI20" s="738"/>
      <c r="AJ20" s="738"/>
      <c r="AK20" s="738"/>
      <c r="AL20" s="37"/>
      <c r="AM20" s="37"/>
      <c r="AN20" s="741"/>
      <c r="AO20" s="742"/>
    </row>
    <row r="21" spans="2:49" ht="47.25" customHeight="1" x14ac:dyDescent="0.35">
      <c r="B21" s="154"/>
      <c r="C21" s="155"/>
      <c r="D21" s="155">
        <v>0</v>
      </c>
      <c r="E21" s="155">
        <v>0</v>
      </c>
      <c r="F21" s="155">
        <v>0</v>
      </c>
      <c r="G21" s="662" t="s">
        <v>117</v>
      </c>
      <c r="H21" s="662"/>
      <c r="I21" s="662"/>
      <c r="J21" s="662"/>
      <c r="K21" s="663"/>
      <c r="L21" s="104"/>
      <c r="M21" s="104"/>
      <c r="O21" s="120" t="str">
        <f>IF('All Meals'!C26="","",'All Meals'!C26)</f>
        <v/>
      </c>
      <c r="P21" s="121"/>
      <c r="Q21" s="145"/>
      <c r="R21" s="145"/>
      <c r="S21" s="145"/>
      <c r="T21" s="133"/>
      <c r="U21" s="123">
        <f t="shared" si="0"/>
        <v>0</v>
      </c>
      <c r="V21" s="123">
        <f t="shared" si="1"/>
        <v>0</v>
      </c>
      <c r="W21" s="123">
        <f t="shared" si="4"/>
        <v>0</v>
      </c>
      <c r="X21" s="123"/>
      <c r="Y21" s="153"/>
      <c r="Z21" s="145"/>
      <c r="AA21" s="145"/>
      <c r="AB21" s="145"/>
      <c r="AC21" s="145"/>
      <c r="AD21">
        <f t="shared" si="2"/>
        <v>0</v>
      </c>
      <c r="AE21">
        <f t="shared" si="3"/>
        <v>0</v>
      </c>
      <c r="AF21">
        <f t="shared" si="5"/>
        <v>0</v>
      </c>
    </row>
    <row r="22" spans="2:49" ht="47.25" customHeight="1" x14ac:dyDescent="0.35">
      <c r="B22" s="195"/>
      <c r="C22" s="196"/>
      <c r="D22" s="196">
        <f>IF($C$18=1,D18,IF($C$18=2,D19,IF($C$18=3,D20,IF($C$18=4,D21,0))))</f>
        <v>0</v>
      </c>
      <c r="E22" s="196">
        <f>IF($C$18=1,E18,IF($C$18=2,E19,IF($C$18=3,E20,IF($C$18=4,E21,0))))</f>
        <v>0</v>
      </c>
      <c r="F22" s="196">
        <f>IF($C$18=1,F18,IF($C$18=2,F19,IF($C$18=3,F20,IF($C$18=4,F21,0))))</f>
        <v>0</v>
      </c>
      <c r="G22" s="686" t="s">
        <v>407</v>
      </c>
      <c r="H22" s="686"/>
      <c r="I22" s="686"/>
      <c r="J22" s="686"/>
      <c r="K22" s="687"/>
      <c r="L22" s="104"/>
      <c r="M22" s="104"/>
      <c r="O22" s="120" t="str">
        <f>IF('All Meals'!C27="","",'All Meals'!C27)</f>
        <v/>
      </c>
      <c r="P22" s="121"/>
      <c r="Q22" s="145"/>
      <c r="R22" s="145"/>
      <c r="S22" s="145"/>
      <c r="T22" s="133"/>
      <c r="U22" s="123">
        <f t="shared" si="0"/>
        <v>0</v>
      </c>
      <c r="V22" s="123">
        <f t="shared" si="1"/>
        <v>0</v>
      </c>
      <c r="W22" s="123">
        <f t="shared" si="4"/>
        <v>0</v>
      </c>
      <c r="X22" s="123"/>
      <c r="Y22" s="153"/>
      <c r="Z22" s="145"/>
      <c r="AA22" s="145"/>
      <c r="AB22" s="145"/>
      <c r="AC22" s="145"/>
      <c r="AD22">
        <f t="shared" si="2"/>
        <v>0</v>
      </c>
      <c r="AE22">
        <f t="shared" si="3"/>
        <v>0</v>
      </c>
      <c r="AF22">
        <f t="shared" si="5"/>
        <v>0</v>
      </c>
      <c r="AH22" s="718" t="s">
        <v>118</v>
      </c>
      <c r="AI22" s="718"/>
      <c r="AJ22" s="718"/>
      <c r="AK22" s="718"/>
      <c r="AL22" s="718"/>
      <c r="AM22" s="718"/>
      <c r="AN22" s="718"/>
      <c r="AO22" s="718"/>
      <c r="AP22" s="718"/>
      <c r="AQ22" s="718"/>
      <c r="AR22" s="718"/>
      <c r="AS22" s="718"/>
      <c r="AT22" s="718"/>
      <c r="AU22" s="718"/>
      <c r="AV22" s="718"/>
      <c r="AW22" s="718"/>
    </row>
    <row r="23" spans="2:49" ht="51" customHeight="1" x14ac:dyDescent="0.35">
      <c r="B23" s="743" t="s">
        <v>193</v>
      </c>
      <c r="C23" s="744"/>
      <c r="D23" s="744"/>
      <c r="E23" s="744"/>
      <c r="F23" s="744"/>
      <c r="G23" s="744"/>
      <c r="H23" s="744"/>
      <c r="I23" s="744"/>
      <c r="J23" s="744"/>
      <c r="K23" s="745"/>
      <c r="L23" s="104"/>
      <c r="M23" s="104"/>
      <c r="O23" s="120" t="str">
        <f>IF('All Meals'!C28="","",'All Meals'!C28)</f>
        <v/>
      </c>
      <c r="P23" s="121"/>
      <c r="Q23" s="145"/>
      <c r="R23" s="145"/>
      <c r="S23" s="145"/>
      <c r="T23" s="133"/>
      <c r="U23" s="123">
        <f t="shared" si="0"/>
        <v>0</v>
      </c>
      <c r="V23" s="123">
        <f t="shared" si="1"/>
        <v>0</v>
      </c>
      <c r="W23" s="123">
        <f t="shared" si="4"/>
        <v>0</v>
      </c>
      <c r="X23" s="123"/>
      <c r="Y23" s="153"/>
      <c r="Z23" s="145"/>
      <c r="AA23" s="145"/>
      <c r="AB23" s="145"/>
      <c r="AC23" s="145"/>
      <c r="AD23">
        <f t="shared" si="2"/>
        <v>0</v>
      </c>
      <c r="AE23">
        <f t="shared" si="3"/>
        <v>0</v>
      </c>
      <c r="AF23">
        <f t="shared" si="5"/>
        <v>0</v>
      </c>
    </row>
    <row r="24" spans="2:49" ht="47.25" customHeight="1" x14ac:dyDescent="0.35">
      <c r="B24" s="693" t="s">
        <v>192</v>
      </c>
      <c r="C24" s="694"/>
      <c r="D24" s="694"/>
      <c r="E24" s="694"/>
      <c r="F24" s="694"/>
      <c r="G24" s="694"/>
      <c r="H24" s="694"/>
      <c r="I24" s="694"/>
      <c r="J24" s="694"/>
      <c r="K24" s="695"/>
      <c r="L24" s="104"/>
      <c r="M24" s="104"/>
      <c r="O24" s="120" t="str">
        <f>IF('All Meals'!C29="","",'All Meals'!C29)</f>
        <v/>
      </c>
      <c r="P24" s="121"/>
      <c r="Q24" s="145"/>
      <c r="R24" s="145"/>
      <c r="S24" s="145"/>
      <c r="T24" s="133"/>
      <c r="U24" s="123">
        <f t="shared" si="0"/>
        <v>0</v>
      </c>
      <c r="V24" s="123">
        <f t="shared" si="1"/>
        <v>0</v>
      </c>
      <c r="W24" s="123">
        <f t="shared" si="4"/>
        <v>0</v>
      </c>
      <c r="X24" s="123"/>
      <c r="Y24" s="153"/>
      <c r="Z24" s="145"/>
      <c r="AA24" s="145"/>
      <c r="AB24" s="145"/>
      <c r="AC24" s="145"/>
      <c r="AD24">
        <f t="shared" si="2"/>
        <v>0</v>
      </c>
      <c r="AE24">
        <f t="shared" si="3"/>
        <v>0</v>
      </c>
      <c r="AF24">
        <f t="shared" si="5"/>
        <v>0</v>
      </c>
    </row>
    <row r="25" spans="2:49" ht="47.25" customHeight="1" thickBot="1" x14ac:dyDescent="0.4">
      <c r="B25" s="696" t="s">
        <v>181</v>
      </c>
      <c r="C25" s="697"/>
      <c r="D25" s="697"/>
      <c r="E25" s="697"/>
      <c r="F25" s="697"/>
      <c r="G25" s="698"/>
      <c r="H25" s="361"/>
      <c r="I25" s="191"/>
      <c r="J25" s="191"/>
      <c r="K25" s="192"/>
      <c r="L25" s="104" t="s">
        <v>323</v>
      </c>
      <c r="M25" s="104">
        <f>H25*F31</f>
        <v>0</v>
      </c>
      <c r="O25" s="120" t="str">
        <f>IF('All Meals'!C30="","",'All Meals'!C30)</f>
        <v/>
      </c>
      <c r="P25" s="121"/>
      <c r="Q25" s="145"/>
      <c r="R25" s="145"/>
      <c r="S25" s="145"/>
      <c r="T25" s="133"/>
      <c r="U25" s="123">
        <f t="shared" si="0"/>
        <v>0</v>
      </c>
      <c r="V25" s="123">
        <f t="shared" si="1"/>
        <v>0</v>
      </c>
      <c r="W25" s="123">
        <f t="shared" si="4"/>
        <v>0</v>
      </c>
      <c r="X25" s="123"/>
      <c r="Y25" s="153"/>
      <c r="Z25" s="145"/>
      <c r="AA25" s="145"/>
      <c r="AB25" s="145"/>
      <c r="AC25" s="145"/>
      <c r="AD25">
        <f t="shared" si="2"/>
        <v>0</v>
      </c>
      <c r="AE25">
        <f t="shared" si="3"/>
        <v>0</v>
      </c>
      <c r="AF25">
        <f t="shared" si="5"/>
        <v>0</v>
      </c>
    </row>
    <row r="26" spans="2:49" ht="47.25" customHeight="1" thickBot="1" x14ac:dyDescent="0.4">
      <c r="B26" s="668" t="s">
        <v>176</v>
      </c>
      <c r="C26" s="668"/>
      <c r="D26" s="668"/>
      <c r="E26" s="668"/>
      <c r="F26" s="668"/>
      <c r="G26" s="668"/>
      <c r="H26" s="669"/>
      <c r="I26" s="668"/>
      <c r="J26" s="668"/>
      <c r="K26" s="668"/>
      <c r="L26" s="104" t="s">
        <v>325</v>
      </c>
      <c r="M26" s="333">
        <f>M25/4</f>
        <v>0</v>
      </c>
      <c r="O26" s="120" t="str">
        <f>IF('All Meals'!C31="","",'All Meals'!C31)</f>
        <v/>
      </c>
      <c r="P26" s="121"/>
      <c r="Q26" s="145"/>
      <c r="R26" s="145"/>
      <c r="S26" s="145"/>
      <c r="T26" s="133"/>
      <c r="U26" s="123">
        <f t="shared" si="0"/>
        <v>0</v>
      </c>
      <c r="V26" s="123">
        <f t="shared" si="1"/>
        <v>0</v>
      </c>
      <c r="W26" s="123">
        <f t="shared" si="4"/>
        <v>0</v>
      </c>
      <c r="X26" s="123"/>
      <c r="Y26" s="153"/>
      <c r="Z26" s="145"/>
      <c r="AA26" s="145"/>
      <c r="AB26" s="145"/>
      <c r="AC26" s="145"/>
      <c r="AD26">
        <f t="shared" si="2"/>
        <v>0</v>
      </c>
      <c r="AE26">
        <f t="shared" si="3"/>
        <v>0</v>
      </c>
      <c r="AF26">
        <f t="shared" si="5"/>
        <v>0</v>
      </c>
      <c r="AI26" s="561" t="s">
        <v>119</v>
      </c>
      <c r="AJ26" s="562"/>
      <c r="AK26" s="562"/>
      <c r="AL26" s="562"/>
      <c r="AM26" s="562"/>
      <c r="AN26" s="562"/>
      <c r="AO26" s="562"/>
      <c r="AP26" s="562"/>
      <c r="AQ26" s="562"/>
      <c r="AR26" s="562"/>
      <c r="AS26" s="562"/>
      <c r="AT26" s="562"/>
      <c r="AU26" s="562"/>
      <c r="AV26" s="563"/>
      <c r="AW26" s="102"/>
    </row>
    <row r="27" spans="2:49" ht="47.25" customHeight="1" x14ac:dyDescent="0.35">
      <c r="B27" s="157"/>
      <c r="C27" s="158">
        <v>4</v>
      </c>
      <c r="D27" s="159">
        <v>112.90944444444445</v>
      </c>
      <c r="E27" s="159">
        <v>0.4789472222222223</v>
      </c>
      <c r="F27" s="159">
        <v>189</v>
      </c>
      <c r="G27" s="670" t="s">
        <v>178</v>
      </c>
      <c r="H27" s="670"/>
      <c r="I27" s="670"/>
      <c r="J27" s="670"/>
      <c r="K27" s="671"/>
      <c r="L27" s="104" t="s">
        <v>120</v>
      </c>
      <c r="M27" s="104" t="s">
        <v>121</v>
      </c>
      <c r="O27" s="120" t="str">
        <f>IF('All Meals'!C32="","",'All Meals'!C32)</f>
        <v/>
      </c>
      <c r="P27" s="121"/>
      <c r="Q27" s="145"/>
      <c r="R27" s="145"/>
      <c r="S27" s="145"/>
      <c r="T27" s="133"/>
      <c r="U27" s="123">
        <f t="shared" si="0"/>
        <v>0</v>
      </c>
      <c r="V27" s="123">
        <f t="shared" si="1"/>
        <v>0</v>
      </c>
      <c r="W27" s="123">
        <f t="shared" si="4"/>
        <v>0</v>
      </c>
      <c r="X27" s="123"/>
      <c r="Y27" s="153"/>
      <c r="Z27" s="145"/>
      <c r="AA27" s="145"/>
      <c r="AB27" s="145"/>
      <c r="AC27" s="145"/>
      <c r="AD27">
        <f t="shared" si="2"/>
        <v>0</v>
      </c>
      <c r="AE27">
        <f t="shared" si="3"/>
        <v>0</v>
      </c>
      <c r="AF27">
        <f t="shared" si="5"/>
        <v>0</v>
      </c>
      <c r="AI27" s="629" t="s">
        <v>122</v>
      </c>
      <c r="AJ27" s="629"/>
      <c r="AK27" s="629"/>
      <c r="AL27" s="629"/>
      <c r="AM27" s="629"/>
      <c r="AN27" s="629"/>
      <c r="AO27" s="629" t="s">
        <v>123</v>
      </c>
      <c r="AP27" s="629"/>
      <c r="AQ27" s="629"/>
      <c r="AR27" s="629" t="s">
        <v>124</v>
      </c>
      <c r="AS27" s="629"/>
      <c r="AV27" s="346" t="s">
        <v>344</v>
      </c>
    </row>
    <row r="28" spans="2:49" ht="47.25" customHeight="1" x14ac:dyDescent="0.35">
      <c r="B28" s="160"/>
      <c r="C28" s="161"/>
      <c r="D28" s="159">
        <v>137.26944444444445</v>
      </c>
      <c r="E28" s="159">
        <v>1.3868472222222223</v>
      </c>
      <c r="F28" s="159">
        <v>189</v>
      </c>
      <c r="G28" s="670" t="s">
        <v>179</v>
      </c>
      <c r="H28" s="670"/>
      <c r="I28" s="670"/>
      <c r="J28" s="670"/>
      <c r="K28" s="671"/>
      <c r="L28" s="104">
        <f>D31*H25</f>
        <v>0</v>
      </c>
      <c r="M28" s="104">
        <f>H25*E31</f>
        <v>0</v>
      </c>
      <c r="O28" s="120" t="str">
        <f>IF('All Meals'!C33="","",'All Meals'!C33)</f>
        <v/>
      </c>
      <c r="P28" s="121"/>
      <c r="Q28" s="145"/>
      <c r="R28" s="145"/>
      <c r="S28" s="145"/>
      <c r="T28" s="133"/>
      <c r="U28" s="123">
        <f t="shared" si="0"/>
        <v>0</v>
      </c>
      <c r="V28" s="123">
        <f t="shared" si="1"/>
        <v>0</v>
      </c>
      <c r="W28" s="123">
        <f t="shared" si="4"/>
        <v>0</v>
      </c>
      <c r="X28" s="123"/>
      <c r="Y28" s="153"/>
      <c r="Z28" s="145"/>
      <c r="AA28" s="145"/>
      <c r="AB28" s="145"/>
      <c r="AC28" s="145"/>
      <c r="AD28">
        <f t="shared" si="2"/>
        <v>0</v>
      </c>
      <c r="AE28">
        <f t="shared" si="3"/>
        <v>0</v>
      </c>
      <c r="AF28">
        <f t="shared" si="5"/>
        <v>0</v>
      </c>
      <c r="AI28" s="564" t="s">
        <v>125</v>
      </c>
      <c r="AJ28" s="564"/>
      <c r="AK28" s="564"/>
      <c r="AL28" s="564"/>
      <c r="AM28" s="564"/>
      <c r="AN28" s="564"/>
      <c r="AO28" s="564">
        <v>68</v>
      </c>
      <c r="AP28" s="564"/>
      <c r="AQ28" s="564"/>
      <c r="AR28" s="564">
        <v>4.87</v>
      </c>
      <c r="AS28" s="564"/>
      <c r="AV28" s="347">
        <v>61</v>
      </c>
    </row>
    <row r="29" spans="2:49" ht="47.25" customHeight="1" x14ac:dyDescent="0.35">
      <c r="B29" s="160"/>
      <c r="C29" s="161"/>
      <c r="D29" s="159">
        <v>161.62944444444446</v>
      </c>
      <c r="E29" s="159">
        <v>2.2947472222222225</v>
      </c>
      <c r="F29" s="159">
        <v>189</v>
      </c>
      <c r="G29" s="670" t="s">
        <v>180</v>
      </c>
      <c r="H29" s="670"/>
      <c r="I29" s="670"/>
      <c r="J29" s="670"/>
      <c r="K29" s="671"/>
      <c r="L29" s="104" t="s">
        <v>155</v>
      </c>
      <c r="M29" s="104" t="s">
        <v>156</v>
      </c>
      <c r="O29" s="120" t="str">
        <f>IF('All Meals'!C34="","",'All Meals'!C34)</f>
        <v/>
      </c>
      <c r="P29" s="121"/>
      <c r="Q29" s="145"/>
      <c r="R29" s="145"/>
      <c r="S29" s="145"/>
      <c r="T29" s="133"/>
      <c r="U29" s="123">
        <f t="shared" si="0"/>
        <v>0</v>
      </c>
      <c r="V29" s="123">
        <f t="shared" si="1"/>
        <v>0</v>
      </c>
      <c r="W29" s="123">
        <f t="shared" si="4"/>
        <v>0</v>
      </c>
      <c r="X29" s="123"/>
      <c r="Y29" s="153"/>
      <c r="Z29" s="145"/>
      <c r="AA29" s="145"/>
      <c r="AB29" s="145"/>
      <c r="AC29" s="145"/>
      <c r="AD29">
        <f t="shared" si="2"/>
        <v>0</v>
      </c>
      <c r="AE29">
        <f t="shared" si="3"/>
        <v>0</v>
      </c>
      <c r="AF29">
        <f t="shared" si="5"/>
        <v>0</v>
      </c>
      <c r="AI29" s="564" t="s">
        <v>126</v>
      </c>
      <c r="AJ29" s="564">
        <v>68</v>
      </c>
      <c r="AK29" s="564">
        <v>1.58</v>
      </c>
      <c r="AL29" s="564" t="s">
        <v>127</v>
      </c>
      <c r="AM29" s="564">
        <v>68</v>
      </c>
      <c r="AN29" s="564">
        <v>1.58</v>
      </c>
      <c r="AO29" s="564">
        <v>94</v>
      </c>
      <c r="AP29" s="564">
        <v>1.58</v>
      </c>
      <c r="AQ29" s="564" t="s">
        <v>127</v>
      </c>
      <c r="AR29" s="565">
        <v>1.6</v>
      </c>
      <c r="AS29" s="565"/>
      <c r="AV29" s="347">
        <v>70</v>
      </c>
    </row>
    <row r="30" spans="2:49" ht="47.25" customHeight="1" x14ac:dyDescent="0.35">
      <c r="B30" s="163"/>
      <c r="C30" s="164"/>
      <c r="D30" s="164">
        <v>0</v>
      </c>
      <c r="E30" s="164">
        <v>0</v>
      </c>
      <c r="F30" s="164">
        <v>0</v>
      </c>
      <c r="G30" s="688" t="s">
        <v>184</v>
      </c>
      <c r="H30" s="688"/>
      <c r="I30" s="688"/>
      <c r="J30" s="688"/>
      <c r="K30" s="689"/>
      <c r="L30" s="104">
        <f>L28/4</f>
        <v>0</v>
      </c>
      <c r="M30" s="104">
        <f>M28/4</f>
        <v>0</v>
      </c>
      <c r="O30" s="120" t="str">
        <f>IF('All Meals'!C35="","",'All Meals'!C35)</f>
        <v/>
      </c>
      <c r="P30" s="121"/>
      <c r="Q30" s="145"/>
      <c r="R30" s="145"/>
      <c r="S30" s="145"/>
      <c r="T30" s="133"/>
      <c r="U30" s="123">
        <f t="shared" si="0"/>
        <v>0</v>
      </c>
      <c r="V30" s="123">
        <f t="shared" si="1"/>
        <v>0</v>
      </c>
      <c r="W30" s="123">
        <f t="shared" si="4"/>
        <v>0</v>
      </c>
      <c r="X30" s="123"/>
      <c r="Y30" s="153"/>
      <c r="Z30" s="145"/>
      <c r="AA30" s="145"/>
      <c r="AB30" s="145"/>
      <c r="AC30" s="145"/>
      <c r="AD30">
        <f t="shared" si="2"/>
        <v>0</v>
      </c>
      <c r="AE30">
        <f t="shared" si="3"/>
        <v>0</v>
      </c>
      <c r="AF30">
        <f t="shared" si="5"/>
        <v>0</v>
      </c>
      <c r="AH30" s="162"/>
      <c r="AI30" s="564" t="s">
        <v>128</v>
      </c>
      <c r="AJ30" s="564">
        <v>52</v>
      </c>
      <c r="AK30" s="564">
        <v>3.46</v>
      </c>
      <c r="AL30" s="564" t="s">
        <v>128</v>
      </c>
      <c r="AM30" s="564">
        <v>52</v>
      </c>
      <c r="AN30" s="564">
        <v>3.46</v>
      </c>
      <c r="AO30" s="564">
        <v>52</v>
      </c>
      <c r="AP30" s="564">
        <v>3.46</v>
      </c>
      <c r="AQ30" s="564" t="s">
        <v>128</v>
      </c>
      <c r="AR30" s="564">
        <v>3.46</v>
      </c>
      <c r="AS30" s="564"/>
      <c r="AV30" s="347">
        <v>6</v>
      </c>
    </row>
    <row r="31" spans="2:49" ht="47.25" customHeight="1" x14ac:dyDescent="0.35">
      <c r="B31" s="193"/>
      <c r="C31" s="194"/>
      <c r="D31" s="194">
        <f>IF($C$27=1,D27,IF($C$27=2,D28,IF($C$27=3,D29,IF($C$27=4,D30,0))))</f>
        <v>0</v>
      </c>
      <c r="E31" s="194">
        <f>IF($C$27=1,E27,IF($C$27=2,E28,IF($C$27=3,E29,IF($C$27=4,E30,0))))</f>
        <v>0</v>
      </c>
      <c r="F31" s="194">
        <f>IF($C$27=1,F27,IF($C$27=2,F28,IF($C$27=3,F29,IF($C$27=4,F30,0))))</f>
        <v>0</v>
      </c>
      <c r="G31" s="618" t="s">
        <v>194</v>
      </c>
      <c r="H31" s="618"/>
      <c r="I31" s="618"/>
      <c r="J31" s="618"/>
      <c r="K31" s="619"/>
      <c r="L31" s="104"/>
      <c r="M31" s="104"/>
      <c r="O31" s="120" t="str">
        <f>IF('All Meals'!C36="","",'All Meals'!C36)</f>
        <v/>
      </c>
      <c r="P31" s="121"/>
      <c r="Q31" s="145"/>
      <c r="R31" s="145"/>
      <c r="S31" s="145"/>
      <c r="T31" s="133"/>
      <c r="U31" s="123">
        <f t="shared" si="0"/>
        <v>0</v>
      </c>
      <c r="V31" s="123">
        <f t="shared" si="1"/>
        <v>0</v>
      </c>
      <c r="W31" s="123">
        <f t="shared" si="4"/>
        <v>0</v>
      </c>
      <c r="X31" s="123"/>
      <c r="Y31" s="153"/>
      <c r="Z31" s="145"/>
      <c r="AA31" s="145"/>
      <c r="AB31" s="145"/>
      <c r="AC31" s="145"/>
      <c r="AD31">
        <f t="shared" si="2"/>
        <v>0</v>
      </c>
      <c r="AE31">
        <f t="shared" si="3"/>
        <v>0</v>
      </c>
      <c r="AF31">
        <f t="shared" si="5"/>
        <v>0</v>
      </c>
      <c r="AH31" s="165"/>
      <c r="AI31" s="564" t="s">
        <v>129</v>
      </c>
      <c r="AJ31" s="564">
        <v>73</v>
      </c>
      <c r="AK31" s="564">
        <v>1.2</v>
      </c>
      <c r="AL31" s="564" t="s">
        <v>129</v>
      </c>
      <c r="AM31" s="564">
        <v>73</v>
      </c>
      <c r="AN31" s="564">
        <v>1.2</v>
      </c>
      <c r="AO31" s="564">
        <v>73</v>
      </c>
      <c r="AP31" s="564">
        <v>1.2</v>
      </c>
      <c r="AQ31" s="564" t="s">
        <v>129</v>
      </c>
      <c r="AR31" s="565">
        <v>1.2</v>
      </c>
      <c r="AS31" s="565"/>
      <c r="AV31" s="347">
        <v>135</v>
      </c>
    </row>
    <row r="32" spans="2:49" ht="47.25" customHeight="1" x14ac:dyDescent="0.35">
      <c r="B32" s="620" t="s">
        <v>182</v>
      </c>
      <c r="C32" s="621"/>
      <c r="D32" s="621"/>
      <c r="E32" s="621"/>
      <c r="F32" s="621"/>
      <c r="G32" s="622"/>
      <c r="H32" s="362"/>
      <c r="I32" s="627"/>
      <c r="J32" s="627"/>
      <c r="K32" s="628"/>
      <c r="O32" s="120" t="str">
        <f>IF('All Meals'!C37="","",'All Meals'!C37)</f>
        <v/>
      </c>
      <c r="P32" s="121"/>
      <c r="Q32" s="145"/>
      <c r="R32" s="145"/>
      <c r="S32" s="145"/>
      <c r="T32" s="133"/>
      <c r="U32" s="123">
        <f t="shared" si="0"/>
        <v>0</v>
      </c>
      <c r="V32" s="123">
        <f t="shared" si="1"/>
        <v>0</v>
      </c>
      <c r="W32" s="123">
        <f t="shared" si="4"/>
        <v>0</v>
      </c>
      <c r="X32" s="123"/>
      <c r="Y32" s="153"/>
      <c r="Z32" s="145"/>
      <c r="AA32" s="145"/>
      <c r="AB32" s="145"/>
      <c r="AC32" s="145"/>
      <c r="AD32">
        <f t="shared" si="2"/>
        <v>0</v>
      </c>
      <c r="AE32">
        <f t="shared" si="3"/>
        <v>0</v>
      </c>
      <c r="AF32">
        <f t="shared" si="5"/>
        <v>0</v>
      </c>
      <c r="AH32" s="165"/>
      <c r="AI32" s="564" t="s">
        <v>130</v>
      </c>
      <c r="AJ32" s="564">
        <v>29</v>
      </c>
      <c r="AK32" s="564">
        <v>0.19</v>
      </c>
      <c r="AL32" s="564" t="s">
        <v>130</v>
      </c>
      <c r="AM32" s="564">
        <v>29</v>
      </c>
      <c r="AN32" s="564">
        <v>0.19</v>
      </c>
      <c r="AO32" s="564">
        <v>29</v>
      </c>
      <c r="AP32" s="564">
        <v>0.19</v>
      </c>
      <c r="AQ32" s="564" t="s">
        <v>130</v>
      </c>
      <c r="AR32" s="564">
        <v>0.19</v>
      </c>
      <c r="AS32" s="564"/>
      <c r="AV32" s="347">
        <v>168</v>
      </c>
    </row>
    <row r="33" spans="2:49" ht="47.25" customHeight="1" x14ac:dyDescent="0.35">
      <c r="B33" s="626" t="s">
        <v>138</v>
      </c>
      <c r="C33" s="627"/>
      <c r="D33" s="627"/>
      <c r="E33" s="627"/>
      <c r="F33" s="627"/>
      <c r="G33" s="627"/>
      <c r="H33" s="627"/>
      <c r="I33" s="627"/>
      <c r="J33" s="627"/>
      <c r="K33" s="628"/>
      <c r="L33" t="s">
        <v>323</v>
      </c>
      <c r="M33">
        <f>H32*F38</f>
        <v>0</v>
      </c>
      <c r="O33" s="120" t="str">
        <f>IF('All Meals'!C38="","",'All Meals'!C38)</f>
        <v/>
      </c>
      <c r="P33" s="121"/>
      <c r="Q33" s="145"/>
      <c r="R33" s="145"/>
      <c r="S33" s="145"/>
      <c r="T33" s="133"/>
      <c r="U33" s="123">
        <f t="shared" si="0"/>
        <v>0</v>
      </c>
      <c r="V33" s="123">
        <f t="shared" si="1"/>
        <v>0</v>
      </c>
      <c r="W33" s="123">
        <f t="shared" si="4"/>
        <v>0</v>
      </c>
      <c r="X33" s="123"/>
      <c r="Y33" s="153"/>
      <c r="Z33" s="145"/>
      <c r="AA33" s="145"/>
      <c r="AB33" s="145"/>
      <c r="AC33" s="145"/>
      <c r="AD33">
        <f t="shared" si="2"/>
        <v>0</v>
      </c>
      <c r="AE33">
        <f t="shared" si="3"/>
        <v>0</v>
      </c>
      <c r="AF33">
        <f t="shared" si="5"/>
        <v>0</v>
      </c>
      <c r="AH33" s="165"/>
      <c r="AI33" s="564" t="s">
        <v>131</v>
      </c>
      <c r="AJ33" s="564">
        <v>43</v>
      </c>
      <c r="AK33" s="564">
        <v>0.66</v>
      </c>
      <c r="AL33" s="564" t="s">
        <v>131</v>
      </c>
      <c r="AM33" s="564">
        <v>43</v>
      </c>
      <c r="AN33" s="564">
        <v>0.66</v>
      </c>
      <c r="AO33" s="564">
        <v>43</v>
      </c>
      <c r="AP33" s="564">
        <v>0.66</v>
      </c>
      <c r="AQ33" s="564" t="s">
        <v>131</v>
      </c>
      <c r="AR33" s="564">
        <v>0.66</v>
      </c>
      <c r="AS33" s="564"/>
      <c r="AV33" s="347">
        <v>146</v>
      </c>
    </row>
    <row r="34" spans="2:49" ht="47.25" customHeight="1" x14ac:dyDescent="0.35">
      <c r="B34" s="168"/>
      <c r="C34" s="169">
        <v>4</v>
      </c>
      <c r="D34" s="170">
        <v>222.60666666666665</v>
      </c>
      <c r="E34" s="170">
        <v>2.9260999999999999</v>
      </c>
      <c r="F34" s="170">
        <v>269.75</v>
      </c>
      <c r="G34" s="624" t="s">
        <v>188</v>
      </c>
      <c r="H34" s="624"/>
      <c r="I34" s="624"/>
      <c r="J34" s="624"/>
      <c r="K34" s="625"/>
      <c r="L34" s="104" t="s">
        <v>325</v>
      </c>
      <c r="M34" s="333">
        <f>M33/4</f>
        <v>0</v>
      </c>
      <c r="O34" s="120" t="str">
        <f>IF('All Meals'!C39="","",'All Meals'!C39)</f>
        <v/>
      </c>
      <c r="P34" s="121"/>
      <c r="Q34" s="145"/>
      <c r="R34" s="145"/>
      <c r="S34" s="145"/>
      <c r="T34" s="133"/>
      <c r="U34" s="123">
        <f t="shared" si="0"/>
        <v>0</v>
      </c>
      <c r="V34" s="123">
        <f t="shared" si="1"/>
        <v>0</v>
      </c>
      <c r="W34" s="123">
        <f t="shared" si="4"/>
        <v>0</v>
      </c>
      <c r="X34" s="123"/>
      <c r="Y34" s="153"/>
      <c r="Z34" s="145"/>
      <c r="AA34" s="145"/>
      <c r="AB34" s="145"/>
      <c r="AC34" s="145"/>
      <c r="AD34">
        <f t="shared" si="2"/>
        <v>0</v>
      </c>
      <c r="AE34">
        <f t="shared" si="3"/>
        <v>0</v>
      </c>
      <c r="AF34">
        <f t="shared" si="5"/>
        <v>0</v>
      </c>
      <c r="AH34" s="165"/>
      <c r="AI34" s="564" t="s">
        <v>132</v>
      </c>
      <c r="AJ34" s="564">
        <v>11</v>
      </c>
      <c r="AK34" s="564">
        <v>7.0000000000000007E-2</v>
      </c>
      <c r="AL34" s="564" t="s">
        <v>132</v>
      </c>
      <c r="AM34" s="564">
        <v>11</v>
      </c>
      <c r="AN34" s="564">
        <v>7.0000000000000007E-2</v>
      </c>
      <c r="AO34" s="564">
        <v>11</v>
      </c>
      <c r="AP34" s="564">
        <v>7.0000000000000007E-2</v>
      </c>
      <c r="AQ34" s="564" t="s">
        <v>132</v>
      </c>
      <c r="AR34" s="564">
        <v>7.0000000000000007E-2</v>
      </c>
      <c r="AS34" s="564"/>
      <c r="AV34" s="347">
        <v>134</v>
      </c>
    </row>
    <row r="35" spans="2:49" ht="47.25" customHeight="1" x14ac:dyDescent="0.35">
      <c r="B35" s="171"/>
      <c r="C35" s="172"/>
      <c r="D35" s="170">
        <v>246.96666666666664</v>
      </c>
      <c r="E35" s="170">
        <v>3.8340000000000001</v>
      </c>
      <c r="F35" s="170">
        <v>269.75</v>
      </c>
      <c r="G35" s="624" t="s">
        <v>189</v>
      </c>
      <c r="H35" s="624"/>
      <c r="I35" s="624"/>
      <c r="J35" s="624"/>
      <c r="K35" s="625"/>
      <c r="L35" s="104"/>
      <c r="M35" s="104"/>
      <c r="O35" s="120" t="str">
        <f>IF('All Meals'!C40="","",'All Meals'!C40)</f>
        <v/>
      </c>
      <c r="P35" s="121"/>
      <c r="Q35" s="145"/>
      <c r="R35" s="145"/>
      <c r="S35" s="145"/>
      <c r="T35" s="133"/>
      <c r="U35" s="123">
        <f t="shared" si="0"/>
        <v>0</v>
      </c>
      <c r="V35" s="123">
        <f t="shared" si="1"/>
        <v>0</v>
      </c>
      <c r="W35" s="123">
        <f t="shared" si="4"/>
        <v>0</v>
      </c>
      <c r="X35" s="123"/>
      <c r="Y35" s="153"/>
      <c r="Z35" s="145"/>
      <c r="AA35" s="145"/>
      <c r="AB35" s="145"/>
      <c r="AC35" s="145"/>
      <c r="AD35">
        <f t="shared" si="2"/>
        <v>0</v>
      </c>
      <c r="AE35">
        <f t="shared" si="3"/>
        <v>0</v>
      </c>
      <c r="AF35">
        <f t="shared" si="5"/>
        <v>0</v>
      </c>
      <c r="AH35" s="165"/>
      <c r="AI35" s="564" t="s">
        <v>133</v>
      </c>
      <c r="AJ35" s="564">
        <v>57</v>
      </c>
      <c r="AK35" s="564">
        <v>0.72</v>
      </c>
      <c r="AL35" s="564" t="s">
        <v>133</v>
      </c>
      <c r="AM35" s="564">
        <v>57</v>
      </c>
      <c r="AN35" s="564">
        <v>0.72</v>
      </c>
      <c r="AO35" s="564">
        <v>57</v>
      </c>
      <c r="AP35" s="564">
        <v>0.72</v>
      </c>
      <c r="AQ35" s="564" t="s">
        <v>133</v>
      </c>
      <c r="AR35" s="564">
        <v>0.72</v>
      </c>
      <c r="AS35" s="564"/>
      <c r="AV35" s="347">
        <v>88</v>
      </c>
    </row>
    <row r="36" spans="2:49" ht="47.25" customHeight="1" x14ac:dyDescent="0.35">
      <c r="B36" s="171"/>
      <c r="C36" s="172"/>
      <c r="D36" s="170">
        <v>271.32666666666665</v>
      </c>
      <c r="E36" s="170">
        <v>4.7419000000000002</v>
      </c>
      <c r="F36" s="170">
        <v>269.75</v>
      </c>
      <c r="G36" s="624" t="s">
        <v>190</v>
      </c>
      <c r="H36" s="624"/>
      <c r="I36" s="624"/>
      <c r="J36" s="624"/>
      <c r="K36" s="625"/>
      <c r="L36" s="104" t="s">
        <v>120</v>
      </c>
      <c r="M36" s="104" t="s">
        <v>121</v>
      </c>
      <c r="O36" s="120" t="str">
        <f>IF('All Meals'!C41="","",'All Meals'!C41)</f>
        <v/>
      </c>
      <c r="P36" s="121"/>
      <c r="Q36" s="145"/>
      <c r="R36" s="145"/>
      <c r="S36" s="145"/>
      <c r="T36" s="133"/>
      <c r="U36" s="123">
        <f t="shared" si="0"/>
        <v>0</v>
      </c>
      <c r="V36" s="123">
        <f t="shared" si="1"/>
        <v>0</v>
      </c>
      <c r="W36" s="123">
        <f t="shared" si="4"/>
        <v>0</v>
      </c>
      <c r="X36" s="123"/>
      <c r="Y36" s="153"/>
      <c r="Z36" s="145"/>
      <c r="AA36" s="145"/>
      <c r="AB36" s="145"/>
      <c r="AC36" s="145"/>
      <c r="AD36">
        <f t="shared" si="2"/>
        <v>0</v>
      </c>
      <c r="AE36">
        <f t="shared" si="3"/>
        <v>0</v>
      </c>
      <c r="AF36">
        <f t="shared" si="5"/>
        <v>0</v>
      </c>
      <c r="AH36" s="165"/>
      <c r="AI36" s="564" t="s">
        <v>134</v>
      </c>
      <c r="AJ36" s="564">
        <v>9</v>
      </c>
      <c r="AK36" s="564">
        <v>0</v>
      </c>
      <c r="AL36" s="564" t="s">
        <v>134</v>
      </c>
      <c r="AM36" s="564">
        <v>9</v>
      </c>
      <c r="AN36" s="564">
        <v>0</v>
      </c>
      <c r="AO36" s="564">
        <v>9</v>
      </c>
      <c r="AP36" s="564">
        <v>0</v>
      </c>
      <c r="AQ36" s="564" t="s">
        <v>134</v>
      </c>
      <c r="AR36" s="564">
        <v>0</v>
      </c>
      <c r="AS36" s="564"/>
      <c r="AV36" s="347">
        <v>82</v>
      </c>
    </row>
    <row r="37" spans="2:49" ht="47.25" customHeight="1" x14ac:dyDescent="0.35">
      <c r="B37" s="173"/>
      <c r="C37" s="174"/>
      <c r="D37" s="174">
        <v>0</v>
      </c>
      <c r="E37" s="174">
        <v>0</v>
      </c>
      <c r="F37" s="174">
        <v>0</v>
      </c>
      <c r="G37" s="616" t="s">
        <v>183</v>
      </c>
      <c r="H37" s="616"/>
      <c r="I37" s="616"/>
      <c r="J37" s="616"/>
      <c r="K37" s="617"/>
      <c r="L37" s="104">
        <f>D38*$H$32</f>
        <v>0</v>
      </c>
      <c r="M37" s="104">
        <f>E38*$H$32</f>
        <v>0</v>
      </c>
      <c r="O37" s="120" t="str">
        <f>IF('All Meals'!C42="","",'All Meals'!C42)</f>
        <v/>
      </c>
      <c r="P37" s="121"/>
      <c r="Q37" s="145"/>
      <c r="R37" s="145"/>
      <c r="S37" s="145"/>
      <c r="T37" s="133"/>
      <c r="U37" s="123">
        <f t="shared" si="0"/>
        <v>0</v>
      </c>
      <c r="V37" s="123">
        <f t="shared" si="1"/>
        <v>0</v>
      </c>
      <c r="W37" s="123">
        <f t="shared" si="4"/>
        <v>0</v>
      </c>
      <c r="X37" s="123"/>
      <c r="Y37" s="153"/>
      <c r="Z37" s="145"/>
      <c r="AA37" s="145"/>
      <c r="AB37" s="145"/>
      <c r="AC37" s="145"/>
      <c r="AD37">
        <f t="shared" si="2"/>
        <v>0</v>
      </c>
      <c r="AE37">
        <f t="shared" si="3"/>
        <v>0</v>
      </c>
      <c r="AF37">
        <f t="shared" si="5"/>
        <v>0</v>
      </c>
      <c r="AH37" s="165"/>
      <c r="AI37" s="564" t="s">
        <v>135</v>
      </c>
      <c r="AJ37" s="564">
        <v>38</v>
      </c>
      <c r="AK37" s="564">
        <v>0</v>
      </c>
      <c r="AL37" s="564" t="s">
        <v>135</v>
      </c>
      <c r="AM37" s="564">
        <v>38</v>
      </c>
      <c r="AN37" s="564">
        <v>0</v>
      </c>
      <c r="AO37" s="564">
        <v>38</v>
      </c>
      <c r="AP37" s="564">
        <v>0</v>
      </c>
      <c r="AQ37" s="564" t="s">
        <v>135</v>
      </c>
      <c r="AR37" s="564">
        <v>0</v>
      </c>
      <c r="AS37" s="564"/>
      <c r="AV37" s="347">
        <v>1</v>
      </c>
    </row>
    <row r="38" spans="2:49" ht="47.25" customHeight="1" x14ac:dyDescent="0.35">
      <c r="B38" s="3"/>
      <c r="C38" s="3"/>
      <c r="D38" s="75">
        <f>IF($C$34=1,D34,IF($C$34=2,D35,IF($C$34=3,D36,IF($C$34=4,D37,0))))</f>
        <v>0</v>
      </c>
      <c r="E38" s="75">
        <f>IF($C$34=1,E34,IF($C$34=2,E35,IF($C$34=3,E36,IF($C$34=4,E37,0))))</f>
        <v>0</v>
      </c>
      <c r="F38" s="75">
        <f>IF($C$34=1,F34,IF($C$34=2,F35,IF($C$34=3,F36,IF($C$34=4,F37,0))))</f>
        <v>0</v>
      </c>
      <c r="G38" s="332"/>
      <c r="H38" s="332"/>
      <c r="I38" s="332"/>
      <c r="J38" s="332"/>
      <c r="K38" s="332"/>
      <c r="L38" s="104"/>
      <c r="M38" s="104"/>
      <c r="O38" s="120" t="str">
        <f>IF('All Meals'!C43="","",'All Meals'!C43)</f>
        <v/>
      </c>
      <c r="P38" s="121"/>
      <c r="Q38" s="145"/>
      <c r="R38" s="145"/>
      <c r="S38" s="145"/>
      <c r="T38" s="133"/>
      <c r="U38" s="123">
        <f t="shared" si="0"/>
        <v>0</v>
      </c>
      <c r="V38" s="123">
        <f t="shared" si="1"/>
        <v>0</v>
      </c>
      <c r="W38" s="123">
        <f t="shared" si="4"/>
        <v>0</v>
      </c>
      <c r="X38" s="123"/>
      <c r="Y38" s="153"/>
      <c r="Z38" s="145"/>
      <c r="AA38" s="145"/>
      <c r="AB38" s="145"/>
      <c r="AC38" s="145"/>
      <c r="AF38">
        <f t="shared" si="5"/>
        <v>0</v>
      </c>
      <c r="AH38" s="165"/>
      <c r="AI38" s="564" t="s">
        <v>136</v>
      </c>
      <c r="AJ38" s="564">
        <v>106</v>
      </c>
      <c r="AK38" s="564">
        <v>0.01</v>
      </c>
      <c r="AL38" s="564" t="s">
        <v>136</v>
      </c>
      <c r="AM38" s="564">
        <v>106</v>
      </c>
      <c r="AN38" s="564">
        <v>0.01</v>
      </c>
      <c r="AO38" s="564">
        <v>106</v>
      </c>
      <c r="AP38" s="564">
        <v>0.01</v>
      </c>
      <c r="AQ38" s="564" t="s">
        <v>136</v>
      </c>
      <c r="AR38" s="564">
        <v>0.01</v>
      </c>
      <c r="AS38" s="564"/>
      <c r="AV38" s="347">
        <v>24</v>
      </c>
    </row>
    <row r="39" spans="2:49" ht="47.25" customHeight="1" x14ac:dyDescent="0.35">
      <c r="B39" s="560"/>
      <c r="C39" s="560"/>
      <c r="D39" s="560"/>
      <c r="E39" s="560"/>
      <c r="F39" s="560"/>
      <c r="G39" s="560"/>
      <c r="H39" s="560"/>
      <c r="I39" s="560"/>
      <c r="J39" s="560"/>
      <c r="K39" s="560"/>
      <c r="L39" s="104" t="s">
        <v>155</v>
      </c>
      <c r="M39" s="104" t="s">
        <v>156</v>
      </c>
      <c r="O39" s="120" t="str">
        <f>IF('All Meals'!C44="","",'All Meals'!C44)</f>
        <v/>
      </c>
      <c r="P39" s="121"/>
      <c r="Q39" s="145"/>
      <c r="R39" s="145"/>
      <c r="S39" s="145"/>
      <c r="T39" s="133"/>
      <c r="U39" s="123">
        <f t="shared" ref="U39:U57" si="6">Q39*T39</f>
        <v>0</v>
      </c>
      <c r="V39" s="123">
        <f t="shared" ref="V39:V57" si="7">R39*T39</f>
        <v>0</v>
      </c>
      <c r="W39" s="123">
        <f t="shared" si="4"/>
        <v>0</v>
      </c>
      <c r="X39" s="123"/>
      <c r="Y39" s="153"/>
      <c r="Z39" s="145"/>
      <c r="AA39" s="145"/>
      <c r="AB39" s="145"/>
      <c r="AC39" s="145"/>
      <c r="AD39">
        <f t="shared" ref="AD39:AD57" si="8">Z39*AC39</f>
        <v>0</v>
      </c>
      <c r="AE39">
        <f t="shared" ref="AE39:AE57" si="9">AA39*AC39</f>
        <v>0</v>
      </c>
      <c r="AF39">
        <f t="shared" si="5"/>
        <v>0</v>
      </c>
      <c r="AH39" s="165"/>
      <c r="AI39" s="564" t="s">
        <v>137</v>
      </c>
      <c r="AJ39" s="564">
        <v>3</v>
      </c>
      <c r="AK39" s="564">
        <v>0.01</v>
      </c>
      <c r="AL39" s="564" t="s">
        <v>137</v>
      </c>
      <c r="AM39" s="564">
        <v>3</v>
      </c>
      <c r="AN39" s="564">
        <v>0.01</v>
      </c>
      <c r="AO39" s="564">
        <v>3</v>
      </c>
      <c r="AP39" s="564">
        <v>0.01</v>
      </c>
      <c r="AQ39" s="564" t="s">
        <v>137</v>
      </c>
      <c r="AR39" s="564">
        <v>0.01</v>
      </c>
      <c r="AS39" s="564"/>
      <c r="AV39" s="347">
        <v>57</v>
      </c>
    </row>
    <row r="40" spans="2:49" ht="47.25" customHeight="1" x14ac:dyDescent="0.35">
      <c r="B40" s="623"/>
      <c r="C40" s="623"/>
      <c r="D40" s="623"/>
      <c r="E40" s="623"/>
      <c r="F40" s="623"/>
      <c r="G40" s="623"/>
      <c r="H40" s="623"/>
      <c r="I40" s="623"/>
      <c r="J40" s="623"/>
      <c r="K40" s="623"/>
      <c r="L40" s="104">
        <f>L37/4</f>
        <v>0</v>
      </c>
      <c r="M40" s="104">
        <f>M37/4</f>
        <v>0</v>
      </c>
      <c r="O40" s="120" t="str">
        <f>IF('All Meals'!C45="","",'All Meals'!C45)</f>
        <v/>
      </c>
      <c r="P40" s="121"/>
      <c r="Q40" s="145"/>
      <c r="R40" s="145"/>
      <c r="S40" s="145"/>
      <c r="T40" s="133"/>
      <c r="U40" s="123">
        <f t="shared" si="6"/>
        <v>0</v>
      </c>
      <c r="V40" s="123">
        <f t="shared" si="7"/>
        <v>0</v>
      </c>
      <c r="W40" s="123">
        <f t="shared" si="4"/>
        <v>0</v>
      </c>
      <c r="X40" s="123"/>
      <c r="Y40" s="153"/>
      <c r="Z40" s="145"/>
      <c r="AA40" s="145"/>
      <c r="AB40" s="145"/>
      <c r="AC40" s="145"/>
      <c r="AD40">
        <f t="shared" si="8"/>
        <v>0</v>
      </c>
      <c r="AE40">
        <f t="shared" si="9"/>
        <v>0</v>
      </c>
      <c r="AF40">
        <f t="shared" si="5"/>
        <v>0</v>
      </c>
      <c r="AH40" s="718" t="s">
        <v>118</v>
      </c>
      <c r="AI40" s="718"/>
      <c r="AJ40" s="718"/>
      <c r="AK40" s="718"/>
      <c r="AL40" s="718"/>
      <c r="AM40" s="718"/>
      <c r="AN40" s="718"/>
      <c r="AO40" s="718"/>
      <c r="AP40" s="718"/>
      <c r="AQ40" s="718"/>
      <c r="AR40" s="718"/>
      <c r="AS40" s="718"/>
      <c r="AT40" s="718"/>
      <c r="AU40" s="718"/>
      <c r="AV40" s="718"/>
      <c r="AW40" s="718"/>
    </row>
    <row r="41" spans="2:49" ht="47.25" customHeight="1" thickBot="1" x14ac:dyDescent="0.4">
      <c r="B41" s="560"/>
      <c r="C41" s="560"/>
      <c r="D41" s="560"/>
      <c r="E41" s="560"/>
      <c r="F41" s="560"/>
      <c r="G41" s="560"/>
      <c r="H41" s="560"/>
      <c r="I41" s="560"/>
      <c r="J41" s="560"/>
      <c r="K41" s="560"/>
      <c r="O41" s="120" t="str">
        <f>IF('All Meals'!C46="","",'All Meals'!C46)</f>
        <v/>
      </c>
      <c r="P41" s="121"/>
      <c r="Q41" s="145"/>
      <c r="R41" s="145"/>
      <c r="S41" s="145"/>
      <c r="T41" s="133"/>
      <c r="U41" s="123">
        <f t="shared" si="6"/>
        <v>0</v>
      </c>
      <c r="V41" s="123">
        <f t="shared" si="7"/>
        <v>0</v>
      </c>
      <c r="W41" s="123">
        <f t="shared" si="4"/>
        <v>0</v>
      </c>
      <c r="X41" s="123"/>
      <c r="Y41" s="153"/>
      <c r="Z41" s="145"/>
      <c r="AA41" s="145"/>
      <c r="AB41" s="145"/>
      <c r="AC41" s="145"/>
      <c r="AD41">
        <f t="shared" si="8"/>
        <v>0</v>
      </c>
      <c r="AE41">
        <f t="shared" si="9"/>
        <v>0</v>
      </c>
      <c r="AF41">
        <f t="shared" si="5"/>
        <v>0</v>
      </c>
      <c r="AH41" s="165"/>
      <c r="AK41" s="165"/>
      <c r="AO41" s="165"/>
      <c r="AT41" s="340"/>
    </row>
    <row r="42" spans="2:49" ht="47.25" customHeight="1" thickBot="1" x14ac:dyDescent="0.4">
      <c r="B42" s="673" t="s">
        <v>335</v>
      </c>
      <c r="C42" s="674"/>
      <c r="D42" s="674"/>
      <c r="E42" s="674"/>
      <c r="F42" s="674"/>
      <c r="G42" s="674"/>
      <c r="H42" s="674"/>
      <c r="I42" s="674"/>
      <c r="J42" s="674"/>
      <c r="K42" s="675"/>
      <c r="O42" s="120" t="str">
        <f>IF('All Meals'!C47="","",'All Meals'!C47)</f>
        <v/>
      </c>
      <c r="P42" s="121"/>
      <c r="Q42" s="145"/>
      <c r="R42" s="145"/>
      <c r="S42" s="145"/>
      <c r="T42" s="133"/>
      <c r="U42" s="123">
        <f t="shared" si="6"/>
        <v>0</v>
      </c>
      <c r="V42" s="123">
        <f t="shared" si="7"/>
        <v>0</v>
      </c>
      <c r="W42" s="123">
        <f t="shared" si="4"/>
        <v>0</v>
      </c>
      <c r="X42" s="123"/>
      <c r="Y42" s="153"/>
      <c r="Z42" s="145"/>
      <c r="AA42" s="145"/>
      <c r="AB42" s="145"/>
      <c r="AC42" s="145"/>
      <c r="AD42">
        <f t="shared" si="8"/>
        <v>0</v>
      </c>
      <c r="AE42">
        <f t="shared" si="9"/>
        <v>0</v>
      </c>
      <c r="AF42">
        <f t="shared" si="5"/>
        <v>0</v>
      </c>
      <c r="AH42" s="165"/>
      <c r="AK42" s="165"/>
      <c r="AO42" s="165"/>
    </row>
    <row r="43" spans="2:49" ht="47.25" customHeight="1" x14ac:dyDescent="0.35">
      <c r="B43" s="676" t="s">
        <v>341</v>
      </c>
      <c r="C43" s="677"/>
      <c r="D43" s="677"/>
      <c r="E43" s="677"/>
      <c r="F43" s="677"/>
      <c r="G43" s="677"/>
      <c r="H43" s="677"/>
      <c r="I43" s="677"/>
      <c r="J43" s="677"/>
      <c r="K43" s="678"/>
      <c r="L43" s="3" t="s">
        <v>333</v>
      </c>
      <c r="M43">
        <f>H25+H32</f>
        <v>0</v>
      </c>
      <c r="O43" s="120" t="str">
        <f>IF('All Meals'!C48="","",'All Meals'!C48)</f>
        <v/>
      </c>
      <c r="P43" s="121"/>
      <c r="Q43" s="145"/>
      <c r="R43" s="145"/>
      <c r="S43" s="145"/>
      <c r="T43" s="133"/>
      <c r="U43" s="123">
        <f t="shared" si="6"/>
        <v>0</v>
      </c>
      <c r="V43" s="123">
        <f t="shared" si="7"/>
        <v>0</v>
      </c>
      <c r="W43" s="123">
        <f t="shared" si="4"/>
        <v>0</v>
      </c>
      <c r="X43" s="123"/>
      <c r="Y43" s="153"/>
      <c r="Z43" s="145"/>
      <c r="AA43" s="145"/>
      <c r="AB43" s="145"/>
      <c r="AC43" s="145"/>
      <c r="AD43">
        <f t="shared" si="8"/>
        <v>0</v>
      </c>
      <c r="AE43">
        <f t="shared" si="9"/>
        <v>0</v>
      </c>
      <c r="AF43">
        <f t="shared" si="5"/>
        <v>0</v>
      </c>
      <c r="AH43" s="165"/>
    </row>
    <row r="44" spans="2:49" ht="47.25" customHeight="1" x14ac:dyDescent="0.35">
      <c r="B44" s="672" t="s">
        <v>326</v>
      </c>
      <c r="C44" s="672"/>
      <c r="D44" s="672"/>
      <c r="E44" s="672"/>
      <c r="F44" s="672"/>
      <c r="G44" s="672"/>
      <c r="H44" s="339" t="s">
        <v>327</v>
      </c>
      <c r="I44" s="339"/>
      <c r="J44" s="339"/>
      <c r="K44" s="339" t="s">
        <v>328</v>
      </c>
      <c r="L44" s="166" t="s">
        <v>334</v>
      </c>
      <c r="M44" s="104">
        <f>H32</f>
        <v>0</v>
      </c>
      <c r="O44" s="120" t="str">
        <f>IF('All Meals'!C49="","",'All Meals'!C49)</f>
        <v/>
      </c>
      <c r="P44" s="121"/>
      <c r="Q44" s="145"/>
      <c r="R44" s="145"/>
      <c r="S44" s="145"/>
      <c r="T44" s="133"/>
      <c r="U44" s="123">
        <f t="shared" si="6"/>
        <v>0</v>
      </c>
      <c r="V44" s="123">
        <f t="shared" si="7"/>
        <v>0</v>
      </c>
      <c r="W44" s="123">
        <f t="shared" si="4"/>
        <v>0</v>
      </c>
      <c r="X44" s="123"/>
      <c r="Y44" s="153"/>
      <c r="Z44" s="145"/>
      <c r="AA44" s="145"/>
      <c r="AB44" s="145"/>
      <c r="AC44" s="145"/>
      <c r="AD44">
        <f t="shared" si="8"/>
        <v>0</v>
      </c>
      <c r="AE44">
        <f t="shared" si="9"/>
        <v>0</v>
      </c>
      <c r="AF44">
        <f t="shared" si="5"/>
        <v>0</v>
      </c>
    </row>
    <row r="45" spans="2:49" ht="47.25" customHeight="1" x14ac:dyDescent="0.35">
      <c r="B45" s="634" t="s">
        <v>329</v>
      </c>
      <c r="C45" s="634"/>
      <c r="D45" s="634"/>
      <c r="E45" s="634"/>
      <c r="F45" s="634"/>
      <c r="G45" s="634"/>
      <c r="H45" s="348"/>
      <c r="I45" s="348"/>
      <c r="J45" s="348"/>
      <c r="K45" s="348"/>
      <c r="L45" s="166" t="b">
        <v>0</v>
      </c>
      <c r="M45" s="104">
        <f>IF(L45=TRUE,M43*140,0)</f>
        <v>0</v>
      </c>
      <c r="O45" s="120" t="str">
        <f>IF('All Meals'!C50="","",'All Meals'!C50)</f>
        <v/>
      </c>
      <c r="P45" s="121"/>
      <c r="Q45" s="145"/>
      <c r="R45" s="145"/>
      <c r="S45" s="145"/>
      <c r="T45" s="133"/>
      <c r="U45" s="123">
        <f t="shared" si="6"/>
        <v>0</v>
      </c>
      <c r="V45" s="123">
        <f t="shared" si="7"/>
        <v>0</v>
      </c>
      <c r="W45" s="123">
        <f t="shared" si="4"/>
        <v>0</v>
      </c>
      <c r="X45" s="123"/>
      <c r="Y45" s="153"/>
      <c r="Z45" s="145"/>
      <c r="AA45" s="145"/>
      <c r="AB45" s="145"/>
      <c r="AC45" s="145"/>
      <c r="AD45">
        <f t="shared" si="8"/>
        <v>0</v>
      </c>
      <c r="AE45">
        <f t="shared" si="9"/>
        <v>0</v>
      </c>
      <c r="AF45">
        <f t="shared" si="5"/>
        <v>0</v>
      </c>
    </row>
    <row r="46" spans="2:49" ht="48" customHeight="1" x14ac:dyDescent="0.35">
      <c r="B46" s="634" t="s">
        <v>342</v>
      </c>
      <c r="C46" s="634"/>
      <c r="D46" s="634"/>
      <c r="E46" s="634"/>
      <c r="F46" s="634"/>
      <c r="G46" s="634"/>
      <c r="H46" s="348"/>
      <c r="I46" s="348"/>
      <c r="J46" s="348"/>
      <c r="K46" s="348"/>
      <c r="L46" s="166" t="b">
        <v>0</v>
      </c>
      <c r="M46" s="104">
        <f>IF(L46=TRUE,M44*110,0)</f>
        <v>0</v>
      </c>
      <c r="O46" s="120" t="str">
        <f>IF('All Meals'!C51="","",'All Meals'!C51)</f>
        <v/>
      </c>
      <c r="P46" s="121"/>
      <c r="Q46" s="145"/>
      <c r="R46" s="145"/>
      <c r="S46" s="145"/>
      <c r="T46" s="133"/>
      <c r="U46" s="123">
        <f t="shared" si="6"/>
        <v>0</v>
      </c>
      <c r="V46" s="123">
        <f t="shared" si="7"/>
        <v>0</v>
      </c>
      <c r="W46" s="123">
        <f t="shared" si="4"/>
        <v>0</v>
      </c>
      <c r="X46" s="123"/>
      <c r="Y46" s="153"/>
      <c r="Z46" s="145"/>
      <c r="AA46" s="145"/>
      <c r="AB46" s="145"/>
      <c r="AC46" s="145"/>
      <c r="AD46">
        <f t="shared" si="8"/>
        <v>0</v>
      </c>
      <c r="AE46">
        <f t="shared" si="9"/>
        <v>0</v>
      </c>
      <c r="AF46">
        <f t="shared" si="5"/>
        <v>0</v>
      </c>
    </row>
    <row r="47" spans="2:49" ht="47.25" customHeight="1" x14ac:dyDescent="0.35">
      <c r="B47" s="634" t="s">
        <v>346</v>
      </c>
      <c r="C47" s="634"/>
      <c r="D47" s="634"/>
      <c r="E47" s="634"/>
      <c r="F47" s="634"/>
      <c r="G47" s="634"/>
      <c r="H47" s="348"/>
      <c r="I47" s="348"/>
      <c r="J47" s="348"/>
      <c r="K47" s="348"/>
      <c r="L47" s="166" t="b">
        <v>0</v>
      </c>
      <c r="M47" s="104">
        <f>IF(L47=TRUE,M43*30,0)</f>
        <v>0</v>
      </c>
      <c r="O47" s="120" t="str">
        <f>IF('All Meals'!C52="","",'All Meals'!C52)</f>
        <v/>
      </c>
      <c r="P47" s="121"/>
      <c r="Q47" s="145"/>
      <c r="R47" s="145"/>
      <c r="S47" s="145"/>
      <c r="T47" s="133"/>
      <c r="U47" s="123">
        <f t="shared" si="6"/>
        <v>0</v>
      </c>
      <c r="V47" s="123">
        <f t="shared" si="7"/>
        <v>0</v>
      </c>
      <c r="W47" s="123">
        <f t="shared" si="4"/>
        <v>0</v>
      </c>
      <c r="X47" s="123"/>
      <c r="Y47" s="153"/>
      <c r="Z47" s="145"/>
      <c r="AA47" s="145"/>
      <c r="AB47" s="145"/>
      <c r="AC47" s="145"/>
      <c r="AD47">
        <f t="shared" si="8"/>
        <v>0</v>
      </c>
      <c r="AE47">
        <f t="shared" si="9"/>
        <v>0</v>
      </c>
      <c r="AF47">
        <f t="shared" si="5"/>
        <v>0</v>
      </c>
    </row>
    <row r="48" spans="2:49" ht="47.25" customHeight="1" x14ac:dyDescent="0.35">
      <c r="B48" s="554" t="s">
        <v>330</v>
      </c>
      <c r="C48" s="555"/>
      <c r="D48" s="555"/>
      <c r="E48" s="555"/>
      <c r="F48" s="555"/>
      <c r="G48" s="555"/>
      <c r="H48" s="555"/>
      <c r="I48" s="555"/>
      <c r="J48" s="555"/>
      <c r="K48" s="556"/>
      <c r="O48" s="120" t="str">
        <f>IF('All Meals'!C53="","",'All Meals'!C53)</f>
        <v/>
      </c>
      <c r="P48" s="121"/>
      <c r="Q48" s="145"/>
      <c r="R48" s="145"/>
      <c r="S48" s="145"/>
      <c r="T48" s="133"/>
      <c r="U48" s="123">
        <f t="shared" si="6"/>
        <v>0</v>
      </c>
      <c r="V48" s="123">
        <f t="shared" si="7"/>
        <v>0</v>
      </c>
      <c r="W48" s="123">
        <f t="shared" si="4"/>
        <v>0</v>
      </c>
      <c r="X48" s="123"/>
      <c r="Y48" s="153"/>
      <c r="Z48" s="145"/>
      <c r="AA48" s="145"/>
      <c r="AB48" s="145"/>
      <c r="AC48" s="145"/>
      <c r="AD48">
        <f t="shared" si="8"/>
        <v>0</v>
      </c>
      <c r="AE48">
        <f t="shared" si="9"/>
        <v>0</v>
      </c>
      <c r="AF48">
        <f t="shared" si="5"/>
        <v>0</v>
      </c>
    </row>
    <row r="49" spans="2:32" ht="57.75" customHeight="1" x14ac:dyDescent="0.35">
      <c r="B49" s="557" t="s">
        <v>326</v>
      </c>
      <c r="C49" s="557"/>
      <c r="D49" s="557"/>
      <c r="E49" s="557"/>
      <c r="F49" s="557"/>
      <c r="G49" s="557"/>
      <c r="H49" s="338" t="s">
        <v>331</v>
      </c>
      <c r="I49" s="339"/>
      <c r="J49" s="339"/>
      <c r="K49" s="338" t="s">
        <v>332</v>
      </c>
      <c r="L49" s="3"/>
      <c r="O49" s="120" t="str">
        <f>IF('All Meals'!C54="","",'All Meals'!C54)</f>
        <v/>
      </c>
      <c r="P49" s="121"/>
      <c r="Q49" s="145"/>
      <c r="R49" s="145"/>
      <c r="S49" s="145"/>
      <c r="T49" s="133"/>
      <c r="U49" s="123">
        <f t="shared" si="6"/>
        <v>0</v>
      </c>
      <c r="V49" s="123">
        <f t="shared" si="7"/>
        <v>0</v>
      </c>
      <c r="W49" s="123">
        <f t="shared" si="4"/>
        <v>0</v>
      </c>
      <c r="X49" s="123"/>
      <c r="Y49" s="153"/>
      <c r="Z49" s="145"/>
      <c r="AA49" s="145"/>
      <c r="AB49" s="145"/>
      <c r="AC49" s="145"/>
      <c r="AD49">
        <f t="shared" si="8"/>
        <v>0</v>
      </c>
      <c r="AE49">
        <f t="shared" si="9"/>
        <v>0</v>
      </c>
      <c r="AF49">
        <f t="shared" si="5"/>
        <v>0</v>
      </c>
    </row>
    <row r="50" spans="2:32" ht="47.25" customHeight="1" x14ac:dyDescent="0.35">
      <c r="B50" s="551" t="s">
        <v>347</v>
      </c>
      <c r="C50" s="552"/>
      <c r="D50" s="552"/>
      <c r="E50" s="552"/>
      <c r="F50" s="552"/>
      <c r="G50" s="553"/>
      <c r="H50" s="348"/>
      <c r="I50" s="348"/>
      <c r="J50" s="348"/>
      <c r="K50" s="349"/>
      <c r="L50" s="3" t="b">
        <v>0</v>
      </c>
      <c r="M50">
        <f>IF(L50=TRUE,M43*30,0)</f>
        <v>0</v>
      </c>
      <c r="O50" s="120" t="str">
        <f>IF('All Meals'!C55="","",'All Meals'!C55)</f>
        <v/>
      </c>
      <c r="P50" s="121"/>
      <c r="Q50" s="145"/>
      <c r="R50" s="145"/>
      <c r="S50" s="145"/>
      <c r="T50" s="133"/>
      <c r="U50" s="123">
        <f t="shared" si="6"/>
        <v>0</v>
      </c>
      <c r="V50" s="123">
        <f t="shared" si="7"/>
        <v>0</v>
      </c>
      <c r="W50" s="123">
        <f t="shared" si="4"/>
        <v>0</v>
      </c>
      <c r="X50" s="123"/>
      <c r="Y50" s="153"/>
      <c r="Z50" s="145"/>
      <c r="AA50" s="145"/>
      <c r="AB50" s="145"/>
      <c r="AC50" s="145"/>
      <c r="AD50">
        <f t="shared" si="8"/>
        <v>0</v>
      </c>
      <c r="AE50">
        <f t="shared" si="9"/>
        <v>0</v>
      </c>
      <c r="AF50">
        <f t="shared" si="5"/>
        <v>0</v>
      </c>
    </row>
    <row r="51" spans="2:32" ht="47.25" customHeight="1" x14ac:dyDescent="0.35">
      <c r="B51" s="560" t="s">
        <v>195</v>
      </c>
      <c r="C51" s="560"/>
      <c r="D51" s="560"/>
      <c r="E51" s="560"/>
      <c r="F51" s="560"/>
      <c r="G51" s="560"/>
      <c r="H51" s="560"/>
      <c r="I51" s="560"/>
      <c r="J51" s="560"/>
      <c r="K51" s="560"/>
      <c r="L51" s="3" t="s">
        <v>337</v>
      </c>
      <c r="M51" s="104">
        <f>SUM(M45:M50)/4</f>
        <v>0</v>
      </c>
      <c r="O51" s="120" t="str">
        <f>IF('All Meals'!C56="","",'All Meals'!C56)</f>
        <v/>
      </c>
      <c r="P51" s="121"/>
      <c r="Q51" s="145"/>
      <c r="R51" s="145"/>
      <c r="S51" s="145"/>
      <c r="T51" s="133"/>
      <c r="U51" s="123">
        <f t="shared" si="6"/>
        <v>0</v>
      </c>
      <c r="V51" s="123">
        <f t="shared" si="7"/>
        <v>0</v>
      </c>
      <c r="W51" s="123">
        <f t="shared" si="4"/>
        <v>0</v>
      </c>
      <c r="X51" s="123"/>
      <c r="Y51" s="153"/>
      <c r="Z51" s="145"/>
      <c r="AA51" s="145"/>
      <c r="AB51" s="145"/>
      <c r="AC51" s="145"/>
      <c r="AD51">
        <f t="shared" si="8"/>
        <v>0</v>
      </c>
      <c r="AE51">
        <f t="shared" si="9"/>
        <v>0</v>
      </c>
      <c r="AF51">
        <f t="shared" si="5"/>
        <v>0</v>
      </c>
    </row>
    <row r="52" spans="2:32" ht="47.25" customHeight="1" x14ac:dyDescent="0.35">
      <c r="B52" s="3"/>
      <c r="C52" s="3"/>
      <c r="D52" s="166"/>
      <c r="E52" s="166"/>
      <c r="F52" s="166"/>
      <c r="G52" s="342"/>
      <c r="H52" s="342"/>
      <c r="I52" s="342"/>
      <c r="J52" s="342"/>
      <c r="K52" s="342"/>
      <c r="L52" s="104"/>
      <c r="M52" s="104"/>
      <c r="O52" s="120" t="str">
        <f>IF('All Meals'!C57="","",'All Meals'!C57)</f>
        <v/>
      </c>
      <c r="P52" s="121"/>
      <c r="Q52" s="145"/>
      <c r="R52" s="145"/>
      <c r="S52" s="145"/>
      <c r="T52" s="133"/>
      <c r="U52" s="123">
        <f t="shared" si="6"/>
        <v>0</v>
      </c>
      <c r="V52" s="123">
        <f t="shared" si="7"/>
        <v>0</v>
      </c>
      <c r="W52" s="123">
        <f t="shared" si="4"/>
        <v>0</v>
      </c>
      <c r="X52" s="123"/>
      <c r="Y52" s="153"/>
      <c r="Z52" s="145"/>
      <c r="AA52" s="145"/>
      <c r="AB52" s="145"/>
      <c r="AC52" s="145"/>
      <c r="AD52">
        <f t="shared" si="8"/>
        <v>0</v>
      </c>
      <c r="AE52">
        <f t="shared" si="9"/>
        <v>0</v>
      </c>
      <c r="AF52">
        <f t="shared" si="5"/>
        <v>0</v>
      </c>
    </row>
    <row r="53" spans="2:32" ht="47.25" customHeight="1" x14ac:dyDescent="0.35">
      <c r="B53" s="3"/>
      <c r="C53" s="3"/>
      <c r="D53" s="3"/>
      <c r="E53" s="3"/>
      <c r="F53" s="3"/>
      <c r="G53" s="566"/>
      <c r="H53" s="566"/>
      <c r="I53" s="566"/>
      <c r="J53" s="566"/>
      <c r="K53" s="566"/>
      <c r="L53" s="104"/>
      <c r="M53" s="104"/>
      <c r="O53" s="120" t="str">
        <f>IF('All Meals'!C58="","",'All Meals'!C58)</f>
        <v/>
      </c>
      <c r="P53" s="121"/>
      <c r="Q53" s="145"/>
      <c r="R53" s="145"/>
      <c r="S53" s="145"/>
      <c r="T53" s="133"/>
      <c r="U53" s="123">
        <f t="shared" si="6"/>
        <v>0</v>
      </c>
      <c r="V53" s="123">
        <f t="shared" si="7"/>
        <v>0</v>
      </c>
      <c r="W53" s="123">
        <f t="shared" si="4"/>
        <v>0</v>
      </c>
      <c r="X53" s="123"/>
      <c r="Y53" s="153"/>
      <c r="Z53" s="145"/>
      <c r="AA53" s="145"/>
      <c r="AB53" s="145"/>
      <c r="AC53" s="145"/>
      <c r="AD53">
        <f t="shared" si="8"/>
        <v>0</v>
      </c>
      <c r="AE53">
        <f t="shared" si="9"/>
        <v>0</v>
      </c>
      <c r="AF53">
        <f t="shared" si="5"/>
        <v>0</v>
      </c>
    </row>
    <row r="54" spans="2:32" ht="47.25" customHeight="1" x14ac:dyDescent="0.35">
      <c r="C54" s="3"/>
      <c r="D54" s="3"/>
      <c r="E54" s="3"/>
      <c r="F54" s="3"/>
      <c r="L54" s="104"/>
      <c r="M54" s="104"/>
      <c r="O54" s="120" t="str">
        <f>IF('All Meals'!C59="","",'All Meals'!C59)</f>
        <v/>
      </c>
      <c r="P54" s="121"/>
      <c r="Q54" s="145"/>
      <c r="R54" s="145"/>
      <c r="S54" s="145"/>
      <c r="T54" s="133"/>
      <c r="U54" s="123">
        <f t="shared" si="6"/>
        <v>0</v>
      </c>
      <c r="V54" s="123">
        <f t="shared" si="7"/>
        <v>0</v>
      </c>
      <c r="W54" s="123">
        <f t="shared" si="4"/>
        <v>0</v>
      </c>
      <c r="X54" s="123"/>
      <c r="Y54" s="153"/>
      <c r="Z54" s="145"/>
      <c r="AA54" s="145"/>
      <c r="AB54" s="145"/>
      <c r="AC54" s="145"/>
      <c r="AD54">
        <f t="shared" si="8"/>
        <v>0</v>
      </c>
      <c r="AE54">
        <f t="shared" si="9"/>
        <v>0</v>
      </c>
      <c r="AF54">
        <f t="shared" si="5"/>
        <v>0</v>
      </c>
    </row>
    <row r="55" spans="2:32" ht="47.25" customHeight="1" x14ac:dyDescent="0.35">
      <c r="B55" s="560"/>
      <c r="C55" s="560"/>
      <c r="D55" s="560"/>
      <c r="E55" s="560"/>
      <c r="F55" s="560"/>
      <c r="G55" s="560"/>
      <c r="H55" s="560"/>
      <c r="I55" s="560"/>
      <c r="J55" s="560"/>
      <c r="K55" s="560"/>
      <c r="L55" s="104"/>
      <c r="M55" s="104"/>
      <c r="O55" s="120" t="str">
        <f>IF('All Meals'!C60="","",'All Meals'!C60)</f>
        <v/>
      </c>
      <c r="P55" s="121"/>
      <c r="Q55" s="145"/>
      <c r="R55" s="145"/>
      <c r="S55" s="145"/>
      <c r="T55" s="133"/>
      <c r="U55" s="123">
        <f t="shared" si="6"/>
        <v>0</v>
      </c>
      <c r="V55" s="123">
        <f t="shared" si="7"/>
        <v>0</v>
      </c>
      <c r="W55" s="123">
        <f t="shared" si="4"/>
        <v>0</v>
      </c>
      <c r="X55" s="123"/>
      <c r="Y55" s="153"/>
      <c r="Z55" s="145"/>
      <c r="AA55" s="145"/>
      <c r="AB55" s="145"/>
      <c r="AC55" s="145"/>
      <c r="AD55">
        <f t="shared" si="8"/>
        <v>0</v>
      </c>
      <c r="AE55">
        <f t="shared" si="9"/>
        <v>0</v>
      </c>
      <c r="AF55">
        <f t="shared" si="5"/>
        <v>0</v>
      </c>
    </row>
    <row r="56" spans="2:32" ht="47.25" customHeight="1" x14ac:dyDescent="0.35">
      <c r="H56" s="567"/>
      <c r="I56" s="567"/>
      <c r="J56" s="567"/>
      <c r="K56" s="567"/>
      <c r="O56" s="120" t="str">
        <f>IF('All Meals'!C61="","",'All Meals'!C61)</f>
        <v/>
      </c>
      <c r="P56" s="121"/>
      <c r="Q56" s="145"/>
      <c r="R56" s="145"/>
      <c r="S56" s="145"/>
      <c r="T56" s="133"/>
      <c r="U56" s="123">
        <f t="shared" si="6"/>
        <v>0</v>
      </c>
      <c r="V56" s="123">
        <f t="shared" si="7"/>
        <v>0</v>
      </c>
      <c r="W56" s="123">
        <f t="shared" si="4"/>
        <v>0</v>
      </c>
      <c r="X56" s="123"/>
      <c r="Y56" s="153"/>
      <c r="Z56" s="145"/>
      <c r="AA56" s="145"/>
      <c r="AB56" s="145"/>
      <c r="AC56" s="145"/>
      <c r="AD56">
        <f t="shared" si="8"/>
        <v>0</v>
      </c>
      <c r="AE56">
        <f t="shared" si="9"/>
        <v>0</v>
      </c>
      <c r="AF56">
        <f t="shared" si="5"/>
        <v>0</v>
      </c>
    </row>
    <row r="57" spans="2:32" ht="47.25" customHeight="1" x14ac:dyDescent="0.35">
      <c r="O57" s="120" t="str">
        <f>IF('All Meals'!C62="","",'All Meals'!C62)</f>
        <v/>
      </c>
      <c r="P57" s="121"/>
      <c r="Q57" s="145"/>
      <c r="R57" s="145"/>
      <c r="S57" s="145"/>
      <c r="T57" s="133"/>
      <c r="U57" s="123">
        <f t="shared" si="6"/>
        <v>0</v>
      </c>
      <c r="V57" s="123">
        <f t="shared" si="7"/>
        <v>0</v>
      </c>
      <c r="W57" s="123">
        <f t="shared" si="4"/>
        <v>0</v>
      </c>
      <c r="X57" s="123"/>
      <c r="Y57" s="153"/>
      <c r="Z57" s="145"/>
      <c r="AA57" s="145"/>
      <c r="AB57" s="145"/>
      <c r="AC57" s="145"/>
      <c r="AD57">
        <f t="shared" si="8"/>
        <v>0</v>
      </c>
      <c r="AE57">
        <f t="shared" si="9"/>
        <v>0</v>
      </c>
      <c r="AF57">
        <f t="shared" si="5"/>
        <v>0</v>
      </c>
    </row>
    <row r="58" spans="2:32" ht="47.25" customHeight="1" thickBot="1" x14ac:dyDescent="0.4">
      <c r="O58" s="1"/>
      <c r="P58" s="1"/>
    </row>
    <row r="59" spans="2:32" ht="47.25" customHeight="1" x14ac:dyDescent="0.35">
      <c r="O59" s="1"/>
      <c r="P59" s="1"/>
      <c r="Q59" s="568" t="s">
        <v>139</v>
      </c>
      <c r="R59" s="569"/>
      <c r="S59" s="569"/>
      <c r="T59" s="569"/>
      <c r="U59" s="569"/>
      <c r="V59" s="569"/>
      <c r="W59" s="569"/>
      <c r="X59" s="569"/>
      <c r="Y59" s="570"/>
    </row>
    <row r="60" spans="2:32" ht="47.25" customHeight="1" x14ac:dyDescent="0.35">
      <c r="L60" s="104"/>
      <c r="M60" s="104"/>
      <c r="O60" s="1"/>
      <c r="P60" s="1"/>
      <c r="Q60" s="335" t="s">
        <v>140</v>
      </c>
      <c r="R60" s="558" t="s">
        <v>141</v>
      </c>
      <c r="S60" s="559"/>
      <c r="T60" s="571" t="s">
        <v>142</v>
      </c>
      <c r="U60" s="572"/>
      <c r="V60" s="572"/>
      <c r="W60" s="572"/>
      <c r="X60" s="573"/>
      <c r="Y60" s="336" t="s">
        <v>143</v>
      </c>
    </row>
    <row r="61" spans="2:32" ht="47.25" customHeight="1" x14ac:dyDescent="0.35">
      <c r="L61" s="104"/>
      <c r="M61" s="104"/>
      <c r="O61" s="1"/>
      <c r="P61" s="1"/>
      <c r="Q61" s="584" t="s">
        <v>144</v>
      </c>
      <c r="R61" s="632" t="s">
        <v>145</v>
      </c>
      <c r="S61" s="633"/>
      <c r="T61" s="586" t="s">
        <v>388</v>
      </c>
      <c r="U61" s="587"/>
      <c r="V61" s="587"/>
      <c r="W61" s="587"/>
      <c r="X61" s="588"/>
      <c r="Y61" s="592" t="str">
        <f>IF(AND(R62&gt;=T67,R62&lt;=U67),"Estimated calories are within the required range", IF(AND(R62&lt;T67,R62&gt;=V67), "Estimated calories are below the calorie minimum but within 25 calories, follow up with State agency", IF(AND(R62&gt;U67,R62&lt;=W67), "Estimated calories are above the calorie maximum but within 25 calories, follow up with State agency", "Estimated calories are NOT within the required range")))</f>
        <v>Estimated calories are NOT within the required range</v>
      </c>
    </row>
    <row r="62" spans="2:32" ht="47.25" customHeight="1" x14ac:dyDescent="0.35">
      <c r="L62" s="104"/>
      <c r="M62" s="104"/>
      <c r="Q62" s="585"/>
      <c r="R62" s="630">
        <f>ROUND(SUM(L68,Q73,Z73),2)</f>
        <v>0</v>
      </c>
      <c r="S62" s="631"/>
      <c r="T62" s="589"/>
      <c r="U62" s="590"/>
      <c r="V62" s="590"/>
      <c r="W62" s="590"/>
      <c r="X62" s="591"/>
      <c r="Y62" s="593"/>
    </row>
    <row r="63" spans="2:32" ht="47.25" customHeight="1" x14ac:dyDescent="0.35">
      <c r="L63" s="104"/>
      <c r="M63" s="104"/>
      <c r="Q63" s="584" t="s">
        <v>146</v>
      </c>
      <c r="R63" s="632" t="s">
        <v>147</v>
      </c>
      <c r="S63" s="633"/>
      <c r="T63" s="595" t="s">
        <v>148</v>
      </c>
      <c r="U63" s="596"/>
      <c r="V63" s="596"/>
      <c r="W63" s="596"/>
      <c r="X63" s="597"/>
      <c r="Y63" s="614" t="str">
        <f>IF(R64&lt;0.1,"Estimated percent of saturated fat meets the requirement",IF(AND(R64&gt;=0.1,R64&lt;=0.105),"Estimated percent of saturated fat is above the requirement by less than a half percent, follow up with State agency","Estimated percent of saturated fat does NOT meet the requirement"))</f>
        <v>Estimated percent of saturated fat meets the requirement</v>
      </c>
      <c r="Z63" s="345"/>
    </row>
    <row r="64" spans="2:32" ht="47.25" customHeight="1" x14ac:dyDescent="0.35">
      <c r="L64" s="104"/>
      <c r="M64" s="104"/>
      <c r="P64" s="344"/>
      <c r="Q64" s="594"/>
      <c r="R64" s="612">
        <f>ROUND(IF(ISERROR(SUM(M68,R73,AA73)*9/R62),0,SUM(M68,R73,AA73)*9/R62),2)</f>
        <v>0</v>
      </c>
      <c r="S64" s="613"/>
      <c r="T64" s="598"/>
      <c r="U64" s="599"/>
      <c r="V64" s="599"/>
      <c r="W64" s="599"/>
      <c r="X64" s="600"/>
      <c r="Y64" s="615"/>
    </row>
    <row r="65" spans="11:29" ht="22.5" customHeight="1" x14ac:dyDescent="0.35">
      <c r="K65" s="341"/>
      <c r="L65" s="104"/>
      <c r="M65" s="104"/>
      <c r="Q65" s="601" t="s">
        <v>336</v>
      </c>
      <c r="R65" s="603" t="s">
        <v>145</v>
      </c>
      <c r="S65" s="604"/>
      <c r="T65" s="595" t="s">
        <v>381</v>
      </c>
      <c r="U65" s="596"/>
      <c r="V65" s="596"/>
      <c r="W65" s="596"/>
      <c r="X65" s="597"/>
      <c r="Y65" s="610" t="str">
        <f>IF(R66&lt;=Y67,"Estimated sodium level MEETS the requirement", IF(AND(R66&gt;Y67,R66&lt;=(Y67+40)),"Estimated sodium level is above the requirement BUT within 40mg, follow up with State agency","Estimated sodium level does NOT meet the requirement"))</f>
        <v>Estimated sodium level MEETS the requirement</v>
      </c>
    </row>
    <row r="66" spans="11:29" ht="54.75" customHeight="1" thickBot="1" x14ac:dyDescent="0.4">
      <c r="K66" s="341"/>
      <c r="L66" s="341"/>
      <c r="Q66" s="602"/>
      <c r="R66" s="605">
        <f>SUM(L67,T73,AC73)</f>
        <v>0</v>
      </c>
      <c r="S66" s="606"/>
      <c r="T66" s="607"/>
      <c r="U66" s="608"/>
      <c r="V66" s="608"/>
      <c r="W66" s="608"/>
      <c r="X66" s="609"/>
      <c r="Y66" s="611"/>
    </row>
    <row r="67" spans="11:29" ht="22.5" hidden="1" customHeight="1" x14ac:dyDescent="0.35">
      <c r="K67" s="341" t="s">
        <v>336</v>
      </c>
      <c r="L67" s="104">
        <f>SUM(M9,M17,M26,M34,M51)</f>
        <v>0</v>
      </c>
      <c r="T67">
        <v>450</v>
      </c>
      <c r="U67">
        <v>500</v>
      </c>
      <c r="V67">
        <v>425</v>
      </c>
      <c r="W67">
        <v>525</v>
      </c>
      <c r="Y67">
        <v>540</v>
      </c>
    </row>
    <row r="68" spans="11:29" ht="15" hidden="1" customHeight="1" x14ac:dyDescent="0.35">
      <c r="K68" s="341" t="s">
        <v>149</v>
      </c>
      <c r="L68" s="104">
        <f>SUM(L13,L20,L30,L40)</f>
        <v>0</v>
      </c>
      <c r="M68" s="104">
        <f>SUM(M13,M20,M30,M40)</f>
        <v>0</v>
      </c>
      <c r="T68">
        <f>SUM(T8:T57)</f>
        <v>0</v>
      </c>
      <c r="Z68">
        <f>SUM(Z8:Z57)</f>
        <v>0</v>
      </c>
      <c r="AA68">
        <f>SUM(AA8:AA57)</f>
        <v>0</v>
      </c>
      <c r="AC68">
        <f>SUM(AC8:AC57)</f>
        <v>0</v>
      </c>
    </row>
    <row r="69" spans="11:29" ht="15" hidden="1" customHeight="1" x14ac:dyDescent="0.35">
      <c r="Q69" t="s">
        <v>150</v>
      </c>
      <c r="R69" t="s">
        <v>151</v>
      </c>
      <c r="T69" t="s">
        <v>152</v>
      </c>
      <c r="Z69" t="s">
        <v>89</v>
      </c>
      <c r="AA69" t="s">
        <v>151</v>
      </c>
      <c r="AC69" t="s">
        <v>152</v>
      </c>
    </row>
    <row r="70" spans="11:29" ht="15" hidden="1" customHeight="1" x14ac:dyDescent="0.35">
      <c r="Q70" t="s">
        <v>153</v>
      </c>
      <c r="R70" t="s">
        <v>154</v>
      </c>
      <c r="Z70" t="s">
        <v>153</v>
      </c>
      <c r="AA70" t="s">
        <v>154</v>
      </c>
    </row>
    <row r="71" spans="11:29" ht="15" hidden="1" customHeight="1" x14ac:dyDescent="0.35">
      <c r="Q71">
        <f>SUM(U8:U57)</f>
        <v>0</v>
      </c>
      <c r="R71">
        <f>SUM(V8:V57)</f>
        <v>0</v>
      </c>
      <c r="Z71">
        <f>SUM(AD8:AD57)</f>
        <v>0</v>
      </c>
      <c r="AA71">
        <f>SUM(AE8:AE57)</f>
        <v>0</v>
      </c>
    </row>
    <row r="72" spans="11:29" ht="15" hidden="1" customHeight="1" x14ac:dyDescent="0.35">
      <c r="Q72" t="s">
        <v>155</v>
      </c>
      <c r="R72" t="s">
        <v>156</v>
      </c>
      <c r="S72" t="s">
        <v>340</v>
      </c>
      <c r="T72" t="s">
        <v>324</v>
      </c>
      <c r="Z72" t="s">
        <v>155</v>
      </c>
      <c r="AA72" t="s">
        <v>156</v>
      </c>
      <c r="AB72" s="341" t="s">
        <v>323</v>
      </c>
      <c r="AC72">
        <f>SUM(AF8:AF57)</f>
        <v>0</v>
      </c>
    </row>
    <row r="73" spans="11:29" ht="15" hidden="1" customHeight="1" x14ac:dyDescent="0.35">
      <c r="Q73">
        <f>IF(ISERROR(Q71/$T$68),0, (Q71/$T$68))</f>
        <v>0</v>
      </c>
      <c r="R73">
        <f>IF(ISERROR(R71/$T$68),0,(R71/$T$68))</f>
        <v>0</v>
      </c>
      <c r="S73">
        <f>SUM(W8:W57)</f>
        <v>0</v>
      </c>
      <c r="T73">
        <f>IF(ISERROR(S73/$T$68),0,(S73/$T$68))</f>
        <v>0</v>
      </c>
      <c r="Z73">
        <f>IF(ISERROR(Z71/$T$68),0,(Z71/$T$68))</f>
        <v>0</v>
      </c>
      <c r="AA73">
        <f>IF(ISERROR(AA71/$T$68),0, (AA71/$T$68))</f>
        <v>0</v>
      </c>
      <c r="AB73" t="s">
        <v>324</v>
      </c>
      <c r="AC73">
        <f>IF(ISERROR(AC72/$T$68),0, (AC72/$T$68))</f>
        <v>0</v>
      </c>
    </row>
    <row r="74" spans="11:29" x14ac:dyDescent="0.35">
      <c r="Q74" s="574" t="s">
        <v>41</v>
      </c>
      <c r="R74" s="574"/>
      <c r="S74" s="574"/>
      <c r="T74" s="574"/>
      <c r="U74" s="574"/>
      <c r="V74" s="574"/>
      <c r="W74" s="574"/>
      <c r="X74" s="574"/>
      <c r="Y74" s="574"/>
    </row>
    <row r="75" spans="11:29" ht="15" thickBot="1" x14ac:dyDescent="0.4">
      <c r="Q75" s="574"/>
      <c r="R75" s="574"/>
      <c r="S75" s="574"/>
      <c r="T75" s="574"/>
      <c r="U75" s="574"/>
      <c r="V75" s="574"/>
      <c r="W75" s="574"/>
      <c r="X75" s="574"/>
      <c r="Y75" s="574"/>
    </row>
    <row r="76" spans="11:29" ht="15" thickTop="1" x14ac:dyDescent="0.35">
      <c r="Q76" s="575"/>
      <c r="R76" s="576"/>
      <c r="S76" s="576"/>
      <c r="T76" s="576"/>
      <c r="U76" s="576"/>
      <c r="V76" s="576"/>
      <c r="W76" s="576"/>
      <c r="X76" s="576"/>
      <c r="Y76" s="577"/>
    </row>
    <row r="77" spans="11:29" x14ac:dyDescent="0.35">
      <c r="Q77" s="578"/>
      <c r="R77" s="579"/>
      <c r="S77" s="579"/>
      <c r="T77" s="579"/>
      <c r="U77" s="579"/>
      <c r="V77" s="579"/>
      <c r="W77" s="579"/>
      <c r="X77" s="579"/>
      <c r="Y77" s="580"/>
    </row>
    <row r="78" spans="11:29" x14ac:dyDescent="0.35">
      <c r="Q78" s="578"/>
      <c r="R78" s="579"/>
      <c r="S78" s="579"/>
      <c r="T78" s="579"/>
      <c r="U78" s="579"/>
      <c r="V78" s="579"/>
      <c r="W78" s="579"/>
      <c r="X78" s="579"/>
      <c r="Y78" s="580"/>
    </row>
    <row r="79" spans="11:29" x14ac:dyDescent="0.35">
      <c r="Q79" s="578"/>
      <c r="R79" s="579"/>
      <c r="S79" s="579"/>
      <c r="T79" s="579"/>
      <c r="U79" s="579"/>
      <c r="V79" s="579"/>
      <c r="W79" s="579"/>
      <c r="X79" s="579"/>
      <c r="Y79" s="580"/>
    </row>
    <row r="80" spans="11:29" x14ac:dyDescent="0.35">
      <c r="Q80" s="578"/>
      <c r="R80" s="579"/>
      <c r="S80" s="579"/>
      <c r="T80" s="579"/>
      <c r="U80" s="579"/>
      <c r="V80" s="579"/>
      <c r="W80" s="579"/>
      <c r="X80" s="579"/>
      <c r="Y80" s="580"/>
    </row>
    <row r="81" spans="17:25" x14ac:dyDescent="0.35">
      <c r="Q81" s="578"/>
      <c r="R81" s="579"/>
      <c r="S81" s="579"/>
      <c r="T81" s="579"/>
      <c r="U81" s="579"/>
      <c r="V81" s="579"/>
      <c r="W81" s="579"/>
      <c r="X81" s="579"/>
      <c r="Y81" s="580"/>
    </row>
    <row r="82" spans="17:25" x14ac:dyDescent="0.35">
      <c r="Q82" s="578"/>
      <c r="R82" s="579"/>
      <c r="S82" s="579"/>
      <c r="T82" s="579"/>
      <c r="U82" s="579"/>
      <c r="V82" s="579"/>
      <c r="W82" s="579"/>
      <c r="X82" s="579"/>
      <c r="Y82" s="580"/>
    </row>
    <row r="83" spans="17:25" x14ac:dyDescent="0.35">
      <c r="Q83" s="578"/>
      <c r="R83" s="579"/>
      <c r="S83" s="579"/>
      <c r="T83" s="579"/>
      <c r="U83" s="579"/>
      <c r="V83" s="579"/>
      <c r="W83" s="579"/>
      <c r="X83" s="579"/>
      <c r="Y83" s="580"/>
    </row>
    <row r="84" spans="17:25" x14ac:dyDescent="0.35">
      <c r="Q84" s="578"/>
      <c r="R84" s="579"/>
      <c r="S84" s="579"/>
      <c r="T84" s="579"/>
      <c r="U84" s="579"/>
      <c r="V84" s="579"/>
      <c r="W84" s="579"/>
      <c r="X84" s="579"/>
      <c r="Y84" s="580"/>
    </row>
    <row r="85" spans="17:25" x14ac:dyDescent="0.35">
      <c r="Q85" s="578"/>
      <c r="R85" s="579"/>
      <c r="S85" s="579"/>
      <c r="T85" s="579"/>
      <c r="U85" s="579"/>
      <c r="V85" s="579"/>
      <c r="W85" s="579"/>
      <c r="X85" s="579"/>
      <c r="Y85" s="580"/>
    </row>
    <row r="86" spans="17:25" x14ac:dyDescent="0.35">
      <c r="Q86" s="578"/>
      <c r="R86" s="579"/>
      <c r="S86" s="579"/>
      <c r="T86" s="579"/>
      <c r="U86" s="579"/>
      <c r="V86" s="579"/>
      <c r="W86" s="579"/>
      <c r="X86" s="579"/>
      <c r="Y86" s="580"/>
    </row>
    <row r="87" spans="17:25" x14ac:dyDescent="0.35">
      <c r="Q87" s="578"/>
      <c r="R87" s="579"/>
      <c r="S87" s="579"/>
      <c r="T87" s="579"/>
      <c r="U87" s="579"/>
      <c r="V87" s="579"/>
      <c r="W87" s="579"/>
      <c r="X87" s="579"/>
      <c r="Y87" s="580"/>
    </row>
    <row r="88" spans="17:25" x14ac:dyDescent="0.35">
      <c r="Q88" s="578"/>
      <c r="R88" s="579"/>
      <c r="S88" s="579"/>
      <c r="T88" s="579"/>
      <c r="U88" s="579"/>
      <c r="V88" s="579"/>
      <c r="W88" s="579"/>
      <c r="X88" s="579"/>
      <c r="Y88" s="580"/>
    </row>
    <row r="89" spans="17:25" x14ac:dyDescent="0.35">
      <c r="Q89" s="578"/>
      <c r="R89" s="579"/>
      <c r="S89" s="579"/>
      <c r="T89" s="579"/>
      <c r="U89" s="579"/>
      <c r="V89" s="579"/>
      <c r="W89" s="579"/>
      <c r="X89" s="579"/>
      <c r="Y89" s="580"/>
    </row>
    <row r="90" spans="17:25" x14ac:dyDescent="0.35">
      <c r="Q90" s="578"/>
      <c r="R90" s="579"/>
      <c r="S90" s="579"/>
      <c r="T90" s="579"/>
      <c r="U90" s="579"/>
      <c r="V90" s="579"/>
      <c r="W90" s="579"/>
      <c r="X90" s="579"/>
      <c r="Y90" s="580"/>
    </row>
    <row r="91" spans="17:25" x14ac:dyDescent="0.35">
      <c r="Q91" s="578"/>
      <c r="R91" s="579"/>
      <c r="S91" s="579"/>
      <c r="T91" s="579"/>
      <c r="U91" s="579"/>
      <c r="V91" s="579"/>
      <c r="W91" s="579"/>
      <c r="X91" s="579"/>
      <c r="Y91" s="580"/>
    </row>
    <row r="92" spans="17:25" x14ac:dyDescent="0.35">
      <c r="Q92" s="578"/>
      <c r="R92" s="579"/>
      <c r="S92" s="579"/>
      <c r="T92" s="579"/>
      <c r="U92" s="579"/>
      <c r="V92" s="579"/>
      <c r="W92" s="579"/>
      <c r="X92" s="579"/>
      <c r="Y92" s="580"/>
    </row>
    <row r="93" spans="17:25" x14ac:dyDescent="0.35">
      <c r="Q93" s="578"/>
      <c r="R93" s="579"/>
      <c r="S93" s="579"/>
      <c r="T93" s="579"/>
      <c r="U93" s="579"/>
      <c r="V93" s="579"/>
      <c r="W93" s="579"/>
      <c r="X93" s="579"/>
      <c r="Y93" s="580"/>
    </row>
    <row r="94" spans="17:25" x14ac:dyDescent="0.35">
      <c r="Q94" s="578"/>
      <c r="R94" s="579"/>
      <c r="S94" s="579"/>
      <c r="T94" s="579"/>
      <c r="U94" s="579"/>
      <c r="V94" s="579"/>
      <c r="W94" s="579"/>
      <c r="X94" s="579"/>
      <c r="Y94" s="580"/>
    </row>
    <row r="95" spans="17:25" x14ac:dyDescent="0.35">
      <c r="Q95" s="578"/>
      <c r="R95" s="579"/>
      <c r="S95" s="579"/>
      <c r="T95" s="579"/>
      <c r="U95" s="579"/>
      <c r="V95" s="579"/>
      <c r="W95" s="579"/>
      <c r="X95" s="579"/>
      <c r="Y95" s="580"/>
    </row>
    <row r="96" spans="17:25" x14ac:dyDescent="0.35">
      <c r="Q96" s="578"/>
      <c r="R96" s="579"/>
      <c r="S96" s="579"/>
      <c r="T96" s="579"/>
      <c r="U96" s="579"/>
      <c r="V96" s="579"/>
      <c r="W96" s="579"/>
      <c r="X96" s="579"/>
      <c r="Y96" s="580"/>
    </row>
    <row r="97" spans="17:25" x14ac:dyDescent="0.35">
      <c r="Q97" s="578"/>
      <c r="R97" s="579"/>
      <c r="S97" s="579"/>
      <c r="T97" s="579"/>
      <c r="U97" s="579"/>
      <c r="V97" s="579"/>
      <c r="W97" s="579"/>
      <c r="X97" s="579"/>
      <c r="Y97" s="580"/>
    </row>
    <row r="98" spans="17:25" x14ac:dyDescent="0.35">
      <c r="Q98" s="578"/>
      <c r="R98" s="579"/>
      <c r="S98" s="579"/>
      <c r="T98" s="579"/>
      <c r="U98" s="579"/>
      <c r="V98" s="579"/>
      <c r="W98" s="579"/>
      <c r="X98" s="579"/>
      <c r="Y98" s="580"/>
    </row>
    <row r="99" spans="17:25" x14ac:dyDescent="0.35">
      <c r="Q99" s="578"/>
      <c r="R99" s="579"/>
      <c r="S99" s="579"/>
      <c r="T99" s="579"/>
      <c r="U99" s="579"/>
      <c r="V99" s="579"/>
      <c r="W99" s="579"/>
      <c r="X99" s="579"/>
      <c r="Y99" s="580"/>
    </row>
    <row r="100" spans="17:25" x14ac:dyDescent="0.35">
      <c r="Q100" s="578"/>
      <c r="R100" s="579"/>
      <c r="S100" s="579"/>
      <c r="T100" s="579"/>
      <c r="U100" s="579"/>
      <c r="V100" s="579"/>
      <c r="W100" s="579"/>
      <c r="X100" s="579"/>
      <c r="Y100" s="580"/>
    </row>
    <row r="101" spans="17:25" x14ac:dyDescent="0.35">
      <c r="Q101" s="578"/>
      <c r="R101" s="579"/>
      <c r="S101" s="579"/>
      <c r="T101" s="579"/>
      <c r="U101" s="579"/>
      <c r="V101" s="579"/>
      <c r="W101" s="579"/>
      <c r="X101" s="579"/>
      <c r="Y101" s="580"/>
    </row>
    <row r="102" spans="17:25" x14ac:dyDescent="0.35">
      <c r="Q102" s="578"/>
      <c r="R102" s="579"/>
      <c r="S102" s="579"/>
      <c r="T102" s="579"/>
      <c r="U102" s="579"/>
      <c r="V102" s="579"/>
      <c r="W102" s="579"/>
      <c r="X102" s="579"/>
      <c r="Y102" s="580"/>
    </row>
    <row r="103" spans="17:25" x14ac:dyDescent="0.35">
      <c r="Q103" s="578"/>
      <c r="R103" s="579"/>
      <c r="S103" s="579"/>
      <c r="T103" s="579"/>
      <c r="U103" s="579"/>
      <c r="V103" s="579"/>
      <c r="W103" s="579"/>
      <c r="X103" s="579"/>
      <c r="Y103" s="580"/>
    </row>
    <row r="104" spans="17:25" ht="15" thickBot="1" x14ac:dyDescent="0.4">
      <c r="Q104" s="581"/>
      <c r="R104" s="582"/>
      <c r="S104" s="582"/>
      <c r="T104" s="582"/>
      <c r="U104" s="582"/>
      <c r="V104" s="582"/>
      <c r="W104" s="582"/>
      <c r="X104" s="582"/>
      <c r="Y104" s="583"/>
    </row>
    <row r="105" spans="17:25" ht="15" thickTop="1" x14ac:dyDescent="0.35"/>
  </sheetData>
  <sheetProtection algorithmName="SHA-512" hashValue="OHsGMA2nPmOPUUIH9h7su7kY7ip3/2MvQw6907XlEukw5e/A0UfUcGgBp0GZXgD8XCDMnBS9MrqCz1sFaOsHEg==" saltValue="bel6sCL0zK46SmO0L/OgGg==" spinCount="100000" sheet="1"/>
  <mergeCells count="148">
    <mergeCell ref="A1:AC1"/>
    <mergeCell ref="A2:N2"/>
    <mergeCell ref="O2:R2"/>
    <mergeCell ref="Y2:Z2"/>
    <mergeCell ref="AA2:AD2"/>
    <mergeCell ref="B3:K3"/>
    <mergeCell ref="O3:T3"/>
    <mergeCell ref="Y3:AC3"/>
    <mergeCell ref="AH40:AW40"/>
    <mergeCell ref="Y4:AC4"/>
    <mergeCell ref="AH6:AO6"/>
    <mergeCell ref="AQ6:AW7"/>
    <mergeCell ref="B7:K7"/>
    <mergeCell ref="AH7:AO7"/>
    <mergeCell ref="AN12:AO13"/>
    <mergeCell ref="AV12:AW12"/>
    <mergeCell ref="AV13:AW13"/>
    <mergeCell ref="AH19:AK20"/>
    <mergeCell ref="AN19:AO20"/>
    <mergeCell ref="G20:K20"/>
    <mergeCell ref="G21:K21"/>
    <mergeCell ref="AH22:AW22"/>
    <mergeCell ref="B23:K23"/>
    <mergeCell ref="AI27:AN27"/>
    <mergeCell ref="B46:G46"/>
    <mergeCell ref="AV9:AW9"/>
    <mergeCell ref="AH10:AK11"/>
    <mergeCell ref="AN10:AO11"/>
    <mergeCell ref="AV10:AW10"/>
    <mergeCell ref="B4:K6"/>
    <mergeCell ref="O4:T4"/>
    <mergeCell ref="G22:K22"/>
    <mergeCell ref="G28:K28"/>
    <mergeCell ref="G29:K29"/>
    <mergeCell ref="G30:K30"/>
    <mergeCell ref="B8:G8"/>
    <mergeCell ref="B24:K24"/>
    <mergeCell ref="B25:G25"/>
    <mergeCell ref="AH8:AK8"/>
    <mergeCell ref="AN8:AO8"/>
    <mergeCell ref="AQ8:AS13"/>
    <mergeCell ref="AV8:AW8"/>
    <mergeCell ref="B9:G9"/>
    <mergeCell ref="H9:K9"/>
    <mergeCell ref="AH9:AK9"/>
    <mergeCell ref="AN9:AO9"/>
    <mergeCell ref="AV11:AW11"/>
    <mergeCell ref="AH12:AK13"/>
    <mergeCell ref="B47:G47"/>
    <mergeCell ref="AH14:AO14"/>
    <mergeCell ref="AQ14:AW15"/>
    <mergeCell ref="B15:K15"/>
    <mergeCell ref="AH15:AK15"/>
    <mergeCell ref="AN15:AO15"/>
    <mergeCell ref="AH16:AK16"/>
    <mergeCell ref="AN16:AO16"/>
    <mergeCell ref="AQ16:AS17"/>
    <mergeCell ref="AV16:AW17"/>
    <mergeCell ref="B17:K17"/>
    <mergeCell ref="AH17:AK18"/>
    <mergeCell ref="AN17:AO18"/>
    <mergeCell ref="G18:K18"/>
    <mergeCell ref="AQ18:AS19"/>
    <mergeCell ref="AV18:AW19"/>
    <mergeCell ref="G19:K19"/>
    <mergeCell ref="B26:K26"/>
    <mergeCell ref="G27:K27"/>
    <mergeCell ref="B45:G45"/>
    <mergeCell ref="I32:K32"/>
    <mergeCell ref="B44:G44"/>
    <mergeCell ref="B42:K42"/>
    <mergeCell ref="B43:K43"/>
    <mergeCell ref="AI30:AN30"/>
    <mergeCell ref="AO27:AQ27"/>
    <mergeCell ref="AR27:AS27"/>
    <mergeCell ref="R62:S62"/>
    <mergeCell ref="R63:S63"/>
    <mergeCell ref="AI28:AN28"/>
    <mergeCell ref="AI29:AN29"/>
    <mergeCell ref="R61:S61"/>
    <mergeCell ref="AI32:AN32"/>
    <mergeCell ref="AO28:AQ28"/>
    <mergeCell ref="AR28:AS28"/>
    <mergeCell ref="AR29:AS29"/>
    <mergeCell ref="AO30:AQ30"/>
    <mergeCell ref="AR30:AS30"/>
    <mergeCell ref="AO29:AQ29"/>
    <mergeCell ref="G37:K37"/>
    <mergeCell ref="AI37:AN37"/>
    <mergeCell ref="B39:K39"/>
    <mergeCell ref="AI38:AN38"/>
    <mergeCell ref="G31:K31"/>
    <mergeCell ref="AI31:AN31"/>
    <mergeCell ref="B32:G32"/>
    <mergeCell ref="AI39:AN39"/>
    <mergeCell ref="B41:K41"/>
    <mergeCell ref="B40:K40"/>
    <mergeCell ref="G35:K35"/>
    <mergeCell ref="AI35:AN35"/>
    <mergeCell ref="G36:K36"/>
    <mergeCell ref="AI36:AN36"/>
    <mergeCell ref="B33:K33"/>
    <mergeCell ref="AI33:AN33"/>
    <mergeCell ref="G34:K34"/>
    <mergeCell ref="AI34:AN34"/>
    <mergeCell ref="G53:K53"/>
    <mergeCell ref="H56:K56"/>
    <mergeCell ref="Q59:Y59"/>
    <mergeCell ref="T60:X60"/>
    <mergeCell ref="Q74:Y75"/>
    <mergeCell ref="Q76:Y104"/>
    <mergeCell ref="Q61:Q62"/>
    <mergeCell ref="T61:X62"/>
    <mergeCell ref="Y61:Y62"/>
    <mergeCell ref="Q63:Q64"/>
    <mergeCell ref="T63:X64"/>
    <mergeCell ref="Q65:Q66"/>
    <mergeCell ref="R65:S65"/>
    <mergeCell ref="R66:S66"/>
    <mergeCell ref="T65:X66"/>
    <mergeCell ref="Y65:Y66"/>
    <mergeCell ref="R64:S64"/>
    <mergeCell ref="Y63:Y64"/>
    <mergeCell ref="B55:K55"/>
    <mergeCell ref="B50:G50"/>
    <mergeCell ref="B48:K48"/>
    <mergeCell ref="B49:G49"/>
    <mergeCell ref="R60:S60"/>
    <mergeCell ref="B51:K51"/>
    <mergeCell ref="AI26:AV26"/>
    <mergeCell ref="AO39:AQ39"/>
    <mergeCell ref="AR39:AS39"/>
    <mergeCell ref="AO37:AQ37"/>
    <mergeCell ref="AR37:AS37"/>
    <mergeCell ref="AO38:AQ38"/>
    <mergeCell ref="AR38:AS38"/>
    <mergeCell ref="AO35:AQ35"/>
    <mergeCell ref="AR35:AS35"/>
    <mergeCell ref="AO36:AQ36"/>
    <mergeCell ref="AR36:AS36"/>
    <mergeCell ref="AO33:AQ33"/>
    <mergeCell ref="AR33:AS33"/>
    <mergeCell ref="AO34:AQ34"/>
    <mergeCell ref="AR34:AS34"/>
    <mergeCell ref="AO31:AQ31"/>
    <mergeCell ref="AR31:AS31"/>
    <mergeCell ref="AO32:AQ32"/>
    <mergeCell ref="AR32:AS32"/>
  </mergeCells>
  <conditionalFormatting sqref="Y61">
    <cfRule type="containsText" dxfId="23" priority="7" stopIfTrue="1" operator="containsText" text="Estimated calories are within the required range">
      <formula>NOT(ISERROR(SEARCH("Estimated calories are within the required range",Y61)))</formula>
    </cfRule>
    <cfRule type="containsText" dxfId="22" priority="8" stopIfTrue="1" operator="containsText" text="25">
      <formula>NOT(ISERROR(SEARCH("25",Y61)))</formula>
    </cfRule>
    <cfRule type="containsText" dxfId="21" priority="9" stopIfTrue="1" operator="containsText" text="NOT">
      <formula>NOT(ISERROR(SEARCH("NOT",Y61)))</formula>
    </cfRule>
    <cfRule type="containsText" dxfId="20" priority="13" stopIfTrue="1" operator="containsText" text="Estimated calories are within the required range">
      <formula>NOT(ISERROR(SEARCH("Estimated calories are within the required range",Y61)))</formula>
    </cfRule>
    <cfRule type="containsText" dxfId="19" priority="14" stopIfTrue="1" operator="containsText" text="25">
      <formula>NOT(ISERROR(SEARCH("25",Y61)))</formula>
    </cfRule>
    <cfRule type="containsText" dxfId="18" priority="15" stopIfTrue="1" operator="containsText" text="NOT">
      <formula>NOT(ISERROR(SEARCH("NOT",Y61)))</formula>
    </cfRule>
  </conditionalFormatting>
  <conditionalFormatting sqref="Y61:Y62">
    <cfRule type="containsText" dxfId="17" priority="4" stopIfTrue="1" operator="containsText" text="Estimated calories are within the required range">
      <formula>NOT(ISERROR(SEARCH("Estimated calories are within the required range",Y61)))</formula>
    </cfRule>
    <cfRule type="containsText" dxfId="16" priority="5" stopIfTrue="1" operator="containsText" text="25">
      <formula>NOT(ISERROR(SEARCH("25",Y61)))</formula>
    </cfRule>
    <cfRule type="containsText" dxfId="15" priority="6" stopIfTrue="1" operator="containsText" text="NOT">
      <formula>NOT(ISERROR(SEARCH("NOT",Y61)))</formula>
    </cfRule>
    <cfRule type="containsText" dxfId="14" priority="10" stopIfTrue="1" operator="containsText" text="Estimated calories are within the required range">
      <formula>NOT(ISERROR(SEARCH("Estimated calories are within the required range",Y61)))</formula>
    </cfRule>
    <cfRule type="containsText" dxfId="13" priority="11" stopIfTrue="1" operator="containsText" text="25">
      <formula>NOT(ISERROR(SEARCH("25",Y61)))</formula>
    </cfRule>
    <cfRule type="containsText" dxfId="12" priority="12" stopIfTrue="1" operator="containsText" text="NOT">
      <formula>NOT(ISERROR(SEARCH("NOT",Y61)))</formula>
    </cfRule>
    <cfRule type="containsText" dxfId="11" priority="16" stopIfTrue="1" operator="containsText" text="Estimated calories are within the required range">
      <formula>NOT(ISERROR(SEARCH("Estimated calories are within the required range",Y61)))</formula>
    </cfRule>
    <cfRule type="containsText" dxfId="10" priority="17" stopIfTrue="1" operator="containsText" text="25">
      <formula>NOT(ISERROR(SEARCH("25",Y61)))</formula>
    </cfRule>
    <cfRule type="containsText" dxfId="9" priority="18" stopIfTrue="1" operator="containsText" text="NOT">
      <formula>NOT(ISERROR(SEARCH("NOT",Y61)))</formula>
    </cfRule>
    <cfRule type="containsText" dxfId="8" priority="19" stopIfTrue="1" operator="containsText" text="Estimated calories are within the required range">
      <formula>NOT(ISERROR(SEARCH("Estimated calories are within the required range",Y61)))</formula>
    </cfRule>
    <cfRule type="containsText" dxfId="7" priority="20" stopIfTrue="1" operator="containsText" text="25">
      <formula>NOT(ISERROR(SEARCH("25",Y61)))</formula>
    </cfRule>
    <cfRule type="containsText" dxfId="6" priority="21" stopIfTrue="1" operator="containsText" text="NOT">
      <formula>NOT(ISERROR(SEARCH("NOT",Y61)))</formula>
    </cfRule>
  </conditionalFormatting>
  <conditionalFormatting sqref="Y63:Y64">
    <cfRule type="containsText" dxfId="5" priority="22" stopIfTrue="1" operator="containsText" text="half percent">
      <formula>NOT(ISERROR(SEARCH("half percent",Y63)))</formula>
    </cfRule>
    <cfRule type="containsText" dxfId="4" priority="23" stopIfTrue="1" operator="containsText" text="NOT">
      <formula>NOT(ISERROR(SEARCH("NOT",Y63)))</formula>
    </cfRule>
    <cfRule type="containsText" dxfId="3" priority="24" stopIfTrue="1" operator="containsText" text="Estimated percent of saturated fat meets the requirement">
      <formula>NOT(ISERROR(SEARCH("Estimated percent of saturated fat meets the requirement",Y63)))</formula>
    </cfRule>
  </conditionalFormatting>
  <conditionalFormatting sqref="Y65:Y66">
    <cfRule type="containsText" dxfId="2" priority="1" stopIfTrue="1" operator="containsText" text="BUT">
      <formula>NOT(ISERROR(SEARCH("BUT",Y65)))</formula>
    </cfRule>
    <cfRule type="containsText" dxfId="1" priority="2" stopIfTrue="1" operator="containsText" text="NOT">
      <formula>NOT(ISERROR(SEARCH("NOT",Y65)))</formula>
    </cfRule>
    <cfRule type="containsText" dxfId="0" priority="3" stopIfTrue="1" operator="containsText" text="MEETS">
      <formula>NOT(ISERROR(SEARCH("MEETS",Y65)))</formula>
    </cfRule>
  </conditionalFormatting>
  <dataValidations count="5">
    <dataValidation type="custom" allowBlank="1" showInputMessage="1" showErrorMessage="1" sqref="C10:C12" xr:uid="{00000000-0002-0000-0A00-000000000000}">
      <formula1>IF(AND(C10=TRUE,C11=TRUE),1,IF(AND(C10=TRUE,C12=TRUE),1,IF(AND(C11=TRUE,C12=TRUE),1,0)))=1</formula1>
    </dataValidation>
    <dataValidation type="decimal" allowBlank="1" showInputMessage="1" showErrorMessage="1" errorTitle="Numbers only" error="Only enter the number of calories, saturated fat, and servings. DO NOT inlcude kcal or g." sqref="Z7:AC57" xr:uid="{00000000-0002-0000-0A00-000001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Q8:T57" xr:uid="{00000000-0002-0000-0A00-000002000000}">
      <formula1>0</formula1>
      <formula2>1000000</formula2>
    </dataValidation>
    <dataValidation type="decimal" allowBlank="1" showInputMessage="1" showErrorMessage="1" sqref="Q7:T7" xr:uid="{00000000-0002-0000-0A00-000003000000}">
      <formula1>0</formula1>
      <formula2>1000000</formula2>
    </dataValidation>
    <dataValidation type="custom" operator="equal" allowBlank="1" showInputMessage="1" showErrorMessage="1" error="Please only check one box!" promptTitle="Only check 1 box!" sqref="C13" xr:uid="{00000000-0002-0000-0A00-000004000000}">
      <formula1>C13=1</formula1>
    </dataValidation>
  </dataValidations>
  <hyperlinks>
    <hyperlink ref="AA2:AD2" location="'Simplified Nutrient Assessment'!Q59" display="Go to Results" xr:uid="{00000000-0004-0000-0A00-000000000000}"/>
    <hyperlink ref="AH22:AV22" location="'Simplified Nutrient Assessment'!A1" display="Go Back to Assessement" xr:uid="{00000000-0004-0000-0A00-000001000000}"/>
    <hyperlink ref="Y2:Z2" location="'Simplified Nutrient Assessment'!AI26" display="Click here to go to the calories and saturated fat table for commonly used condiments" xr:uid="{00000000-0004-0000-0A00-000002000000}"/>
    <hyperlink ref="AI41:AT41" location="'Simplified Nutrient Assessment'!A1" display="Go Back to Assessement" xr:uid="{00000000-0004-0000-0A00-000003000000}"/>
    <hyperlink ref="O2:R2" location="'Simplified Nutrient Assessment'!AQ6" display="Click here to go to Optional Serving Size and Fraction Calculators" xr:uid="{00000000-0004-0000-0A00-000004000000}"/>
    <hyperlink ref="B7:K7" location="'Nutrient Instructions'!A29" display="Fruit (cups)" xr:uid="{00000000-0004-0000-0A00-000005000000}"/>
    <hyperlink ref="B15:K15" location="'Nutrient Instructions'!A45" display="Milk (cups)" xr:uid="{00000000-0004-0000-0A00-000006000000}"/>
    <hyperlink ref="O3:T3" location="'Nutrient Instructions'!A66" display="Main Dish Simplified Nutrient Data Entry" xr:uid="{00000000-0004-0000-0A00-000007000000}"/>
    <hyperlink ref="Y3:AC3" location="'Nutrient Instructions'!A83" display="Other items: Sides and Condiments Nutrient Data Entry" xr:uid="{00000000-0004-0000-0A00-000008000000}"/>
    <hyperlink ref="Q59:Y59" location="'Nutrient Instructions'!A103" display="Daily Amounts Based on the Average for a 5-day week" xr:uid="{00000000-0004-0000-0A00-000009000000}"/>
    <hyperlink ref="B3:K3" location="'Nutrient Instructions'!A27" display="Fruit, Milk, and Non-starchy and Starchy Vegetable Nutrient Assessement" xr:uid="{00000000-0004-0000-0A00-00000A000000}"/>
    <hyperlink ref="A2:N2" location="'Nutrient Instructions'!A1" display="Go to Instructions" xr:uid="{00000000-0004-0000-0A00-00000B000000}"/>
    <hyperlink ref="B42:K42" location="'Nutrient Instructions'!A97" display="'Nutrient Instructions'!A97" xr:uid="{FF439A2C-9DF4-4709-920C-77FB40519CD3}"/>
    <hyperlink ref="G22:K22" location="'Nutrient Instructions'!A58" display="          Non-Starchy and Starchy Vegetables" xr:uid="{E87A416C-2933-4FD6-97D0-159296D4BE93}"/>
    <hyperlink ref="AH40:AW40" location="'Simplified Nutrient Assessment'!A1" display="Go Back to Assessment" xr:uid="{1E4B53FB-CAD6-4306-A082-C758ECE0E0A8}"/>
  </hyperlinks>
  <pageMargins left="0.7" right="0.7" top="0.75" bottom="0.75" header="0.3" footer="0.3"/>
  <pageSetup scale="27" orientation="portrait" r:id="rId1"/>
  <headerFooter>
    <oddHeader>&amp;L&amp;G</oddHeader>
    <oddFooter>&amp;L&amp;P</oddFooter>
  </headerFooter>
  <rowBreaks count="1" manualBreakCount="1">
    <brk id="57" max="16383" man="1"/>
  </rowBreaks>
  <colBreaks count="1" manualBreakCount="1">
    <brk id="3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45" r:id="rId5" name="Option Button 1">
              <controlPr defaultSize="0" autoFill="0" autoLine="0" autoPict="0">
                <anchor moveWithCells="1">
                  <from>
                    <xdr:col>1</xdr:col>
                    <xdr:colOff>527050</xdr:colOff>
                    <xdr:row>9</xdr:row>
                    <xdr:rowOff>107950</xdr:rowOff>
                  </from>
                  <to>
                    <xdr:col>1</xdr:col>
                    <xdr:colOff>869950</xdr:colOff>
                    <xdr:row>9</xdr:row>
                    <xdr:rowOff>317500</xdr:rowOff>
                  </to>
                </anchor>
              </controlPr>
            </control>
          </mc:Choice>
        </mc:AlternateContent>
        <mc:AlternateContent xmlns:mc="http://schemas.openxmlformats.org/markup-compatibility/2006">
          <mc:Choice Requires="x14">
            <control shapeId="31746" r:id="rId6" name="Option Button 2">
              <controlPr defaultSize="0" autoFill="0" autoLine="0" autoPict="0">
                <anchor moveWithCells="1">
                  <from>
                    <xdr:col>1</xdr:col>
                    <xdr:colOff>527050</xdr:colOff>
                    <xdr:row>10</xdr:row>
                    <xdr:rowOff>146050</xdr:rowOff>
                  </from>
                  <to>
                    <xdr:col>1</xdr:col>
                    <xdr:colOff>869950</xdr:colOff>
                    <xdr:row>10</xdr:row>
                    <xdr:rowOff>361950</xdr:rowOff>
                  </to>
                </anchor>
              </controlPr>
            </control>
          </mc:Choice>
        </mc:AlternateContent>
        <mc:AlternateContent xmlns:mc="http://schemas.openxmlformats.org/markup-compatibility/2006">
          <mc:Choice Requires="x14">
            <control shapeId="31747" r:id="rId7" name="Option Button 3">
              <controlPr defaultSize="0" autoFill="0" autoLine="0" autoPict="0">
                <anchor moveWithCells="1">
                  <from>
                    <xdr:col>1</xdr:col>
                    <xdr:colOff>527050</xdr:colOff>
                    <xdr:row>11</xdr:row>
                    <xdr:rowOff>127000</xdr:rowOff>
                  </from>
                  <to>
                    <xdr:col>1</xdr:col>
                    <xdr:colOff>869950</xdr:colOff>
                    <xdr:row>11</xdr:row>
                    <xdr:rowOff>355600</xdr:rowOff>
                  </to>
                </anchor>
              </controlPr>
            </control>
          </mc:Choice>
        </mc:AlternateContent>
        <mc:AlternateContent xmlns:mc="http://schemas.openxmlformats.org/markup-compatibility/2006">
          <mc:Choice Requires="x14">
            <control shapeId="31748" r:id="rId8" name="Option Button 4">
              <controlPr defaultSize="0" autoFill="0" autoLine="0" autoPict="0">
                <anchor moveWithCells="1">
                  <from>
                    <xdr:col>1</xdr:col>
                    <xdr:colOff>527050</xdr:colOff>
                    <xdr:row>12</xdr:row>
                    <xdr:rowOff>107950</xdr:rowOff>
                  </from>
                  <to>
                    <xdr:col>1</xdr:col>
                    <xdr:colOff>869950</xdr:colOff>
                    <xdr:row>12</xdr:row>
                    <xdr:rowOff>317500</xdr:rowOff>
                  </to>
                </anchor>
              </controlPr>
            </control>
          </mc:Choice>
        </mc:AlternateContent>
        <mc:AlternateContent xmlns:mc="http://schemas.openxmlformats.org/markup-compatibility/2006">
          <mc:Choice Requires="x14">
            <control shapeId="31749" r:id="rId9" name="Option Button 5">
              <controlPr defaultSize="0" autoFill="0" autoLine="0" autoPict="0">
                <anchor moveWithCells="1">
                  <from>
                    <xdr:col>1</xdr:col>
                    <xdr:colOff>488950</xdr:colOff>
                    <xdr:row>17</xdr:row>
                    <xdr:rowOff>190500</xdr:rowOff>
                  </from>
                  <to>
                    <xdr:col>1</xdr:col>
                    <xdr:colOff>800100</xdr:colOff>
                    <xdr:row>17</xdr:row>
                    <xdr:rowOff>412750</xdr:rowOff>
                  </to>
                </anchor>
              </controlPr>
            </control>
          </mc:Choice>
        </mc:AlternateContent>
        <mc:AlternateContent xmlns:mc="http://schemas.openxmlformats.org/markup-compatibility/2006">
          <mc:Choice Requires="x14">
            <control shapeId="31750" r:id="rId10" name="Option Button 6">
              <controlPr defaultSize="0" autoFill="0" autoLine="0" autoPict="0">
                <anchor moveWithCells="1">
                  <from>
                    <xdr:col>1</xdr:col>
                    <xdr:colOff>495300</xdr:colOff>
                    <xdr:row>18</xdr:row>
                    <xdr:rowOff>203200</xdr:rowOff>
                  </from>
                  <to>
                    <xdr:col>1</xdr:col>
                    <xdr:colOff>812800</xdr:colOff>
                    <xdr:row>18</xdr:row>
                    <xdr:rowOff>400050</xdr:rowOff>
                  </to>
                </anchor>
              </controlPr>
            </control>
          </mc:Choice>
        </mc:AlternateContent>
        <mc:AlternateContent xmlns:mc="http://schemas.openxmlformats.org/markup-compatibility/2006">
          <mc:Choice Requires="x14">
            <control shapeId="31751" r:id="rId11" name="Option Button 7">
              <controlPr defaultSize="0" autoFill="0" autoLine="0" autoPict="0">
                <anchor moveWithCells="1">
                  <from>
                    <xdr:col>1</xdr:col>
                    <xdr:colOff>488950</xdr:colOff>
                    <xdr:row>19</xdr:row>
                    <xdr:rowOff>152400</xdr:rowOff>
                  </from>
                  <to>
                    <xdr:col>1</xdr:col>
                    <xdr:colOff>812800</xdr:colOff>
                    <xdr:row>19</xdr:row>
                    <xdr:rowOff>355600</xdr:rowOff>
                  </to>
                </anchor>
              </controlPr>
            </control>
          </mc:Choice>
        </mc:AlternateContent>
        <mc:AlternateContent xmlns:mc="http://schemas.openxmlformats.org/markup-compatibility/2006">
          <mc:Choice Requires="x14">
            <control shapeId="31752" r:id="rId12" name="Option Button 8">
              <controlPr defaultSize="0" autoFill="0" autoLine="0" autoPict="0">
                <anchor moveWithCells="1">
                  <from>
                    <xdr:col>1</xdr:col>
                    <xdr:colOff>469900</xdr:colOff>
                    <xdr:row>20</xdr:row>
                    <xdr:rowOff>171450</xdr:rowOff>
                  </from>
                  <to>
                    <xdr:col>1</xdr:col>
                    <xdr:colOff>774700</xdr:colOff>
                    <xdr:row>20</xdr:row>
                    <xdr:rowOff>400050</xdr:rowOff>
                  </to>
                </anchor>
              </controlPr>
            </control>
          </mc:Choice>
        </mc:AlternateContent>
        <mc:AlternateContent xmlns:mc="http://schemas.openxmlformats.org/markup-compatibility/2006">
          <mc:Choice Requires="x14">
            <control shapeId="31753" r:id="rId13" name="Group Box 9">
              <controlPr defaultSize="0" autoFill="0" autoPict="0">
                <anchor moveWithCells="1">
                  <from>
                    <xdr:col>1</xdr:col>
                    <xdr:colOff>0</xdr:colOff>
                    <xdr:row>9</xdr:row>
                    <xdr:rowOff>12700</xdr:rowOff>
                  </from>
                  <to>
                    <xdr:col>7</xdr:col>
                    <xdr:colOff>0</xdr:colOff>
                    <xdr:row>12</xdr:row>
                    <xdr:rowOff>603250</xdr:rowOff>
                  </to>
                </anchor>
              </controlPr>
            </control>
          </mc:Choice>
        </mc:AlternateContent>
        <mc:AlternateContent xmlns:mc="http://schemas.openxmlformats.org/markup-compatibility/2006">
          <mc:Choice Requires="x14">
            <control shapeId="31754" r:id="rId14" name="Group Box 10">
              <controlPr defaultSize="0" autoFill="0" autoPict="0">
                <anchor moveWithCells="1">
                  <from>
                    <xdr:col>1</xdr:col>
                    <xdr:colOff>0</xdr:colOff>
                    <xdr:row>17</xdr:row>
                    <xdr:rowOff>0</xdr:rowOff>
                  </from>
                  <to>
                    <xdr:col>10</xdr:col>
                    <xdr:colOff>1860550</xdr:colOff>
                    <xdr:row>20</xdr:row>
                    <xdr:rowOff>603250</xdr:rowOff>
                  </to>
                </anchor>
              </controlPr>
            </control>
          </mc:Choice>
        </mc:AlternateContent>
        <mc:AlternateContent xmlns:mc="http://schemas.openxmlformats.org/markup-compatibility/2006">
          <mc:Choice Requires="x14">
            <control shapeId="31755" r:id="rId15" name="Group Box 11">
              <controlPr defaultSize="0" autoFill="0" autoPict="0">
                <anchor moveWithCells="1">
                  <from>
                    <xdr:col>1</xdr:col>
                    <xdr:colOff>31750</xdr:colOff>
                    <xdr:row>26</xdr:row>
                    <xdr:rowOff>19050</xdr:rowOff>
                  </from>
                  <to>
                    <xdr:col>11</xdr:col>
                    <xdr:colOff>0</xdr:colOff>
                    <xdr:row>30</xdr:row>
                    <xdr:rowOff>12700</xdr:rowOff>
                  </to>
                </anchor>
              </controlPr>
            </control>
          </mc:Choice>
        </mc:AlternateContent>
        <mc:AlternateContent xmlns:mc="http://schemas.openxmlformats.org/markup-compatibility/2006">
          <mc:Choice Requires="x14">
            <control shapeId="31756" r:id="rId16" name="Option Button 12">
              <controlPr defaultSize="0" autoFill="0" autoLine="0" autoPict="0">
                <anchor moveWithCells="1">
                  <from>
                    <xdr:col>1</xdr:col>
                    <xdr:colOff>412750</xdr:colOff>
                    <xdr:row>26</xdr:row>
                    <xdr:rowOff>171450</xdr:rowOff>
                  </from>
                  <to>
                    <xdr:col>1</xdr:col>
                    <xdr:colOff>736600</xdr:colOff>
                    <xdr:row>26</xdr:row>
                    <xdr:rowOff>400050</xdr:rowOff>
                  </to>
                </anchor>
              </controlPr>
            </control>
          </mc:Choice>
        </mc:AlternateContent>
        <mc:AlternateContent xmlns:mc="http://schemas.openxmlformats.org/markup-compatibility/2006">
          <mc:Choice Requires="x14">
            <control shapeId="31757" r:id="rId17" name="Option Button 13">
              <controlPr defaultSize="0" autoFill="0" autoLine="0" autoPict="0">
                <anchor moveWithCells="1">
                  <from>
                    <xdr:col>1</xdr:col>
                    <xdr:colOff>412750</xdr:colOff>
                    <xdr:row>27</xdr:row>
                    <xdr:rowOff>171450</xdr:rowOff>
                  </from>
                  <to>
                    <xdr:col>1</xdr:col>
                    <xdr:colOff>736600</xdr:colOff>
                    <xdr:row>27</xdr:row>
                    <xdr:rowOff>400050</xdr:rowOff>
                  </to>
                </anchor>
              </controlPr>
            </control>
          </mc:Choice>
        </mc:AlternateContent>
        <mc:AlternateContent xmlns:mc="http://schemas.openxmlformats.org/markup-compatibility/2006">
          <mc:Choice Requires="x14">
            <control shapeId="31758" r:id="rId18" name="Option Button 14">
              <controlPr defaultSize="0" autoFill="0" autoLine="0" autoPict="0">
                <anchor moveWithCells="1">
                  <from>
                    <xdr:col>1</xdr:col>
                    <xdr:colOff>412750</xdr:colOff>
                    <xdr:row>28</xdr:row>
                    <xdr:rowOff>127000</xdr:rowOff>
                  </from>
                  <to>
                    <xdr:col>1</xdr:col>
                    <xdr:colOff>736600</xdr:colOff>
                    <xdr:row>28</xdr:row>
                    <xdr:rowOff>355600</xdr:rowOff>
                  </to>
                </anchor>
              </controlPr>
            </control>
          </mc:Choice>
        </mc:AlternateContent>
        <mc:AlternateContent xmlns:mc="http://schemas.openxmlformats.org/markup-compatibility/2006">
          <mc:Choice Requires="x14">
            <control shapeId="31759" r:id="rId19" name="Option Button 15">
              <controlPr defaultSize="0" autoFill="0" autoLine="0" autoPict="0">
                <anchor moveWithCells="1">
                  <from>
                    <xdr:col>1</xdr:col>
                    <xdr:colOff>412750</xdr:colOff>
                    <xdr:row>29</xdr:row>
                    <xdr:rowOff>171450</xdr:rowOff>
                  </from>
                  <to>
                    <xdr:col>1</xdr:col>
                    <xdr:colOff>736600</xdr:colOff>
                    <xdr:row>29</xdr:row>
                    <xdr:rowOff>400050</xdr:rowOff>
                  </to>
                </anchor>
              </controlPr>
            </control>
          </mc:Choice>
        </mc:AlternateContent>
        <mc:AlternateContent xmlns:mc="http://schemas.openxmlformats.org/markup-compatibility/2006">
          <mc:Choice Requires="x14">
            <control shapeId="31760" r:id="rId20" name="Option Button 16">
              <controlPr defaultSize="0" autoFill="0" autoLine="0" autoPict="0">
                <anchor moveWithCells="1">
                  <from>
                    <xdr:col>1</xdr:col>
                    <xdr:colOff>412750</xdr:colOff>
                    <xdr:row>33</xdr:row>
                    <xdr:rowOff>146050</xdr:rowOff>
                  </from>
                  <to>
                    <xdr:col>1</xdr:col>
                    <xdr:colOff>736600</xdr:colOff>
                    <xdr:row>33</xdr:row>
                    <xdr:rowOff>361950</xdr:rowOff>
                  </to>
                </anchor>
              </controlPr>
            </control>
          </mc:Choice>
        </mc:AlternateContent>
        <mc:AlternateContent xmlns:mc="http://schemas.openxmlformats.org/markup-compatibility/2006">
          <mc:Choice Requires="x14">
            <control shapeId="31761" r:id="rId21" name="Option Button 17">
              <controlPr defaultSize="0" autoFill="0" autoLine="0" autoPict="0">
                <anchor moveWithCells="1">
                  <from>
                    <xdr:col>1</xdr:col>
                    <xdr:colOff>412750</xdr:colOff>
                    <xdr:row>34</xdr:row>
                    <xdr:rowOff>127000</xdr:rowOff>
                  </from>
                  <to>
                    <xdr:col>1</xdr:col>
                    <xdr:colOff>736600</xdr:colOff>
                    <xdr:row>34</xdr:row>
                    <xdr:rowOff>355600</xdr:rowOff>
                  </to>
                </anchor>
              </controlPr>
            </control>
          </mc:Choice>
        </mc:AlternateContent>
        <mc:AlternateContent xmlns:mc="http://schemas.openxmlformats.org/markup-compatibility/2006">
          <mc:Choice Requires="x14">
            <control shapeId="31762" r:id="rId22" name="Option Button 18">
              <controlPr defaultSize="0" autoFill="0" autoLine="0" autoPict="0">
                <anchor moveWithCells="1">
                  <from>
                    <xdr:col>1</xdr:col>
                    <xdr:colOff>412750</xdr:colOff>
                    <xdr:row>35</xdr:row>
                    <xdr:rowOff>107950</xdr:rowOff>
                  </from>
                  <to>
                    <xdr:col>1</xdr:col>
                    <xdr:colOff>736600</xdr:colOff>
                    <xdr:row>35</xdr:row>
                    <xdr:rowOff>317500</xdr:rowOff>
                  </to>
                </anchor>
              </controlPr>
            </control>
          </mc:Choice>
        </mc:AlternateContent>
        <mc:AlternateContent xmlns:mc="http://schemas.openxmlformats.org/markup-compatibility/2006">
          <mc:Choice Requires="x14">
            <control shapeId="31763" r:id="rId23" name="Option Button 19">
              <controlPr defaultSize="0" autoFill="0" autoLine="0" autoPict="0">
                <anchor moveWithCells="1">
                  <from>
                    <xdr:col>1</xdr:col>
                    <xdr:colOff>393700</xdr:colOff>
                    <xdr:row>36</xdr:row>
                    <xdr:rowOff>146050</xdr:rowOff>
                  </from>
                  <to>
                    <xdr:col>1</xdr:col>
                    <xdr:colOff>717550</xdr:colOff>
                    <xdr:row>36</xdr:row>
                    <xdr:rowOff>361950</xdr:rowOff>
                  </to>
                </anchor>
              </controlPr>
            </control>
          </mc:Choice>
        </mc:AlternateContent>
        <mc:AlternateContent xmlns:mc="http://schemas.openxmlformats.org/markup-compatibility/2006">
          <mc:Choice Requires="x14">
            <control shapeId="31764" r:id="rId24" name="Group Box 20">
              <controlPr defaultSize="0" autoFill="0" autoPict="0">
                <anchor moveWithCells="1">
                  <from>
                    <xdr:col>1</xdr:col>
                    <xdr:colOff>12700</xdr:colOff>
                    <xdr:row>33</xdr:row>
                    <xdr:rowOff>19050</xdr:rowOff>
                  </from>
                  <to>
                    <xdr:col>11</xdr:col>
                    <xdr:colOff>0</xdr:colOff>
                    <xdr:row>37</xdr:row>
                    <xdr:rowOff>0</xdr:rowOff>
                  </to>
                </anchor>
              </controlPr>
            </control>
          </mc:Choice>
        </mc:AlternateContent>
        <mc:AlternateContent xmlns:mc="http://schemas.openxmlformats.org/markup-compatibility/2006">
          <mc:Choice Requires="x14">
            <control shapeId="31765" r:id="rId25" name="Drop Down 21">
              <controlPr defaultSize="0" autoLine="0" autoPict="0">
                <anchor moveWithCells="1">
                  <from>
                    <xdr:col>39</xdr:col>
                    <xdr:colOff>114300</xdr:colOff>
                    <xdr:row>7</xdr:row>
                    <xdr:rowOff>146050</xdr:rowOff>
                  </from>
                  <to>
                    <xdr:col>40</xdr:col>
                    <xdr:colOff>304800</xdr:colOff>
                    <xdr:row>7</xdr:row>
                    <xdr:rowOff>355600</xdr:rowOff>
                  </to>
                </anchor>
              </controlPr>
            </control>
          </mc:Choice>
        </mc:AlternateContent>
        <mc:AlternateContent xmlns:mc="http://schemas.openxmlformats.org/markup-compatibility/2006">
          <mc:Choice Requires="x14">
            <control shapeId="31766" r:id="rId26" name="Drop Down 22">
              <controlPr defaultSize="0" autoLine="0" autoPict="0">
                <anchor moveWithCells="1">
                  <from>
                    <xdr:col>39</xdr:col>
                    <xdr:colOff>107950</xdr:colOff>
                    <xdr:row>8</xdr:row>
                    <xdr:rowOff>146050</xdr:rowOff>
                  </from>
                  <to>
                    <xdr:col>40</xdr:col>
                    <xdr:colOff>279400</xdr:colOff>
                    <xdr:row>8</xdr:row>
                    <xdr:rowOff>355600</xdr:rowOff>
                  </to>
                </anchor>
              </controlPr>
            </control>
          </mc:Choice>
        </mc:AlternateContent>
        <mc:AlternateContent xmlns:mc="http://schemas.openxmlformats.org/markup-compatibility/2006">
          <mc:Choice Requires="x14">
            <control shapeId="31767" r:id="rId27" name="Drop Down 23">
              <controlPr defaultSize="0" autoLine="0" autoPict="0">
                <anchor moveWithCells="1">
                  <from>
                    <xdr:col>47</xdr:col>
                    <xdr:colOff>184150</xdr:colOff>
                    <xdr:row>7</xdr:row>
                    <xdr:rowOff>107950</xdr:rowOff>
                  </from>
                  <to>
                    <xdr:col>48</xdr:col>
                    <xdr:colOff>241300</xdr:colOff>
                    <xdr:row>7</xdr:row>
                    <xdr:rowOff>304800</xdr:rowOff>
                  </to>
                </anchor>
              </controlPr>
            </control>
          </mc:Choice>
        </mc:AlternateContent>
        <mc:AlternateContent xmlns:mc="http://schemas.openxmlformats.org/markup-compatibility/2006">
          <mc:Choice Requires="x14">
            <control shapeId="31768" r:id="rId28" name="Drop Down 24">
              <controlPr defaultSize="0" autoLine="0" autoPict="0">
                <anchor moveWithCells="1">
                  <from>
                    <xdr:col>47</xdr:col>
                    <xdr:colOff>184150</xdr:colOff>
                    <xdr:row>8</xdr:row>
                    <xdr:rowOff>50800</xdr:rowOff>
                  </from>
                  <to>
                    <xdr:col>48</xdr:col>
                    <xdr:colOff>241300</xdr:colOff>
                    <xdr:row>8</xdr:row>
                    <xdr:rowOff>260350</xdr:rowOff>
                  </to>
                </anchor>
              </controlPr>
            </control>
          </mc:Choice>
        </mc:AlternateContent>
        <mc:AlternateContent xmlns:mc="http://schemas.openxmlformats.org/markup-compatibility/2006">
          <mc:Choice Requires="x14">
            <control shapeId="31769" r:id="rId29" name="Drop Down 25">
              <controlPr defaultSize="0" autoLine="0" autoPict="0">
                <anchor moveWithCells="1">
                  <from>
                    <xdr:col>47</xdr:col>
                    <xdr:colOff>184150</xdr:colOff>
                    <xdr:row>9</xdr:row>
                    <xdr:rowOff>50800</xdr:rowOff>
                  </from>
                  <to>
                    <xdr:col>48</xdr:col>
                    <xdr:colOff>241300</xdr:colOff>
                    <xdr:row>9</xdr:row>
                    <xdr:rowOff>260350</xdr:rowOff>
                  </to>
                </anchor>
              </controlPr>
            </control>
          </mc:Choice>
        </mc:AlternateContent>
        <mc:AlternateContent xmlns:mc="http://schemas.openxmlformats.org/markup-compatibility/2006">
          <mc:Choice Requires="x14">
            <control shapeId="31770" r:id="rId30" name="Drop Down 26">
              <controlPr defaultSize="0" autoLine="0" autoPict="0">
                <anchor moveWithCells="1">
                  <from>
                    <xdr:col>47</xdr:col>
                    <xdr:colOff>184150</xdr:colOff>
                    <xdr:row>10</xdr:row>
                    <xdr:rowOff>50800</xdr:rowOff>
                  </from>
                  <to>
                    <xdr:col>48</xdr:col>
                    <xdr:colOff>241300</xdr:colOff>
                    <xdr:row>10</xdr:row>
                    <xdr:rowOff>260350</xdr:rowOff>
                  </to>
                </anchor>
              </controlPr>
            </control>
          </mc:Choice>
        </mc:AlternateContent>
        <mc:AlternateContent xmlns:mc="http://schemas.openxmlformats.org/markup-compatibility/2006">
          <mc:Choice Requires="x14">
            <control shapeId="31771" r:id="rId31" name="Drop Down 27">
              <controlPr defaultSize="0" autoLine="0" autoPict="0">
                <anchor moveWithCells="1">
                  <from>
                    <xdr:col>47</xdr:col>
                    <xdr:colOff>184150</xdr:colOff>
                    <xdr:row>11</xdr:row>
                    <xdr:rowOff>50800</xdr:rowOff>
                  </from>
                  <to>
                    <xdr:col>48</xdr:col>
                    <xdr:colOff>241300</xdr:colOff>
                    <xdr:row>11</xdr:row>
                    <xdr:rowOff>260350</xdr:rowOff>
                  </to>
                </anchor>
              </controlPr>
            </control>
          </mc:Choice>
        </mc:AlternateContent>
        <mc:AlternateContent xmlns:mc="http://schemas.openxmlformats.org/markup-compatibility/2006">
          <mc:Choice Requires="x14">
            <control shapeId="31772" r:id="rId32" name="Group Box 28">
              <controlPr defaultSize="0" autoFill="0" autoPict="0">
                <anchor moveWithCells="1">
                  <from>
                    <xdr:col>7</xdr:col>
                    <xdr:colOff>0</xdr:colOff>
                    <xdr:row>9</xdr:row>
                    <xdr:rowOff>12700</xdr:rowOff>
                  </from>
                  <to>
                    <xdr:col>11</xdr:col>
                    <xdr:colOff>0</xdr:colOff>
                    <xdr:row>13</xdr:row>
                    <xdr:rowOff>12700</xdr:rowOff>
                  </to>
                </anchor>
              </controlPr>
            </control>
          </mc:Choice>
        </mc:AlternateContent>
        <mc:AlternateContent xmlns:mc="http://schemas.openxmlformats.org/markup-compatibility/2006">
          <mc:Choice Requires="x14">
            <control shapeId="31773" r:id="rId33" name="Option Button 29">
              <controlPr defaultSize="0" autoFill="0" autoLine="0" autoPict="0">
                <anchor moveWithCells="1">
                  <from>
                    <xdr:col>7</xdr:col>
                    <xdr:colOff>342900</xdr:colOff>
                    <xdr:row>9</xdr:row>
                    <xdr:rowOff>146050</xdr:rowOff>
                  </from>
                  <to>
                    <xdr:col>7</xdr:col>
                    <xdr:colOff>698500</xdr:colOff>
                    <xdr:row>9</xdr:row>
                    <xdr:rowOff>374650</xdr:rowOff>
                  </to>
                </anchor>
              </controlPr>
            </control>
          </mc:Choice>
        </mc:AlternateContent>
        <mc:AlternateContent xmlns:mc="http://schemas.openxmlformats.org/markup-compatibility/2006">
          <mc:Choice Requires="x14">
            <control shapeId="31774" r:id="rId34" name="Option Button 30">
              <controlPr defaultSize="0" autoFill="0" autoLine="0" autoPict="0">
                <anchor moveWithCells="1">
                  <from>
                    <xdr:col>7</xdr:col>
                    <xdr:colOff>317500</xdr:colOff>
                    <xdr:row>10</xdr:row>
                    <xdr:rowOff>146050</xdr:rowOff>
                  </from>
                  <to>
                    <xdr:col>7</xdr:col>
                    <xdr:colOff>660400</xdr:colOff>
                    <xdr:row>10</xdr:row>
                    <xdr:rowOff>374650</xdr:rowOff>
                  </to>
                </anchor>
              </controlPr>
            </control>
          </mc:Choice>
        </mc:AlternateContent>
        <mc:AlternateContent xmlns:mc="http://schemas.openxmlformats.org/markup-compatibility/2006">
          <mc:Choice Requires="x14">
            <control shapeId="31775" r:id="rId35" name="Option Button 31">
              <controlPr defaultSize="0" autoFill="0" autoLine="0" autoPict="0">
                <anchor moveWithCells="1">
                  <from>
                    <xdr:col>7</xdr:col>
                    <xdr:colOff>323850</xdr:colOff>
                    <xdr:row>11</xdr:row>
                    <xdr:rowOff>146050</xdr:rowOff>
                  </from>
                  <to>
                    <xdr:col>7</xdr:col>
                    <xdr:colOff>666750</xdr:colOff>
                    <xdr:row>11</xdr:row>
                    <xdr:rowOff>374650</xdr:rowOff>
                  </to>
                </anchor>
              </controlPr>
            </control>
          </mc:Choice>
        </mc:AlternateContent>
        <mc:AlternateContent xmlns:mc="http://schemas.openxmlformats.org/markup-compatibility/2006">
          <mc:Choice Requires="x14">
            <control shapeId="31776" r:id="rId36" name="Option Button 32">
              <controlPr defaultSize="0" autoFill="0" autoLine="0" autoPict="0">
                <anchor moveWithCells="1">
                  <from>
                    <xdr:col>7</xdr:col>
                    <xdr:colOff>342900</xdr:colOff>
                    <xdr:row>12</xdr:row>
                    <xdr:rowOff>127000</xdr:rowOff>
                  </from>
                  <to>
                    <xdr:col>7</xdr:col>
                    <xdr:colOff>698500</xdr:colOff>
                    <xdr:row>12</xdr:row>
                    <xdr:rowOff>355600</xdr:rowOff>
                  </to>
                </anchor>
              </controlPr>
            </control>
          </mc:Choice>
        </mc:AlternateContent>
        <mc:AlternateContent xmlns:mc="http://schemas.openxmlformats.org/markup-compatibility/2006">
          <mc:Choice Requires="x14">
            <control shapeId="31777" r:id="rId37" name="Check Box 33">
              <controlPr defaultSize="0" autoFill="0" autoLine="0" autoPict="0">
                <anchor moveWithCells="1" sizeWithCells="1">
                  <from>
                    <xdr:col>7</xdr:col>
                    <xdr:colOff>736600</xdr:colOff>
                    <xdr:row>44</xdr:row>
                    <xdr:rowOff>266700</xdr:rowOff>
                  </from>
                  <to>
                    <xdr:col>7</xdr:col>
                    <xdr:colOff>1047750</xdr:colOff>
                    <xdr:row>44</xdr:row>
                    <xdr:rowOff>527050</xdr:rowOff>
                  </to>
                </anchor>
              </controlPr>
            </control>
          </mc:Choice>
        </mc:AlternateContent>
        <mc:AlternateContent xmlns:mc="http://schemas.openxmlformats.org/markup-compatibility/2006">
          <mc:Choice Requires="x14">
            <control shapeId="31778" r:id="rId38" name="Check Box 34">
              <controlPr defaultSize="0" autoFill="0" autoLine="0" autoPict="0">
                <anchor moveWithCells="1" sizeWithCells="1">
                  <from>
                    <xdr:col>7</xdr:col>
                    <xdr:colOff>736600</xdr:colOff>
                    <xdr:row>45</xdr:row>
                    <xdr:rowOff>260350</xdr:rowOff>
                  </from>
                  <to>
                    <xdr:col>7</xdr:col>
                    <xdr:colOff>1060450</xdr:colOff>
                    <xdr:row>45</xdr:row>
                    <xdr:rowOff>527050</xdr:rowOff>
                  </to>
                </anchor>
              </controlPr>
            </control>
          </mc:Choice>
        </mc:AlternateContent>
        <mc:AlternateContent xmlns:mc="http://schemas.openxmlformats.org/markup-compatibility/2006">
          <mc:Choice Requires="x14">
            <control shapeId="31779" r:id="rId39" name="Check Box 35">
              <controlPr defaultSize="0" autoFill="0" autoLine="0" autoPict="0">
                <anchor moveWithCells="1" sizeWithCells="1">
                  <from>
                    <xdr:col>7</xdr:col>
                    <xdr:colOff>717550</xdr:colOff>
                    <xdr:row>46</xdr:row>
                    <xdr:rowOff>247650</xdr:rowOff>
                  </from>
                  <to>
                    <xdr:col>7</xdr:col>
                    <xdr:colOff>1028700</xdr:colOff>
                    <xdr:row>46</xdr:row>
                    <xdr:rowOff>508000</xdr:rowOff>
                  </to>
                </anchor>
              </controlPr>
            </control>
          </mc:Choice>
        </mc:AlternateContent>
        <mc:AlternateContent xmlns:mc="http://schemas.openxmlformats.org/markup-compatibility/2006">
          <mc:Choice Requires="x14">
            <control shapeId="31780" r:id="rId40" name="Check Box 36">
              <controlPr defaultSize="0" autoFill="0" autoLine="0" autoPict="0">
                <anchor moveWithCells="1" sizeWithCells="1">
                  <from>
                    <xdr:col>10</xdr:col>
                    <xdr:colOff>869950</xdr:colOff>
                    <xdr:row>44</xdr:row>
                    <xdr:rowOff>260350</xdr:rowOff>
                  </from>
                  <to>
                    <xdr:col>10</xdr:col>
                    <xdr:colOff>1181100</xdr:colOff>
                    <xdr:row>44</xdr:row>
                    <xdr:rowOff>527050</xdr:rowOff>
                  </to>
                </anchor>
              </controlPr>
            </control>
          </mc:Choice>
        </mc:AlternateContent>
        <mc:AlternateContent xmlns:mc="http://schemas.openxmlformats.org/markup-compatibility/2006">
          <mc:Choice Requires="x14">
            <control shapeId="31781" r:id="rId41" name="Check Box 37">
              <controlPr defaultSize="0" autoFill="0" autoLine="0" autoPict="0">
                <anchor moveWithCells="1" sizeWithCells="1">
                  <from>
                    <xdr:col>10</xdr:col>
                    <xdr:colOff>838200</xdr:colOff>
                    <xdr:row>45</xdr:row>
                    <xdr:rowOff>266700</xdr:rowOff>
                  </from>
                  <to>
                    <xdr:col>10</xdr:col>
                    <xdr:colOff>1155700</xdr:colOff>
                    <xdr:row>45</xdr:row>
                    <xdr:rowOff>527050</xdr:rowOff>
                  </to>
                </anchor>
              </controlPr>
            </control>
          </mc:Choice>
        </mc:AlternateContent>
        <mc:AlternateContent xmlns:mc="http://schemas.openxmlformats.org/markup-compatibility/2006">
          <mc:Choice Requires="x14">
            <control shapeId="31782" r:id="rId42" name="Check Box 38">
              <controlPr defaultSize="0" autoFill="0" autoLine="0" autoPict="0">
                <anchor moveWithCells="1" sizeWithCells="1">
                  <from>
                    <xdr:col>10</xdr:col>
                    <xdr:colOff>831850</xdr:colOff>
                    <xdr:row>46</xdr:row>
                    <xdr:rowOff>260350</xdr:rowOff>
                  </from>
                  <to>
                    <xdr:col>10</xdr:col>
                    <xdr:colOff>1143000</xdr:colOff>
                    <xdr:row>46</xdr:row>
                    <xdr:rowOff>527050</xdr:rowOff>
                  </to>
                </anchor>
              </controlPr>
            </control>
          </mc:Choice>
        </mc:AlternateContent>
        <mc:AlternateContent xmlns:mc="http://schemas.openxmlformats.org/markup-compatibility/2006">
          <mc:Choice Requires="x14">
            <control shapeId="31783" r:id="rId43" name="Check Box 39">
              <controlPr defaultSize="0" autoFill="0" autoLine="0" autoPict="0">
                <anchor moveWithCells="1" sizeWithCells="1">
                  <from>
                    <xdr:col>7</xdr:col>
                    <xdr:colOff>628650</xdr:colOff>
                    <xdr:row>49</xdr:row>
                    <xdr:rowOff>171450</xdr:rowOff>
                  </from>
                  <to>
                    <xdr:col>7</xdr:col>
                    <xdr:colOff>946150</xdr:colOff>
                    <xdr:row>49</xdr:row>
                    <xdr:rowOff>431800</xdr:rowOff>
                  </to>
                </anchor>
              </controlPr>
            </control>
          </mc:Choice>
        </mc:AlternateContent>
        <mc:AlternateContent xmlns:mc="http://schemas.openxmlformats.org/markup-compatibility/2006">
          <mc:Choice Requires="x14">
            <control shapeId="31784" r:id="rId44" name="Check Box 40">
              <controlPr defaultSize="0" autoFill="0" autoLine="0" autoPict="0">
                <anchor moveWithCells="1" sizeWithCells="1">
                  <from>
                    <xdr:col>10</xdr:col>
                    <xdr:colOff>755650</xdr:colOff>
                    <xdr:row>49</xdr:row>
                    <xdr:rowOff>152400</xdr:rowOff>
                  </from>
                  <to>
                    <xdr:col>10</xdr:col>
                    <xdr:colOff>1079500</xdr:colOff>
                    <xdr:row>49</xdr:row>
                    <xdr:rowOff>412750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101"/>
  <sheetViews>
    <sheetView showGridLines="0" zoomScale="110" zoomScaleNormal="110" workbookViewId="0">
      <selection activeCell="A4" sqref="A4"/>
    </sheetView>
  </sheetViews>
  <sheetFormatPr defaultColWidth="0" defaultRowHeight="14.5" x14ac:dyDescent="0.35"/>
  <cols>
    <col min="1" max="1" width="154.1796875" style="38" customWidth="1"/>
    <col min="2" max="2" width="2.453125" style="38" customWidth="1"/>
    <col min="3" max="16384" width="154.1796875" hidden="1"/>
  </cols>
  <sheetData>
    <row r="1" spans="1:2" ht="58.5" customHeight="1" x14ac:dyDescent="0.35"/>
    <row r="2" spans="1:2" ht="20" x14ac:dyDescent="0.4">
      <c r="A2" s="39" t="s">
        <v>198</v>
      </c>
      <c r="B2"/>
    </row>
    <row r="3" spans="1:2" ht="20" x14ac:dyDescent="0.4">
      <c r="A3" s="370">
        <v>45072</v>
      </c>
      <c r="B3" s="39"/>
    </row>
    <row r="4" spans="1:2" ht="20.5" thickBot="1" x14ac:dyDescent="0.45">
      <c r="A4" s="94"/>
      <c r="B4" s="39"/>
    </row>
    <row r="5" spans="1:2" ht="24" customHeight="1" x14ac:dyDescent="0.35">
      <c r="A5" s="45" t="s">
        <v>9</v>
      </c>
      <c r="B5" s="54"/>
    </row>
    <row r="6" spans="1:2" ht="15.5" x14ac:dyDescent="0.35">
      <c r="A6" s="51" t="s">
        <v>10</v>
      </c>
      <c r="B6" s="55"/>
    </row>
    <row r="7" spans="1:2" ht="15.5" x14ac:dyDescent="0.35">
      <c r="A7" s="46" t="s">
        <v>11</v>
      </c>
      <c r="B7" s="56"/>
    </row>
    <row r="8" spans="1:2" ht="15.5" x14ac:dyDescent="0.35">
      <c r="A8" s="44" t="s">
        <v>379</v>
      </c>
      <c r="B8" s="57"/>
    </row>
    <row r="9" spans="1:2" ht="15.5" x14ac:dyDescent="0.35">
      <c r="A9" s="44" t="s">
        <v>12</v>
      </c>
      <c r="B9" s="53"/>
    </row>
    <row r="10" spans="1:2" ht="15.5" x14ac:dyDescent="0.35">
      <c r="A10" s="44" t="s">
        <v>13</v>
      </c>
      <c r="B10" s="53"/>
    </row>
    <row r="11" spans="1:2" ht="15.5" x14ac:dyDescent="0.35">
      <c r="A11" s="44" t="s">
        <v>14</v>
      </c>
      <c r="B11" s="53"/>
    </row>
    <row r="12" spans="1:2" ht="15.5" x14ac:dyDescent="0.35">
      <c r="A12" s="44" t="s">
        <v>15</v>
      </c>
      <c r="B12" s="53"/>
    </row>
    <row r="13" spans="1:2" ht="15.5" x14ac:dyDescent="0.35">
      <c r="A13" s="47" t="s">
        <v>390</v>
      </c>
      <c r="B13" s="53"/>
    </row>
    <row r="14" spans="1:2" ht="15.5" x14ac:dyDescent="0.35">
      <c r="A14" s="47" t="s">
        <v>16</v>
      </c>
      <c r="B14" s="58"/>
    </row>
    <row r="15" spans="1:2" ht="15.5" x14ac:dyDescent="0.35">
      <c r="A15" s="44" t="s">
        <v>409</v>
      </c>
      <c r="B15" s="58"/>
    </row>
    <row r="16" spans="1:2" ht="30" customHeight="1" x14ac:dyDescent="0.35">
      <c r="A16" s="44" t="s">
        <v>410</v>
      </c>
      <c r="B16" s="53"/>
    </row>
    <row r="17" spans="1:2" ht="15.5" x14ac:dyDescent="0.35">
      <c r="A17" s="48" t="s">
        <v>17</v>
      </c>
      <c r="B17" s="53"/>
    </row>
    <row r="18" spans="1:2" ht="31.5" thickBot="1" x14ac:dyDescent="0.4">
      <c r="A18" s="50" t="s">
        <v>18</v>
      </c>
      <c r="B18" s="59"/>
    </row>
    <row r="19" spans="1:2" ht="16" thickBot="1" x14ac:dyDescent="0.4">
      <c r="B19" s="59"/>
    </row>
    <row r="20" spans="1:2" ht="15.5" x14ac:dyDescent="0.35">
      <c r="A20" s="45" t="s">
        <v>19</v>
      </c>
    </row>
    <row r="21" spans="1:2" ht="15.5" x14ac:dyDescent="0.35">
      <c r="A21" s="44" t="s">
        <v>54</v>
      </c>
      <c r="B21" s="55"/>
    </row>
    <row r="22" spans="1:2" ht="15.5" x14ac:dyDescent="0.35">
      <c r="A22" s="44" t="s">
        <v>52</v>
      </c>
      <c r="B22" s="53"/>
    </row>
    <row r="23" spans="1:2" ht="15.5" x14ac:dyDescent="0.35">
      <c r="A23" s="44" t="s">
        <v>20</v>
      </c>
      <c r="B23" s="53"/>
    </row>
    <row r="24" spans="1:2" ht="15.5" x14ac:dyDescent="0.35">
      <c r="A24" s="44" t="s">
        <v>21</v>
      </c>
      <c r="B24" s="53"/>
    </row>
    <row r="25" spans="1:2" ht="16" thickBot="1" x14ac:dyDescent="0.4">
      <c r="A25" s="49" t="s">
        <v>22</v>
      </c>
      <c r="B25" s="53"/>
    </row>
    <row r="26" spans="1:2" ht="16" thickBot="1" x14ac:dyDescent="0.4">
      <c r="A26" s="89"/>
      <c r="B26" s="60"/>
    </row>
    <row r="27" spans="1:2" ht="15.5" x14ac:dyDescent="0.35">
      <c r="A27" s="371" t="s">
        <v>23</v>
      </c>
      <c r="B27" s="53"/>
    </row>
    <row r="28" spans="1:2" ht="16" thickBot="1" x14ac:dyDescent="0.4">
      <c r="A28" s="67" t="s">
        <v>43</v>
      </c>
      <c r="B28" s="61"/>
    </row>
    <row r="29" spans="1:2" ht="16" thickBot="1" x14ac:dyDescent="0.4">
      <c r="A29" s="89"/>
      <c r="B29" s="53"/>
    </row>
    <row r="30" spans="1:2" ht="15.5" x14ac:dyDescent="0.35">
      <c r="A30" s="73" t="s">
        <v>348</v>
      </c>
      <c r="B30" s="53"/>
    </row>
    <row r="31" spans="1:2" ht="15.5" x14ac:dyDescent="0.35">
      <c r="A31" s="86" t="s">
        <v>411</v>
      </c>
      <c r="B31" s="62"/>
    </row>
    <row r="32" spans="1:2" ht="31" x14ac:dyDescent="0.35">
      <c r="A32" s="44" t="s">
        <v>28</v>
      </c>
      <c r="B32" s="63"/>
    </row>
    <row r="33" spans="1:2" ht="15.5" x14ac:dyDescent="0.35">
      <c r="A33" s="44" t="s">
        <v>27</v>
      </c>
      <c r="B33" s="53"/>
    </row>
    <row r="34" spans="1:2" ht="31" x14ac:dyDescent="0.35">
      <c r="A34" s="44" t="s">
        <v>53</v>
      </c>
      <c r="B34" s="53"/>
    </row>
    <row r="35" spans="1:2" ht="15.5" x14ac:dyDescent="0.35">
      <c r="A35" s="44" t="s">
        <v>24</v>
      </c>
      <c r="B35" s="53"/>
    </row>
    <row r="36" spans="1:2" ht="15.5" x14ac:dyDescent="0.35">
      <c r="A36" s="44" t="s">
        <v>29</v>
      </c>
      <c r="B36" s="53"/>
    </row>
    <row r="37" spans="1:2" ht="15.5" x14ac:dyDescent="0.35">
      <c r="A37" s="52" t="s">
        <v>25</v>
      </c>
      <c r="B37" s="53"/>
    </row>
    <row r="38" spans="1:2" ht="15.5" x14ac:dyDescent="0.35">
      <c r="A38" s="86" t="s">
        <v>412</v>
      </c>
      <c r="B38" s="53"/>
    </row>
    <row r="39" spans="1:2" ht="15.5" x14ac:dyDescent="0.35">
      <c r="A39" s="44" t="s">
        <v>55</v>
      </c>
      <c r="B39" s="63"/>
    </row>
    <row r="40" spans="1:2" ht="15.5" x14ac:dyDescent="0.35">
      <c r="A40" s="44" t="s">
        <v>261</v>
      </c>
      <c r="B40" s="53"/>
    </row>
    <row r="41" spans="1:2" ht="15.5" x14ac:dyDescent="0.35">
      <c r="A41" s="44" t="s">
        <v>262</v>
      </c>
      <c r="B41" s="53"/>
    </row>
    <row r="42" spans="1:2" ht="31" x14ac:dyDescent="0.35">
      <c r="A42" s="44" t="s">
        <v>263</v>
      </c>
      <c r="B42" s="53"/>
    </row>
    <row r="43" spans="1:2" ht="15.5" x14ac:dyDescent="0.35">
      <c r="A43" s="44" t="s">
        <v>26</v>
      </c>
      <c r="B43" s="53"/>
    </row>
    <row r="44" spans="1:2" ht="16" thickBot="1" x14ac:dyDescent="0.4">
      <c r="A44" s="67" t="s">
        <v>44</v>
      </c>
      <c r="B44" s="53"/>
    </row>
    <row r="45" spans="1:2" ht="35.25" customHeight="1" thickBot="1" x14ac:dyDescent="0.4">
      <c r="A45" s="89"/>
      <c r="B45" s="53"/>
    </row>
    <row r="46" spans="1:2" ht="15.75" customHeight="1" x14ac:dyDescent="0.35">
      <c r="A46" s="99" t="s">
        <v>349</v>
      </c>
      <c r="B46" s="53"/>
    </row>
    <row r="47" spans="1:2" ht="16" thickBot="1" x14ac:dyDescent="0.4">
      <c r="A47" s="351" t="s">
        <v>391</v>
      </c>
      <c r="B47" s="63"/>
    </row>
    <row r="48" spans="1:2" ht="18" thickBot="1" x14ac:dyDescent="0.4">
      <c r="A48" s="100" t="s">
        <v>70</v>
      </c>
      <c r="B48" s="53"/>
    </row>
    <row r="49" spans="1:2" ht="18.75" customHeight="1" x14ac:dyDescent="0.35">
      <c r="A49" s="350" t="s">
        <v>413</v>
      </c>
      <c r="B49" s="53"/>
    </row>
    <row r="50" spans="1:2" ht="40.5" customHeight="1" x14ac:dyDescent="0.35">
      <c r="A50" s="99" t="s">
        <v>392</v>
      </c>
      <c r="B50" s="53"/>
    </row>
    <row r="51" spans="1:2" ht="15.5" x14ac:dyDescent="0.35">
      <c r="A51" s="43" t="s">
        <v>350</v>
      </c>
      <c r="B51" s="53"/>
    </row>
    <row r="52" spans="1:2" ht="15.5" x14ac:dyDescent="0.35">
      <c r="A52" s="99" t="s">
        <v>351</v>
      </c>
      <c r="B52" s="63"/>
    </row>
    <row r="53" spans="1:2" ht="31" x14ac:dyDescent="0.35">
      <c r="A53" s="351" t="s">
        <v>393</v>
      </c>
      <c r="B53" s="53"/>
    </row>
    <row r="54" spans="1:2" ht="15.5" x14ac:dyDescent="0.35">
      <c r="A54" s="87" t="s">
        <v>394</v>
      </c>
      <c r="B54" s="53"/>
    </row>
    <row r="55" spans="1:2" ht="15.5" x14ac:dyDescent="0.35">
      <c r="A55" s="352" t="s">
        <v>414</v>
      </c>
      <c r="B55" s="40"/>
    </row>
    <row r="56" spans="1:2" ht="15.5" x14ac:dyDescent="0.35">
      <c r="A56" s="87" t="s">
        <v>395</v>
      </c>
      <c r="B56" s="63"/>
    </row>
    <row r="57" spans="1:2" ht="15.5" x14ac:dyDescent="0.35">
      <c r="A57" s="87" t="s">
        <v>396</v>
      </c>
      <c r="B57" s="63"/>
    </row>
    <row r="58" spans="1:2" ht="15.5" x14ac:dyDescent="0.35">
      <c r="A58" s="87" t="s">
        <v>397</v>
      </c>
      <c r="B58" s="63"/>
    </row>
    <row r="59" spans="1:2" ht="15.5" x14ac:dyDescent="0.35">
      <c r="A59" s="87" t="s">
        <v>398</v>
      </c>
      <c r="B59" s="63"/>
    </row>
    <row r="60" spans="1:2" ht="15.5" x14ac:dyDescent="0.35">
      <c r="A60" s="43" t="s">
        <v>399</v>
      </c>
      <c r="B60" s="63"/>
    </row>
    <row r="61" spans="1:2" ht="15.5" x14ac:dyDescent="0.35">
      <c r="A61" s="99" t="s">
        <v>415</v>
      </c>
      <c r="B61" s="63"/>
    </row>
    <row r="62" spans="1:2" ht="15.5" x14ac:dyDescent="0.35">
      <c r="A62" s="43" t="s">
        <v>352</v>
      </c>
      <c r="B62" s="63"/>
    </row>
    <row r="63" spans="1:2" ht="15.5" x14ac:dyDescent="0.35">
      <c r="A63" s="43" t="s">
        <v>353</v>
      </c>
      <c r="B63" s="63"/>
    </row>
    <row r="64" spans="1:2" ht="16" thickBot="1" x14ac:dyDescent="0.4">
      <c r="A64" s="353" t="s">
        <v>400</v>
      </c>
      <c r="B64" s="63"/>
    </row>
    <row r="65" spans="1:2" ht="16" thickBot="1" x14ac:dyDescent="0.4">
      <c r="A65" s="89"/>
      <c r="B65" s="63"/>
    </row>
    <row r="66" spans="1:2" ht="15.5" x14ac:dyDescent="0.35">
      <c r="A66" s="68" t="s">
        <v>354</v>
      </c>
      <c r="B66" s="63"/>
    </row>
    <row r="67" spans="1:2" ht="15.5" x14ac:dyDescent="0.35">
      <c r="A67" s="41"/>
      <c r="B67" s="63"/>
    </row>
    <row r="68" spans="1:2" ht="31" x14ac:dyDescent="0.35">
      <c r="A68" s="42" t="s">
        <v>355</v>
      </c>
      <c r="B68" s="63"/>
    </row>
    <row r="69" spans="1:2" ht="15.5" x14ac:dyDescent="0.35">
      <c r="A69" s="42"/>
      <c r="B69" s="63"/>
    </row>
    <row r="70" spans="1:2" ht="15.5" x14ac:dyDescent="0.35">
      <c r="A70" s="42" t="s">
        <v>416</v>
      </c>
      <c r="B70" s="63"/>
    </row>
    <row r="71" spans="1:2" ht="15.5" x14ac:dyDescent="0.35">
      <c r="A71" s="42"/>
      <c r="B71" s="63"/>
    </row>
    <row r="72" spans="1:2" ht="15.5" x14ac:dyDescent="0.35">
      <c r="A72" s="42" t="s">
        <v>356</v>
      </c>
      <c r="B72" s="53"/>
    </row>
    <row r="73" spans="1:2" ht="15.5" x14ac:dyDescent="0.35">
      <c r="A73" s="42"/>
      <c r="B73" s="40"/>
    </row>
    <row r="74" spans="1:2" ht="15.5" x14ac:dyDescent="0.35">
      <c r="A74" s="42" t="s">
        <v>417</v>
      </c>
      <c r="B74" s="40"/>
    </row>
    <row r="75" spans="1:2" ht="15.5" x14ac:dyDescent="0.35">
      <c r="A75" s="42"/>
      <c r="B75" s="40"/>
    </row>
    <row r="76" spans="1:2" ht="31" x14ac:dyDescent="0.35">
      <c r="A76" s="42" t="s">
        <v>418</v>
      </c>
      <c r="B76" s="62"/>
    </row>
    <row r="77" spans="1:2" ht="15.5" x14ac:dyDescent="0.35">
      <c r="A77" s="42"/>
      <c r="B77" s="64"/>
    </row>
    <row r="78" spans="1:2" ht="15.5" x14ac:dyDescent="0.35">
      <c r="A78" s="42" t="s">
        <v>357</v>
      </c>
      <c r="B78" s="65"/>
    </row>
    <row r="79" spans="1:2" ht="16" thickBot="1" x14ac:dyDescent="0.4">
      <c r="A79" s="373" t="s">
        <v>36</v>
      </c>
      <c r="B79" s="66"/>
    </row>
    <row r="80" spans="1:2" ht="16" thickBot="1" x14ac:dyDescent="0.4">
      <c r="A80" s="374"/>
      <c r="B80" s="66"/>
    </row>
    <row r="81" spans="1:2" ht="15.5" x14ac:dyDescent="0.35">
      <c r="A81" s="372" t="s">
        <v>358</v>
      </c>
      <c r="B81" s="65"/>
    </row>
    <row r="82" spans="1:2" ht="16" thickBot="1" x14ac:dyDescent="0.4">
      <c r="A82" s="354" t="s">
        <v>359</v>
      </c>
      <c r="B82" s="65"/>
    </row>
    <row r="83" spans="1:2" ht="16" thickBot="1" x14ac:dyDescent="0.4">
      <c r="A83" s="40"/>
      <c r="B83" s="65"/>
    </row>
    <row r="84" spans="1:2" ht="15.5" x14ac:dyDescent="0.35">
      <c r="A84" s="90" t="s">
        <v>61</v>
      </c>
      <c r="B84" s="65"/>
    </row>
    <row r="85" spans="1:2" ht="15.5" x14ac:dyDescent="0.35">
      <c r="A85" s="92" t="s">
        <v>62</v>
      </c>
    </row>
    <row r="86" spans="1:2" ht="15.5" x14ac:dyDescent="0.35">
      <c r="A86" s="91" t="s">
        <v>63</v>
      </c>
    </row>
    <row r="87" spans="1:2" ht="15.5" x14ac:dyDescent="0.35">
      <c r="A87" s="91" t="s">
        <v>57</v>
      </c>
    </row>
    <row r="88" spans="1:2" ht="31" x14ac:dyDescent="0.35">
      <c r="A88" s="91" t="s">
        <v>58</v>
      </c>
    </row>
    <row r="89" spans="1:2" ht="15.5" x14ac:dyDescent="0.35">
      <c r="A89" s="91"/>
    </row>
    <row r="90" spans="1:2" ht="15.5" x14ac:dyDescent="0.35">
      <c r="A90" s="92" t="s">
        <v>59</v>
      </c>
    </row>
    <row r="91" spans="1:2" ht="31" x14ac:dyDescent="0.35">
      <c r="A91" s="91" t="s">
        <v>419</v>
      </c>
    </row>
    <row r="92" spans="1:2" ht="16" thickBot="1" x14ac:dyDescent="0.4">
      <c r="A92" s="93" t="s">
        <v>60</v>
      </c>
    </row>
    <row r="93" spans="1:2" ht="16" thickBot="1" x14ac:dyDescent="0.4">
      <c r="A93" s="40"/>
    </row>
    <row r="94" spans="1:2" ht="15.5" x14ac:dyDescent="0.35">
      <c r="A94" s="73" t="s">
        <v>37</v>
      </c>
    </row>
    <row r="95" spans="1:2" ht="15.5" x14ac:dyDescent="0.35">
      <c r="A95" s="72" t="s">
        <v>38</v>
      </c>
    </row>
    <row r="96" spans="1:2" ht="15.5" x14ac:dyDescent="0.35">
      <c r="A96" s="72" t="s">
        <v>420</v>
      </c>
    </row>
    <row r="97" spans="1:1" ht="15.5" x14ac:dyDescent="0.35">
      <c r="A97" s="72" t="s">
        <v>39</v>
      </c>
    </row>
    <row r="98" spans="1:1" ht="31" x14ac:dyDescent="0.35">
      <c r="A98" s="72" t="s">
        <v>40</v>
      </c>
    </row>
    <row r="99" spans="1:1" ht="15.5" x14ac:dyDescent="0.35">
      <c r="A99" s="72" t="s">
        <v>264</v>
      </c>
    </row>
    <row r="100" spans="1:1" ht="15.5" x14ac:dyDescent="0.35">
      <c r="A100" s="72" t="s">
        <v>265</v>
      </c>
    </row>
    <row r="101" spans="1:1" ht="16" thickBot="1" x14ac:dyDescent="0.4">
      <c r="A101" s="15" t="s">
        <v>45</v>
      </c>
    </row>
  </sheetData>
  <sheetProtection algorithmName="SHA-512" hashValue="ALHd3szBQO64D2KRE5HN36e1Jx+IfYZG1/I0ebKsACOj1jpfQWArZVvD54qruhu/HjF0QKCOYQTOqdV5TP/SAg==" saltValue="6+NRxbcB4bsYiIZYT0ZVzQ==" spinCount="100000" sheet="1"/>
  <hyperlinks>
    <hyperlink ref="A14" r:id="rId1" xr:uid="{00000000-0004-0000-0100-000000000000}"/>
    <hyperlink ref="A13" r:id="rId2" xr:uid="{00000000-0004-0000-0100-000001000000}"/>
    <hyperlink ref="A27" location="'SFA NOTES'!A1" display="SFA Notes" xr:uid="{00000000-0004-0000-0100-000002000000}"/>
    <hyperlink ref="A30" location="'All Meals'!A1" display="Step 3 (“All Meals” Spreadsheet Overview)" xr:uid="{00000000-0004-0000-0100-000003000000}"/>
    <hyperlink ref="A94" location="'Weekly Report'!A1" display="Weekly Report" xr:uid="{00000000-0004-0000-0100-000004000000}"/>
    <hyperlink ref="A84" location="Day1!A1" display="Selecting Meals for each day of the week" xr:uid="{00000000-0004-0000-0100-000005000000}"/>
  </hyperlinks>
  <pageMargins left="0.7" right="0.7" top="0.7" bottom="0.75" header="0.3" footer="0.3"/>
  <pageSetup scale="85" orientation="portrait" r:id="rId3"/>
  <headerFooter>
    <oddFooter>Page &amp;P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4"/>
  <sheetViews>
    <sheetView showGridLines="0" zoomScaleNormal="100" workbookViewId="0">
      <selection activeCell="A3" sqref="A3:O44"/>
    </sheetView>
  </sheetViews>
  <sheetFormatPr defaultColWidth="0" defaultRowHeight="14.5" x14ac:dyDescent="0.35"/>
  <cols>
    <col min="1" max="13" width="8.453125" customWidth="1"/>
    <col min="14" max="14" width="7" hidden="1" customWidth="1"/>
    <col min="15" max="15" width="9.1796875" hidden="1" customWidth="1"/>
    <col min="16" max="16" width="2" customWidth="1"/>
  </cols>
  <sheetData>
    <row r="1" spans="1:15" x14ac:dyDescent="0.35">
      <c r="A1" s="380" t="s">
        <v>405</v>
      </c>
      <c r="B1" s="381"/>
      <c r="C1" s="381"/>
      <c r="D1" s="381"/>
      <c r="E1" s="381"/>
      <c r="F1" s="381"/>
      <c r="G1" s="381"/>
      <c r="H1" s="381"/>
      <c r="I1" s="381"/>
      <c r="J1" s="381"/>
      <c r="K1" s="381"/>
      <c r="L1" s="381"/>
      <c r="M1" s="381"/>
      <c r="N1" s="381"/>
      <c r="O1" s="382"/>
    </row>
    <row r="2" spans="1:15" ht="22.5" customHeight="1" x14ac:dyDescent="0.35">
      <c r="A2" s="383"/>
      <c r="B2" s="384"/>
      <c r="C2" s="384"/>
      <c r="D2" s="384"/>
      <c r="E2" s="384"/>
      <c r="F2" s="384"/>
      <c r="G2" s="384"/>
      <c r="H2" s="384"/>
      <c r="I2" s="384"/>
      <c r="J2" s="384"/>
      <c r="K2" s="384"/>
      <c r="L2" s="384"/>
      <c r="M2" s="384"/>
      <c r="N2" s="384"/>
      <c r="O2" s="385"/>
    </row>
    <row r="3" spans="1:15" x14ac:dyDescent="0.35">
      <c r="A3" s="386" t="s">
        <v>69</v>
      </c>
      <c r="B3" s="387"/>
      <c r="C3" s="387"/>
      <c r="D3" s="387"/>
      <c r="E3" s="387"/>
      <c r="F3" s="387"/>
      <c r="G3" s="387"/>
      <c r="H3" s="387"/>
      <c r="I3" s="387"/>
      <c r="J3" s="387"/>
      <c r="K3" s="387"/>
      <c r="L3" s="387"/>
      <c r="M3" s="387"/>
      <c r="N3" s="387"/>
      <c r="O3" s="388"/>
    </row>
    <row r="4" spans="1:15" x14ac:dyDescent="0.35">
      <c r="A4" s="389"/>
      <c r="B4" s="390"/>
      <c r="C4" s="390"/>
      <c r="D4" s="390"/>
      <c r="E4" s="390"/>
      <c r="F4" s="390"/>
      <c r="G4" s="390"/>
      <c r="H4" s="390"/>
      <c r="I4" s="390"/>
      <c r="J4" s="390"/>
      <c r="K4" s="390"/>
      <c r="L4" s="390"/>
      <c r="M4" s="390"/>
      <c r="N4" s="390"/>
      <c r="O4" s="391"/>
    </row>
    <row r="5" spans="1:15" x14ac:dyDescent="0.35">
      <c r="A5" s="389"/>
      <c r="B5" s="390"/>
      <c r="C5" s="390"/>
      <c r="D5" s="390"/>
      <c r="E5" s="390"/>
      <c r="F5" s="390"/>
      <c r="G5" s="390"/>
      <c r="H5" s="390"/>
      <c r="I5" s="390"/>
      <c r="J5" s="390"/>
      <c r="K5" s="390"/>
      <c r="L5" s="390"/>
      <c r="M5" s="390"/>
      <c r="N5" s="390"/>
      <c r="O5" s="391"/>
    </row>
    <row r="6" spans="1:15" x14ac:dyDescent="0.35">
      <c r="A6" s="389"/>
      <c r="B6" s="390"/>
      <c r="C6" s="390"/>
      <c r="D6" s="390"/>
      <c r="E6" s="390"/>
      <c r="F6" s="390"/>
      <c r="G6" s="390"/>
      <c r="H6" s="390"/>
      <c r="I6" s="390"/>
      <c r="J6" s="390"/>
      <c r="K6" s="390"/>
      <c r="L6" s="390"/>
      <c r="M6" s="390"/>
      <c r="N6" s="390"/>
      <c r="O6" s="391"/>
    </row>
    <row r="7" spans="1:15" x14ac:dyDescent="0.35">
      <c r="A7" s="389"/>
      <c r="B7" s="390"/>
      <c r="C7" s="390"/>
      <c r="D7" s="390"/>
      <c r="E7" s="390"/>
      <c r="F7" s="390"/>
      <c r="G7" s="390"/>
      <c r="H7" s="390"/>
      <c r="I7" s="390"/>
      <c r="J7" s="390"/>
      <c r="K7" s="390"/>
      <c r="L7" s="390"/>
      <c r="M7" s="390"/>
      <c r="N7" s="390"/>
      <c r="O7" s="391"/>
    </row>
    <row r="8" spans="1:15" x14ac:dyDescent="0.35">
      <c r="A8" s="389"/>
      <c r="B8" s="390"/>
      <c r="C8" s="390"/>
      <c r="D8" s="390"/>
      <c r="E8" s="390"/>
      <c r="F8" s="390"/>
      <c r="G8" s="390"/>
      <c r="H8" s="390"/>
      <c r="I8" s="390"/>
      <c r="J8" s="390"/>
      <c r="K8" s="390"/>
      <c r="L8" s="390"/>
      <c r="M8" s="390"/>
      <c r="N8" s="390"/>
      <c r="O8" s="391"/>
    </row>
    <row r="9" spans="1:15" x14ac:dyDescent="0.35">
      <c r="A9" s="389"/>
      <c r="B9" s="390"/>
      <c r="C9" s="390"/>
      <c r="D9" s="390"/>
      <c r="E9" s="390"/>
      <c r="F9" s="390"/>
      <c r="G9" s="390"/>
      <c r="H9" s="390"/>
      <c r="I9" s="390"/>
      <c r="J9" s="390"/>
      <c r="K9" s="390"/>
      <c r="L9" s="390"/>
      <c r="M9" s="390"/>
      <c r="N9" s="390"/>
      <c r="O9" s="391"/>
    </row>
    <row r="10" spans="1:15" x14ac:dyDescent="0.35">
      <c r="A10" s="389"/>
      <c r="B10" s="390"/>
      <c r="C10" s="390"/>
      <c r="D10" s="390"/>
      <c r="E10" s="390"/>
      <c r="F10" s="390"/>
      <c r="G10" s="390"/>
      <c r="H10" s="390"/>
      <c r="I10" s="390"/>
      <c r="J10" s="390"/>
      <c r="K10" s="390"/>
      <c r="L10" s="390"/>
      <c r="M10" s="390"/>
      <c r="N10" s="390"/>
      <c r="O10" s="391"/>
    </row>
    <row r="11" spans="1:15" x14ac:dyDescent="0.35">
      <c r="A11" s="389"/>
      <c r="B11" s="390"/>
      <c r="C11" s="390"/>
      <c r="D11" s="390"/>
      <c r="E11" s="390"/>
      <c r="F11" s="390"/>
      <c r="G11" s="390"/>
      <c r="H11" s="390"/>
      <c r="I11" s="390"/>
      <c r="J11" s="390"/>
      <c r="K11" s="390"/>
      <c r="L11" s="390"/>
      <c r="M11" s="390"/>
      <c r="N11" s="390"/>
      <c r="O11" s="391"/>
    </row>
    <row r="12" spans="1:15" x14ac:dyDescent="0.35">
      <c r="A12" s="389"/>
      <c r="B12" s="390"/>
      <c r="C12" s="390"/>
      <c r="D12" s="390"/>
      <c r="E12" s="390"/>
      <c r="F12" s="390"/>
      <c r="G12" s="390"/>
      <c r="H12" s="390"/>
      <c r="I12" s="390"/>
      <c r="J12" s="390"/>
      <c r="K12" s="390"/>
      <c r="L12" s="390"/>
      <c r="M12" s="390"/>
      <c r="N12" s="390"/>
      <c r="O12" s="391"/>
    </row>
    <row r="13" spans="1:15" x14ac:dyDescent="0.35">
      <c r="A13" s="389"/>
      <c r="B13" s="390"/>
      <c r="C13" s="390"/>
      <c r="D13" s="390"/>
      <c r="E13" s="390"/>
      <c r="F13" s="390"/>
      <c r="G13" s="390"/>
      <c r="H13" s="390"/>
      <c r="I13" s="390"/>
      <c r="J13" s="390"/>
      <c r="K13" s="390"/>
      <c r="L13" s="390"/>
      <c r="M13" s="390"/>
      <c r="N13" s="390"/>
      <c r="O13" s="391"/>
    </row>
    <row r="14" spans="1:15" x14ac:dyDescent="0.35">
      <c r="A14" s="389"/>
      <c r="B14" s="390"/>
      <c r="C14" s="390"/>
      <c r="D14" s="390"/>
      <c r="E14" s="390"/>
      <c r="F14" s="390"/>
      <c r="G14" s="390"/>
      <c r="H14" s="390"/>
      <c r="I14" s="390"/>
      <c r="J14" s="390"/>
      <c r="K14" s="390"/>
      <c r="L14" s="390"/>
      <c r="M14" s="390"/>
      <c r="N14" s="390"/>
      <c r="O14" s="391"/>
    </row>
    <row r="15" spans="1:15" x14ac:dyDescent="0.35">
      <c r="A15" s="389"/>
      <c r="B15" s="390"/>
      <c r="C15" s="390"/>
      <c r="D15" s="390"/>
      <c r="E15" s="390"/>
      <c r="F15" s="390"/>
      <c r="G15" s="390"/>
      <c r="H15" s="390"/>
      <c r="I15" s="390"/>
      <c r="J15" s="390"/>
      <c r="K15" s="390"/>
      <c r="L15" s="390"/>
      <c r="M15" s="390"/>
      <c r="N15" s="390"/>
      <c r="O15" s="391"/>
    </row>
    <row r="16" spans="1:15" x14ac:dyDescent="0.35">
      <c r="A16" s="389"/>
      <c r="B16" s="390"/>
      <c r="C16" s="390"/>
      <c r="D16" s="390"/>
      <c r="E16" s="390"/>
      <c r="F16" s="390"/>
      <c r="G16" s="390"/>
      <c r="H16" s="390"/>
      <c r="I16" s="390"/>
      <c r="J16" s="390"/>
      <c r="K16" s="390"/>
      <c r="L16" s="390"/>
      <c r="M16" s="390"/>
      <c r="N16" s="390"/>
      <c r="O16" s="391"/>
    </row>
    <row r="17" spans="1:15" x14ac:dyDescent="0.35">
      <c r="A17" s="389"/>
      <c r="B17" s="390"/>
      <c r="C17" s="390"/>
      <c r="D17" s="390"/>
      <c r="E17" s="390"/>
      <c r="F17" s="390"/>
      <c r="G17" s="390"/>
      <c r="H17" s="390"/>
      <c r="I17" s="390"/>
      <c r="J17" s="390"/>
      <c r="K17" s="390"/>
      <c r="L17" s="390"/>
      <c r="M17" s="390"/>
      <c r="N17" s="390"/>
      <c r="O17" s="391"/>
    </row>
    <row r="18" spans="1:15" x14ac:dyDescent="0.35">
      <c r="A18" s="389"/>
      <c r="B18" s="390"/>
      <c r="C18" s="390"/>
      <c r="D18" s="390"/>
      <c r="E18" s="390"/>
      <c r="F18" s="390"/>
      <c r="G18" s="390"/>
      <c r="H18" s="390"/>
      <c r="I18" s="390"/>
      <c r="J18" s="390"/>
      <c r="K18" s="390"/>
      <c r="L18" s="390"/>
      <c r="M18" s="390"/>
      <c r="N18" s="390"/>
      <c r="O18" s="391"/>
    </row>
    <row r="19" spans="1:15" x14ac:dyDescent="0.35">
      <c r="A19" s="389"/>
      <c r="B19" s="390"/>
      <c r="C19" s="390"/>
      <c r="D19" s="390"/>
      <c r="E19" s="390"/>
      <c r="F19" s="390"/>
      <c r="G19" s="390"/>
      <c r="H19" s="390"/>
      <c r="I19" s="390"/>
      <c r="J19" s="390"/>
      <c r="K19" s="390"/>
      <c r="L19" s="390"/>
      <c r="M19" s="390"/>
      <c r="N19" s="390"/>
      <c r="O19" s="391"/>
    </row>
    <row r="20" spans="1:15" x14ac:dyDescent="0.35">
      <c r="A20" s="389"/>
      <c r="B20" s="390"/>
      <c r="C20" s="390"/>
      <c r="D20" s="390"/>
      <c r="E20" s="390"/>
      <c r="F20" s="390"/>
      <c r="G20" s="390"/>
      <c r="H20" s="390"/>
      <c r="I20" s="390"/>
      <c r="J20" s="390"/>
      <c r="K20" s="390"/>
      <c r="L20" s="390"/>
      <c r="M20" s="390"/>
      <c r="N20" s="390"/>
      <c r="O20" s="391"/>
    </row>
    <row r="21" spans="1:15" x14ac:dyDescent="0.35">
      <c r="A21" s="389"/>
      <c r="B21" s="390"/>
      <c r="C21" s="390"/>
      <c r="D21" s="390"/>
      <c r="E21" s="390"/>
      <c r="F21" s="390"/>
      <c r="G21" s="390"/>
      <c r="H21" s="390"/>
      <c r="I21" s="390"/>
      <c r="J21" s="390"/>
      <c r="K21" s="390"/>
      <c r="L21" s="390"/>
      <c r="M21" s="390"/>
      <c r="N21" s="390"/>
      <c r="O21" s="391"/>
    </row>
    <row r="22" spans="1:15" x14ac:dyDescent="0.35">
      <c r="A22" s="389"/>
      <c r="B22" s="390"/>
      <c r="C22" s="390"/>
      <c r="D22" s="390"/>
      <c r="E22" s="390"/>
      <c r="F22" s="390"/>
      <c r="G22" s="390"/>
      <c r="H22" s="390"/>
      <c r="I22" s="390"/>
      <c r="J22" s="390"/>
      <c r="K22" s="390"/>
      <c r="L22" s="390"/>
      <c r="M22" s="390"/>
      <c r="N22" s="390"/>
      <c r="O22" s="391"/>
    </row>
    <row r="23" spans="1:15" x14ac:dyDescent="0.35">
      <c r="A23" s="389"/>
      <c r="B23" s="390"/>
      <c r="C23" s="390"/>
      <c r="D23" s="390"/>
      <c r="E23" s="390"/>
      <c r="F23" s="390"/>
      <c r="G23" s="390"/>
      <c r="H23" s="390"/>
      <c r="I23" s="390"/>
      <c r="J23" s="390"/>
      <c r="K23" s="390"/>
      <c r="L23" s="390"/>
      <c r="M23" s="390"/>
      <c r="N23" s="390"/>
      <c r="O23" s="391"/>
    </row>
    <row r="24" spans="1:15" x14ac:dyDescent="0.35">
      <c r="A24" s="389"/>
      <c r="B24" s="390"/>
      <c r="C24" s="390"/>
      <c r="D24" s="390"/>
      <c r="E24" s="390"/>
      <c r="F24" s="390"/>
      <c r="G24" s="390"/>
      <c r="H24" s="390"/>
      <c r="I24" s="390"/>
      <c r="J24" s="390"/>
      <c r="K24" s="390"/>
      <c r="L24" s="390"/>
      <c r="M24" s="390"/>
      <c r="N24" s="390"/>
      <c r="O24" s="391"/>
    </row>
    <row r="25" spans="1:15" x14ac:dyDescent="0.35">
      <c r="A25" s="389"/>
      <c r="B25" s="390"/>
      <c r="C25" s="390"/>
      <c r="D25" s="390"/>
      <c r="E25" s="390"/>
      <c r="F25" s="390"/>
      <c r="G25" s="390"/>
      <c r="H25" s="390"/>
      <c r="I25" s="390"/>
      <c r="J25" s="390"/>
      <c r="K25" s="390"/>
      <c r="L25" s="390"/>
      <c r="M25" s="390"/>
      <c r="N25" s="390"/>
      <c r="O25" s="391"/>
    </row>
    <row r="26" spans="1:15" x14ac:dyDescent="0.35">
      <c r="A26" s="389"/>
      <c r="B26" s="390"/>
      <c r="C26" s="390"/>
      <c r="D26" s="390"/>
      <c r="E26" s="390"/>
      <c r="F26" s="390"/>
      <c r="G26" s="390"/>
      <c r="H26" s="390"/>
      <c r="I26" s="390"/>
      <c r="J26" s="390"/>
      <c r="K26" s="390"/>
      <c r="L26" s="390"/>
      <c r="M26" s="390"/>
      <c r="N26" s="390"/>
      <c r="O26" s="391"/>
    </row>
    <row r="27" spans="1:15" x14ac:dyDescent="0.35">
      <c r="A27" s="389"/>
      <c r="B27" s="390"/>
      <c r="C27" s="390"/>
      <c r="D27" s="390"/>
      <c r="E27" s="390"/>
      <c r="F27" s="390"/>
      <c r="G27" s="390"/>
      <c r="H27" s="390"/>
      <c r="I27" s="390"/>
      <c r="J27" s="390"/>
      <c r="K27" s="390"/>
      <c r="L27" s="390"/>
      <c r="M27" s="390"/>
      <c r="N27" s="390"/>
      <c r="O27" s="391"/>
    </row>
    <row r="28" spans="1:15" x14ac:dyDescent="0.35">
      <c r="A28" s="389"/>
      <c r="B28" s="390"/>
      <c r="C28" s="390"/>
      <c r="D28" s="390"/>
      <c r="E28" s="390"/>
      <c r="F28" s="390"/>
      <c r="G28" s="390"/>
      <c r="H28" s="390"/>
      <c r="I28" s="390"/>
      <c r="J28" s="390"/>
      <c r="K28" s="390"/>
      <c r="L28" s="390"/>
      <c r="M28" s="390"/>
      <c r="N28" s="390"/>
      <c r="O28" s="391"/>
    </row>
    <row r="29" spans="1:15" x14ac:dyDescent="0.35">
      <c r="A29" s="389"/>
      <c r="B29" s="390"/>
      <c r="C29" s="390"/>
      <c r="D29" s="390"/>
      <c r="E29" s="390"/>
      <c r="F29" s="390"/>
      <c r="G29" s="390"/>
      <c r="H29" s="390"/>
      <c r="I29" s="390"/>
      <c r="J29" s="390"/>
      <c r="K29" s="390"/>
      <c r="L29" s="390"/>
      <c r="M29" s="390"/>
      <c r="N29" s="390"/>
      <c r="O29" s="391"/>
    </row>
    <row r="30" spans="1:15" x14ac:dyDescent="0.35">
      <c r="A30" s="389"/>
      <c r="B30" s="390"/>
      <c r="C30" s="390"/>
      <c r="D30" s="390"/>
      <c r="E30" s="390"/>
      <c r="F30" s="390"/>
      <c r="G30" s="390"/>
      <c r="H30" s="390"/>
      <c r="I30" s="390"/>
      <c r="J30" s="390"/>
      <c r="K30" s="390"/>
      <c r="L30" s="390"/>
      <c r="M30" s="390"/>
      <c r="N30" s="390"/>
      <c r="O30" s="391"/>
    </row>
    <row r="31" spans="1:15" x14ac:dyDescent="0.35">
      <c r="A31" s="389"/>
      <c r="B31" s="390"/>
      <c r="C31" s="390"/>
      <c r="D31" s="390"/>
      <c r="E31" s="390"/>
      <c r="F31" s="390"/>
      <c r="G31" s="390"/>
      <c r="H31" s="390"/>
      <c r="I31" s="390"/>
      <c r="J31" s="390"/>
      <c r="K31" s="390"/>
      <c r="L31" s="390"/>
      <c r="M31" s="390"/>
      <c r="N31" s="390"/>
      <c r="O31" s="391"/>
    </row>
    <row r="32" spans="1:15" x14ac:dyDescent="0.35">
      <c r="A32" s="389"/>
      <c r="B32" s="390"/>
      <c r="C32" s="390"/>
      <c r="D32" s="390"/>
      <c r="E32" s="390"/>
      <c r="F32" s="390"/>
      <c r="G32" s="390"/>
      <c r="H32" s="390"/>
      <c r="I32" s="390"/>
      <c r="J32" s="390"/>
      <c r="K32" s="390"/>
      <c r="L32" s="390"/>
      <c r="M32" s="390"/>
      <c r="N32" s="390"/>
      <c r="O32" s="391"/>
    </row>
    <row r="33" spans="1:15" x14ac:dyDescent="0.35">
      <c r="A33" s="389"/>
      <c r="B33" s="390"/>
      <c r="C33" s="390"/>
      <c r="D33" s="390"/>
      <c r="E33" s="390"/>
      <c r="F33" s="390"/>
      <c r="G33" s="390"/>
      <c r="H33" s="390"/>
      <c r="I33" s="390"/>
      <c r="J33" s="390"/>
      <c r="K33" s="390"/>
      <c r="L33" s="390"/>
      <c r="M33" s="390"/>
      <c r="N33" s="390"/>
      <c r="O33" s="391"/>
    </row>
    <row r="34" spans="1:15" x14ac:dyDescent="0.35">
      <c r="A34" s="389"/>
      <c r="B34" s="390"/>
      <c r="C34" s="390"/>
      <c r="D34" s="390"/>
      <c r="E34" s="390"/>
      <c r="F34" s="390"/>
      <c r="G34" s="390"/>
      <c r="H34" s="390"/>
      <c r="I34" s="390"/>
      <c r="J34" s="390"/>
      <c r="K34" s="390"/>
      <c r="L34" s="390"/>
      <c r="M34" s="390"/>
      <c r="N34" s="390"/>
      <c r="O34" s="391"/>
    </row>
    <row r="35" spans="1:15" x14ac:dyDescent="0.35">
      <c r="A35" s="389"/>
      <c r="B35" s="390"/>
      <c r="C35" s="390"/>
      <c r="D35" s="390"/>
      <c r="E35" s="390"/>
      <c r="F35" s="390"/>
      <c r="G35" s="390"/>
      <c r="H35" s="390"/>
      <c r="I35" s="390"/>
      <c r="J35" s="390"/>
      <c r="K35" s="390"/>
      <c r="L35" s="390"/>
      <c r="M35" s="390"/>
      <c r="N35" s="390"/>
      <c r="O35" s="391"/>
    </row>
    <row r="36" spans="1:15" x14ac:dyDescent="0.35">
      <c r="A36" s="389"/>
      <c r="B36" s="390"/>
      <c r="C36" s="390"/>
      <c r="D36" s="390"/>
      <c r="E36" s="390"/>
      <c r="F36" s="390"/>
      <c r="G36" s="390"/>
      <c r="H36" s="390"/>
      <c r="I36" s="390"/>
      <c r="J36" s="390"/>
      <c r="K36" s="390"/>
      <c r="L36" s="390"/>
      <c r="M36" s="390"/>
      <c r="N36" s="390"/>
      <c r="O36" s="391"/>
    </row>
    <row r="37" spans="1:15" x14ac:dyDescent="0.35">
      <c r="A37" s="389"/>
      <c r="B37" s="390"/>
      <c r="C37" s="390"/>
      <c r="D37" s="390"/>
      <c r="E37" s="390"/>
      <c r="F37" s="390"/>
      <c r="G37" s="390"/>
      <c r="H37" s="390"/>
      <c r="I37" s="390"/>
      <c r="J37" s="390"/>
      <c r="K37" s="390"/>
      <c r="L37" s="390"/>
      <c r="M37" s="390"/>
      <c r="N37" s="390"/>
      <c r="O37" s="391"/>
    </row>
    <row r="38" spans="1:15" x14ac:dyDescent="0.35">
      <c r="A38" s="389"/>
      <c r="B38" s="390"/>
      <c r="C38" s="390"/>
      <c r="D38" s="390"/>
      <c r="E38" s="390"/>
      <c r="F38" s="390"/>
      <c r="G38" s="390"/>
      <c r="H38" s="390"/>
      <c r="I38" s="390"/>
      <c r="J38" s="390"/>
      <c r="K38" s="390"/>
      <c r="L38" s="390"/>
      <c r="M38" s="390"/>
      <c r="N38" s="390"/>
      <c r="O38" s="391"/>
    </row>
    <row r="39" spans="1:15" x14ac:dyDescent="0.35">
      <c r="A39" s="389"/>
      <c r="B39" s="390"/>
      <c r="C39" s="390"/>
      <c r="D39" s="390"/>
      <c r="E39" s="390"/>
      <c r="F39" s="390"/>
      <c r="G39" s="390"/>
      <c r="H39" s="390"/>
      <c r="I39" s="390"/>
      <c r="J39" s="390"/>
      <c r="K39" s="390"/>
      <c r="L39" s="390"/>
      <c r="M39" s="390"/>
      <c r="N39" s="390"/>
      <c r="O39" s="391"/>
    </row>
    <row r="40" spans="1:15" x14ac:dyDescent="0.35">
      <c r="A40" s="389"/>
      <c r="B40" s="390"/>
      <c r="C40" s="390"/>
      <c r="D40" s="390"/>
      <c r="E40" s="390"/>
      <c r="F40" s="390"/>
      <c r="G40" s="390"/>
      <c r="H40" s="390"/>
      <c r="I40" s="390"/>
      <c r="J40" s="390"/>
      <c r="K40" s="390"/>
      <c r="L40" s="390"/>
      <c r="M40" s="390"/>
      <c r="N40" s="390"/>
      <c r="O40" s="391"/>
    </row>
    <row r="41" spans="1:15" x14ac:dyDescent="0.35">
      <c r="A41" s="389"/>
      <c r="B41" s="390"/>
      <c r="C41" s="390"/>
      <c r="D41" s="390"/>
      <c r="E41" s="390"/>
      <c r="F41" s="390"/>
      <c r="G41" s="390"/>
      <c r="H41" s="390"/>
      <c r="I41" s="390"/>
      <c r="J41" s="390"/>
      <c r="K41" s="390"/>
      <c r="L41" s="390"/>
      <c r="M41" s="390"/>
      <c r="N41" s="390"/>
      <c r="O41" s="391"/>
    </row>
    <row r="42" spans="1:15" x14ac:dyDescent="0.35">
      <c r="A42" s="389"/>
      <c r="B42" s="390"/>
      <c r="C42" s="390"/>
      <c r="D42" s="390"/>
      <c r="E42" s="390"/>
      <c r="F42" s="390"/>
      <c r="G42" s="390"/>
      <c r="H42" s="390"/>
      <c r="I42" s="390"/>
      <c r="J42" s="390"/>
      <c r="K42" s="390"/>
      <c r="L42" s="390"/>
      <c r="M42" s="390"/>
      <c r="N42" s="390"/>
      <c r="O42" s="391"/>
    </row>
    <row r="43" spans="1:15" x14ac:dyDescent="0.35">
      <c r="A43" s="389"/>
      <c r="B43" s="390"/>
      <c r="C43" s="390"/>
      <c r="D43" s="390"/>
      <c r="E43" s="390"/>
      <c r="F43" s="390"/>
      <c r="G43" s="390"/>
      <c r="H43" s="390"/>
      <c r="I43" s="390"/>
      <c r="J43" s="390"/>
      <c r="K43" s="390"/>
      <c r="L43" s="390"/>
      <c r="M43" s="390"/>
      <c r="N43" s="390"/>
      <c r="O43" s="391"/>
    </row>
    <row r="44" spans="1:15" x14ac:dyDescent="0.35">
      <c r="A44" s="392"/>
      <c r="B44" s="393"/>
      <c r="C44" s="393"/>
      <c r="D44" s="393"/>
      <c r="E44" s="393"/>
      <c r="F44" s="393"/>
      <c r="G44" s="393"/>
      <c r="H44" s="393"/>
      <c r="I44" s="393"/>
      <c r="J44" s="393"/>
      <c r="K44" s="393"/>
      <c r="L44" s="393"/>
      <c r="M44" s="393"/>
      <c r="N44" s="393"/>
      <c r="O44" s="394"/>
    </row>
  </sheetData>
  <mergeCells count="2">
    <mergeCell ref="A1:O2"/>
    <mergeCell ref="A3:O44"/>
  </mergeCells>
  <pageMargins left="0.7" right="0.7" top="0.93333333333333335" bottom="0.75" header="0.3" footer="0.3"/>
  <pageSetup scale="8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Y62"/>
  <sheetViews>
    <sheetView showGridLines="0" zoomScaleNormal="100" workbookViewId="0">
      <pane xSplit="3" ySplit="10" topLeftCell="D11" activePane="bottomRight" state="frozen"/>
      <selection activeCell="O18" sqref="O18"/>
      <selection pane="topRight" activeCell="O18" sqref="O18"/>
      <selection pane="bottomLeft" activeCell="O18" sqref="O18"/>
      <selection pane="bottomRight" activeCell="Y8" sqref="Y8"/>
    </sheetView>
  </sheetViews>
  <sheetFormatPr defaultColWidth="9.1796875" defaultRowHeight="14.5" x14ac:dyDescent="0.35"/>
  <cols>
    <col min="1" max="1" width="9.81640625" hidden="1" customWidth="1"/>
    <col min="2" max="2" width="10" customWidth="1"/>
    <col min="3" max="3" width="47.453125" style="318" customWidth="1"/>
    <col min="4" max="4" width="22.54296875" customWidth="1"/>
    <col min="5" max="5" width="25.81640625" customWidth="1"/>
    <col min="6" max="6" width="22.1796875" customWidth="1"/>
    <col min="7" max="7" width="21.54296875" customWidth="1"/>
    <col min="8" max="9" width="19.1796875" hidden="1" customWidth="1"/>
    <col min="10" max="10" width="20.453125" customWidth="1"/>
    <col min="11" max="12" width="19.1796875" hidden="1" customWidth="1"/>
    <col min="13" max="13" width="19" customWidth="1"/>
    <col min="14" max="14" width="19.1796875" hidden="1" customWidth="1"/>
    <col min="15" max="15" width="6.54296875" hidden="1" customWidth="1"/>
    <col min="16" max="16" width="17.81640625" customWidth="1"/>
    <col min="17" max="18" width="17.81640625" hidden="1" customWidth="1"/>
    <col min="19" max="19" width="18" customWidth="1"/>
    <col min="20" max="20" width="3.54296875" customWidth="1"/>
    <col min="21" max="21" width="3.453125" customWidth="1"/>
    <col min="22" max="22" width="20.54296875" customWidth="1"/>
    <col min="23" max="24" width="19.1796875" hidden="1" customWidth="1"/>
    <col min="25" max="25" width="18.54296875" customWidth="1"/>
  </cols>
  <sheetData>
    <row r="1" spans="1:25" ht="72.75" customHeight="1" thickBot="1" x14ac:dyDescent="0.4">
      <c r="A1" s="443" t="s">
        <v>382</v>
      </c>
      <c r="B1" s="444"/>
      <c r="C1" s="445"/>
      <c r="D1" s="445"/>
      <c r="E1" s="445"/>
      <c r="F1" s="445"/>
      <c r="G1" s="445"/>
      <c r="H1" s="445"/>
      <c r="I1" s="445"/>
      <c r="J1" s="445"/>
      <c r="K1" s="445"/>
      <c r="L1" s="445"/>
      <c r="M1" s="445"/>
      <c r="N1" s="445"/>
      <c r="O1" s="445"/>
      <c r="P1" s="445"/>
      <c r="Q1" s="445"/>
      <c r="R1" s="445"/>
      <c r="S1" s="446"/>
    </row>
    <row r="2" spans="1:25" ht="20.25" customHeight="1" x14ac:dyDescent="0.35">
      <c r="A2" s="250"/>
      <c r="B2" s="447" t="s">
        <v>42</v>
      </c>
      <c r="C2" s="448"/>
      <c r="D2" s="448"/>
      <c r="E2" s="448"/>
      <c r="F2" s="449"/>
      <c r="G2" s="449"/>
      <c r="H2" s="449"/>
      <c r="I2" s="449"/>
      <c r="J2" s="449"/>
      <c r="K2" s="449"/>
      <c r="L2" s="449"/>
      <c r="M2" s="449"/>
      <c r="N2" s="449"/>
      <c r="O2" s="449"/>
      <c r="P2" s="449"/>
      <c r="Q2" s="449"/>
      <c r="R2" s="449"/>
      <c r="S2" s="450"/>
    </row>
    <row r="3" spans="1:25" ht="34.5" customHeight="1" thickBot="1" x14ac:dyDescent="0.4">
      <c r="A3" s="250"/>
      <c r="B3" s="451" t="s">
        <v>383</v>
      </c>
      <c r="C3" s="452"/>
      <c r="D3" s="452"/>
      <c r="E3" s="452"/>
      <c r="F3" s="453"/>
      <c r="G3" s="453"/>
      <c r="H3" s="453"/>
      <c r="I3" s="453"/>
      <c r="J3" s="453"/>
      <c r="K3" s="453"/>
      <c r="L3" s="453"/>
      <c r="M3" s="453"/>
      <c r="N3" s="453"/>
      <c r="O3" s="453"/>
      <c r="P3" s="453"/>
      <c r="Q3" s="453"/>
      <c r="R3" s="453"/>
      <c r="S3" s="454"/>
    </row>
    <row r="4" spans="1:25" ht="46.5" customHeight="1" thickBot="1" x14ac:dyDescent="0.4">
      <c r="B4" s="436" t="s">
        <v>365</v>
      </c>
      <c r="C4" s="436"/>
      <c r="D4" s="436"/>
      <c r="E4" s="436"/>
      <c r="F4" s="436"/>
      <c r="G4" s="436"/>
      <c r="H4" s="436"/>
      <c r="I4" s="436"/>
      <c r="J4" s="436"/>
      <c r="K4" s="436"/>
      <c r="L4" s="436"/>
      <c r="M4" s="436"/>
      <c r="N4" s="436"/>
      <c r="O4" s="436"/>
      <c r="P4" s="436"/>
      <c r="Q4" s="436"/>
      <c r="R4" s="436"/>
      <c r="S4" s="436"/>
      <c r="T4" s="251"/>
      <c r="U4" s="252"/>
      <c r="V4" s="414" t="s">
        <v>30</v>
      </c>
      <c r="W4" s="415"/>
      <c r="X4" s="415"/>
      <c r="Y4" s="416"/>
    </row>
    <row r="5" spans="1:25" ht="10.5" hidden="1" customHeight="1" thickBot="1" x14ac:dyDescent="0.4">
      <c r="A5">
        <v>1</v>
      </c>
      <c r="B5">
        <v>2</v>
      </c>
      <c r="C5" s="253">
        <v>3</v>
      </c>
      <c r="D5" s="253">
        <v>4</v>
      </c>
      <c r="E5" s="253">
        <v>5</v>
      </c>
      <c r="F5" s="253">
        <v>6</v>
      </c>
      <c r="G5" s="253">
        <v>7</v>
      </c>
      <c r="H5" s="253">
        <v>8</v>
      </c>
      <c r="I5" s="253">
        <v>9</v>
      </c>
      <c r="J5" s="253">
        <v>10</v>
      </c>
      <c r="K5" s="253">
        <v>11</v>
      </c>
      <c r="L5" s="253">
        <v>12</v>
      </c>
      <c r="M5" s="253">
        <v>13</v>
      </c>
      <c r="N5" s="253">
        <v>14</v>
      </c>
      <c r="O5" s="253">
        <v>15</v>
      </c>
      <c r="P5" s="253">
        <v>16</v>
      </c>
      <c r="Q5" s="253">
        <v>17</v>
      </c>
      <c r="R5" s="253">
        <v>18</v>
      </c>
      <c r="S5" s="253">
        <v>19</v>
      </c>
      <c r="T5" s="18"/>
      <c r="U5" s="18"/>
      <c r="V5" s="19"/>
      <c r="W5" s="20"/>
      <c r="X5" s="20"/>
      <c r="Y5" s="21"/>
    </row>
    <row r="6" spans="1:25" ht="31.5" customHeight="1" thickBot="1" x14ac:dyDescent="0.4">
      <c r="C6" s="417" t="s">
        <v>288</v>
      </c>
      <c r="D6" s="418"/>
      <c r="E6" s="418" t="s">
        <v>289</v>
      </c>
      <c r="F6" s="418"/>
      <c r="G6" s="418" t="s">
        <v>290</v>
      </c>
      <c r="H6" s="418"/>
      <c r="I6" s="418"/>
      <c r="J6" s="418"/>
      <c r="K6" s="418"/>
      <c r="L6" s="418"/>
      <c r="M6" s="418"/>
      <c r="N6" s="418"/>
      <c r="O6" s="418"/>
      <c r="P6" s="418"/>
      <c r="Q6" s="418"/>
      <c r="R6" s="418"/>
      <c r="S6" s="418"/>
      <c r="T6" s="18"/>
      <c r="U6" s="18"/>
      <c r="V6" s="419" t="s">
        <v>31</v>
      </c>
      <c r="W6" s="34">
        <v>1</v>
      </c>
      <c r="X6" s="34">
        <f>INDEX(Cups,W6)</f>
        <v>0</v>
      </c>
      <c r="Y6" s="30"/>
    </row>
    <row r="7" spans="1:25" s="254" customFormat="1" ht="16.5" customHeight="1" x14ac:dyDescent="0.35">
      <c r="B7" s="422">
        <v>1</v>
      </c>
      <c r="C7" s="423"/>
      <c r="D7" s="255">
        <v>2</v>
      </c>
      <c r="E7" s="256" t="s">
        <v>360</v>
      </c>
      <c r="F7" s="257" t="s">
        <v>361</v>
      </c>
      <c r="G7" s="258">
        <v>3</v>
      </c>
      <c r="H7" s="259"/>
      <c r="I7" s="260"/>
      <c r="J7" s="261" t="s">
        <v>291</v>
      </c>
      <c r="K7" s="262"/>
      <c r="L7" s="262"/>
      <c r="M7" s="261" t="s">
        <v>292</v>
      </c>
      <c r="N7" s="261"/>
      <c r="O7" s="261"/>
      <c r="P7" s="376" t="s">
        <v>362</v>
      </c>
      <c r="Q7" s="262"/>
      <c r="R7" s="262"/>
      <c r="S7" s="263">
        <v>4</v>
      </c>
      <c r="T7" s="264"/>
      <c r="U7" s="264"/>
      <c r="V7" s="420"/>
      <c r="W7" s="32"/>
      <c r="X7" s="32"/>
      <c r="Y7" s="33"/>
    </row>
    <row r="8" spans="1:25" ht="75.75" customHeight="1" x14ac:dyDescent="0.35">
      <c r="B8" s="424" t="s">
        <v>293</v>
      </c>
      <c r="C8" s="425"/>
      <c r="D8" s="428" t="s">
        <v>187</v>
      </c>
      <c r="E8" s="429"/>
      <c r="F8" s="430"/>
      <c r="G8" s="431" t="s">
        <v>294</v>
      </c>
      <c r="H8" s="432"/>
      <c r="I8" s="432"/>
      <c r="J8" s="432"/>
      <c r="K8" s="432"/>
      <c r="L8" s="432"/>
      <c r="M8" s="432"/>
      <c r="N8" s="432"/>
      <c r="O8" s="432"/>
      <c r="P8" s="433"/>
      <c r="Q8" s="375"/>
      <c r="R8" s="265"/>
      <c r="S8" s="266" t="s">
        <v>295</v>
      </c>
      <c r="T8" s="18"/>
      <c r="U8" s="18"/>
      <c r="V8" s="420"/>
      <c r="W8" s="34">
        <v>1</v>
      </c>
      <c r="X8" s="34">
        <f>INDEX(Cups,W8)</f>
        <v>0</v>
      </c>
      <c r="Y8" s="31"/>
    </row>
    <row r="9" spans="1:25" ht="30.75" customHeight="1" x14ac:dyDescent="0.35">
      <c r="A9" s="81"/>
      <c r="B9" s="424"/>
      <c r="C9" s="425"/>
      <c r="D9" s="434" t="s">
        <v>296</v>
      </c>
      <c r="E9" s="437" t="s">
        <v>161</v>
      </c>
      <c r="F9" s="439" t="s">
        <v>157</v>
      </c>
      <c r="G9" s="441" t="s">
        <v>297</v>
      </c>
      <c r="H9" s="14" t="s">
        <v>0</v>
      </c>
      <c r="I9" s="14" t="s">
        <v>1</v>
      </c>
      <c r="J9" s="395" t="s">
        <v>298</v>
      </c>
      <c r="K9" s="267" t="s">
        <v>299</v>
      </c>
      <c r="L9" s="267" t="s">
        <v>300</v>
      </c>
      <c r="M9" s="395" t="s">
        <v>321</v>
      </c>
      <c r="N9" s="395" t="s">
        <v>301</v>
      </c>
      <c r="O9" s="395" t="s">
        <v>302</v>
      </c>
      <c r="P9" s="401" t="s">
        <v>322</v>
      </c>
      <c r="Q9" s="268" t="s">
        <v>303</v>
      </c>
      <c r="R9" s="268" t="s">
        <v>304</v>
      </c>
      <c r="S9" s="403" t="s">
        <v>305</v>
      </c>
      <c r="V9" s="420"/>
      <c r="W9" s="34">
        <v>1</v>
      </c>
      <c r="X9" s="34">
        <f>INDEX(Cups,W9)</f>
        <v>0</v>
      </c>
      <c r="Y9" s="31"/>
    </row>
    <row r="10" spans="1:25" ht="63" customHeight="1" x14ac:dyDescent="0.35">
      <c r="A10" s="81"/>
      <c r="B10" s="426"/>
      <c r="C10" s="427"/>
      <c r="D10" s="435"/>
      <c r="E10" s="438"/>
      <c r="F10" s="440"/>
      <c r="G10" s="442"/>
      <c r="H10" s="14"/>
      <c r="I10" s="14"/>
      <c r="J10" s="396"/>
      <c r="K10" s="13"/>
      <c r="L10" s="13"/>
      <c r="M10" s="396"/>
      <c r="N10" s="396"/>
      <c r="O10" s="396"/>
      <c r="P10" s="402"/>
      <c r="Q10" s="269"/>
      <c r="R10" s="269"/>
      <c r="S10" s="404"/>
      <c r="T10" s="3"/>
      <c r="U10" s="3"/>
      <c r="V10" s="420"/>
      <c r="W10" s="34">
        <v>1</v>
      </c>
      <c r="X10" s="34">
        <f>INDEX(Cups,W10)</f>
        <v>0</v>
      </c>
      <c r="Y10" s="31"/>
    </row>
    <row r="11" spans="1:25" ht="32.25" customHeight="1" x14ac:dyDescent="0.35">
      <c r="A11" s="81"/>
      <c r="B11" s="71"/>
      <c r="C11" s="270" t="s">
        <v>345</v>
      </c>
      <c r="D11" s="271">
        <v>2</v>
      </c>
      <c r="E11" s="272">
        <v>2</v>
      </c>
      <c r="F11" s="273">
        <v>0</v>
      </c>
      <c r="G11" s="274"/>
      <c r="H11" s="275">
        <v>9</v>
      </c>
      <c r="I11" s="276">
        <f>IF(H11=1,"",INDEX(Cups,H11))</f>
        <v>1</v>
      </c>
      <c r="J11" s="277"/>
      <c r="K11" s="278">
        <v>1</v>
      </c>
      <c r="L11" s="278" t="str">
        <f t="shared" ref="L11:L43" si="0">IF(K11=1,"",INDEX(Cups,K11))</f>
        <v/>
      </c>
      <c r="M11" s="277"/>
      <c r="N11" s="277">
        <v>1</v>
      </c>
      <c r="O11" s="277" t="str">
        <f t="shared" ref="O11:O43" si="1">IF(N11=1, "", INDEX(Cups,N11))</f>
        <v/>
      </c>
      <c r="P11" s="277"/>
      <c r="Q11" s="278">
        <v>1</v>
      </c>
      <c r="R11" s="279" t="str">
        <f t="shared" ref="R11:R42" si="2">IF(Q11=1, "", INDEX(Cups,Q11))</f>
        <v/>
      </c>
      <c r="S11" s="280">
        <v>1</v>
      </c>
      <c r="T11" s="3"/>
      <c r="U11" s="3"/>
      <c r="V11" s="420"/>
      <c r="W11" s="34">
        <v>1</v>
      </c>
      <c r="X11" s="34">
        <f>INDEX(Cups,W11)</f>
        <v>0</v>
      </c>
      <c r="Y11" s="405">
        <f>SUM(X6:X11)</f>
        <v>0</v>
      </c>
    </row>
    <row r="12" spans="1:25" ht="18.75" hidden="1" customHeight="1" thickBot="1" x14ac:dyDescent="0.4">
      <c r="A12" s="81">
        <v>1</v>
      </c>
      <c r="B12" s="74"/>
      <c r="C12" s="281"/>
      <c r="D12" s="70"/>
      <c r="E12" s="282"/>
      <c r="F12" s="283"/>
      <c r="G12" s="71"/>
      <c r="H12" s="34"/>
      <c r="I12" s="69"/>
      <c r="J12" s="284"/>
      <c r="K12" s="285"/>
      <c r="L12" s="285"/>
      <c r="M12" s="71"/>
      <c r="N12" s="34"/>
      <c r="O12" s="286"/>
      <c r="P12" s="287"/>
      <c r="Q12" s="285"/>
      <c r="R12" s="75"/>
      <c r="S12" s="98"/>
      <c r="T12" s="3"/>
      <c r="U12" s="3"/>
      <c r="V12" s="420"/>
      <c r="W12" s="83"/>
      <c r="X12" s="288"/>
      <c r="Y12" s="405"/>
    </row>
    <row r="13" spans="1:25" ht="32.25" customHeight="1" thickBot="1" x14ac:dyDescent="0.4">
      <c r="A13" s="81">
        <v>2</v>
      </c>
      <c r="B13" s="289">
        <v>1</v>
      </c>
      <c r="C13" s="290"/>
      <c r="D13" s="70"/>
      <c r="E13" s="282"/>
      <c r="F13" s="283"/>
      <c r="G13" s="71"/>
      <c r="H13" s="34">
        <v>1</v>
      </c>
      <c r="I13" s="291" t="str">
        <f>IF(H13=1,"", INDEX(Cups,H13))</f>
        <v/>
      </c>
      <c r="J13" s="284"/>
      <c r="K13" s="285">
        <v>1</v>
      </c>
      <c r="L13" s="285" t="str">
        <f t="shared" si="0"/>
        <v/>
      </c>
      <c r="M13" s="71"/>
      <c r="N13" s="34">
        <v>1</v>
      </c>
      <c r="O13" s="286" t="str">
        <f t="shared" si="1"/>
        <v/>
      </c>
      <c r="P13" s="287"/>
      <c r="Q13" s="285">
        <v>1</v>
      </c>
      <c r="R13" s="75" t="str">
        <f t="shared" si="2"/>
        <v/>
      </c>
      <c r="S13" s="292"/>
      <c r="T13" s="3"/>
      <c r="U13" s="3"/>
      <c r="V13" s="421"/>
      <c r="W13" s="83"/>
      <c r="X13" s="83"/>
      <c r="Y13" s="406"/>
    </row>
    <row r="14" spans="1:25" ht="32.25" customHeight="1" thickBot="1" x14ac:dyDescent="0.4">
      <c r="A14" s="81">
        <v>3</v>
      </c>
      <c r="B14" s="289">
        <v>2</v>
      </c>
      <c r="C14" s="290"/>
      <c r="D14" s="70"/>
      <c r="E14" s="282"/>
      <c r="F14" s="283"/>
      <c r="G14" s="289"/>
      <c r="H14" s="138">
        <v>1</v>
      </c>
      <c r="I14" s="291" t="str">
        <f t="shared" ref="I14:I44" si="3">IF(H14=1,"", INDEX(Cups,H14))</f>
        <v/>
      </c>
      <c r="J14" s="284"/>
      <c r="K14" s="285">
        <v>1</v>
      </c>
      <c r="L14" s="285" t="str">
        <f t="shared" si="0"/>
        <v/>
      </c>
      <c r="M14" s="289"/>
      <c r="N14" s="138">
        <v>1</v>
      </c>
      <c r="O14" s="69" t="str">
        <f t="shared" si="1"/>
        <v/>
      </c>
      <c r="P14" s="284"/>
      <c r="Q14" s="285">
        <v>1</v>
      </c>
      <c r="R14" s="285" t="str">
        <f t="shared" si="2"/>
        <v/>
      </c>
      <c r="S14" s="292"/>
      <c r="T14" s="3"/>
      <c r="U14" s="3"/>
      <c r="V14" s="407" t="s">
        <v>32</v>
      </c>
      <c r="W14" s="408"/>
      <c r="X14" s="408"/>
      <c r="Y14" s="409"/>
    </row>
    <row r="15" spans="1:25" ht="32.25" customHeight="1" x14ac:dyDescent="0.35">
      <c r="A15" s="81">
        <v>4</v>
      </c>
      <c r="B15" s="289">
        <v>3</v>
      </c>
      <c r="C15" s="290"/>
      <c r="D15" s="70"/>
      <c r="E15" s="282"/>
      <c r="F15" s="283"/>
      <c r="G15" s="289"/>
      <c r="H15" s="138">
        <v>1</v>
      </c>
      <c r="I15" s="291" t="str">
        <f t="shared" si="3"/>
        <v/>
      </c>
      <c r="J15" s="284"/>
      <c r="K15" s="285">
        <v>1</v>
      </c>
      <c r="L15" s="285" t="str">
        <f t="shared" si="0"/>
        <v/>
      </c>
      <c r="M15" s="289"/>
      <c r="N15" s="138">
        <v>1</v>
      </c>
      <c r="O15" s="69" t="str">
        <f t="shared" si="1"/>
        <v/>
      </c>
      <c r="P15" s="284"/>
      <c r="Q15" s="285">
        <v>1</v>
      </c>
      <c r="R15" s="285" t="str">
        <f t="shared" si="2"/>
        <v/>
      </c>
      <c r="S15" s="292"/>
      <c r="T15" s="3"/>
      <c r="U15" s="3"/>
      <c r="V15" s="410" t="s">
        <v>33</v>
      </c>
      <c r="W15" s="22"/>
      <c r="X15" s="23"/>
      <c r="Y15" s="412"/>
    </row>
    <row r="16" spans="1:25" ht="32.25" customHeight="1" x14ac:dyDescent="0.35">
      <c r="A16" s="81">
        <v>5</v>
      </c>
      <c r="B16" s="289">
        <v>4</v>
      </c>
      <c r="C16" s="290"/>
      <c r="D16" s="70"/>
      <c r="E16" s="282"/>
      <c r="F16" s="283"/>
      <c r="G16" s="289"/>
      <c r="H16" s="138">
        <v>1</v>
      </c>
      <c r="I16" s="291" t="str">
        <f t="shared" si="3"/>
        <v/>
      </c>
      <c r="J16" s="284"/>
      <c r="K16" s="285">
        <v>1</v>
      </c>
      <c r="L16" s="285" t="str">
        <f t="shared" si="0"/>
        <v/>
      </c>
      <c r="M16" s="289"/>
      <c r="N16" s="138">
        <v>1</v>
      </c>
      <c r="O16" s="69" t="str">
        <f t="shared" si="1"/>
        <v/>
      </c>
      <c r="P16" s="284"/>
      <c r="Q16" s="285">
        <v>1</v>
      </c>
      <c r="R16" s="285" t="str">
        <f t="shared" si="2"/>
        <v/>
      </c>
      <c r="S16" s="292"/>
      <c r="T16" s="3"/>
      <c r="U16" s="3"/>
      <c r="V16" s="411"/>
      <c r="W16" s="24"/>
      <c r="X16" s="25"/>
      <c r="Y16" s="413"/>
    </row>
    <row r="17" spans="1:25" ht="39" customHeight="1" x14ac:dyDescent="0.35">
      <c r="A17" s="81">
        <v>6</v>
      </c>
      <c r="B17" s="289">
        <v>5</v>
      </c>
      <c r="C17" s="290"/>
      <c r="D17" s="70"/>
      <c r="E17" s="282"/>
      <c r="F17" s="283"/>
      <c r="G17" s="289"/>
      <c r="H17" s="138">
        <v>1</v>
      </c>
      <c r="I17" s="291" t="str">
        <f t="shared" si="3"/>
        <v/>
      </c>
      <c r="J17" s="284"/>
      <c r="K17" s="285">
        <v>1</v>
      </c>
      <c r="L17" s="285" t="str">
        <f t="shared" si="0"/>
        <v/>
      </c>
      <c r="M17" s="289"/>
      <c r="N17" s="138">
        <v>1</v>
      </c>
      <c r="O17" s="69" t="str">
        <f t="shared" si="1"/>
        <v/>
      </c>
      <c r="P17" s="284"/>
      <c r="Q17" s="285">
        <v>1</v>
      </c>
      <c r="R17" s="285" t="str">
        <f t="shared" si="2"/>
        <v/>
      </c>
      <c r="S17" s="292"/>
      <c r="T17" s="3"/>
      <c r="U17" s="3"/>
      <c r="V17" s="397" t="s">
        <v>34</v>
      </c>
      <c r="W17" s="26"/>
      <c r="X17" s="27"/>
      <c r="Y17" s="399">
        <f>FLOOR(Y15, 0.125)</f>
        <v>0</v>
      </c>
    </row>
    <row r="18" spans="1:25" ht="35.25" customHeight="1" thickBot="1" x14ac:dyDescent="0.4">
      <c r="A18" s="81">
        <v>7</v>
      </c>
      <c r="B18" s="289">
        <v>6</v>
      </c>
      <c r="C18" s="290"/>
      <c r="D18" s="293"/>
      <c r="E18" s="294"/>
      <c r="F18" s="295"/>
      <c r="G18" s="289"/>
      <c r="H18" s="138">
        <v>1</v>
      </c>
      <c r="I18" s="291" t="str">
        <f t="shared" si="3"/>
        <v/>
      </c>
      <c r="J18" s="284"/>
      <c r="K18" s="285">
        <v>1</v>
      </c>
      <c r="L18" s="285" t="str">
        <f t="shared" si="0"/>
        <v/>
      </c>
      <c r="M18" s="289"/>
      <c r="N18" s="138">
        <v>1</v>
      </c>
      <c r="O18" s="69" t="str">
        <f t="shared" si="1"/>
        <v/>
      </c>
      <c r="P18" s="284"/>
      <c r="Q18" s="285">
        <v>1</v>
      </c>
      <c r="R18" s="285" t="str">
        <f t="shared" si="2"/>
        <v/>
      </c>
      <c r="S18" s="292"/>
      <c r="T18" s="3"/>
      <c r="U18" s="3"/>
      <c r="V18" s="398"/>
      <c r="W18" s="28"/>
      <c r="X18" s="29"/>
      <c r="Y18" s="400"/>
    </row>
    <row r="19" spans="1:25" ht="32.25" customHeight="1" x14ac:dyDescent="0.35">
      <c r="A19" s="81">
        <v>8</v>
      </c>
      <c r="B19" s="289">
        <v>7</v>
      </c>
      <c r="C19" s="290"/>
      <c r="D19" s="293"/>
      <c r="E19" s="294"/>
      <c r="F19" s="295"/>
      <c r="G19" s="289"/>
      <c r="H19" s="138">
        <v>1</v>
      </c>
      <c r="I19" s="291" t="str">
        <f t="shared" si="3"/>
        <v/>
      </c>
      <c r="J19" s="284"/>
      <c r="K19" s="285">
        <v>1</v>
      </c>
      <c r="L19" s="285" t="str">
        <f t="shared" si="0"/>
        <v/>
      </c>
      <c r="M19" s="289"/>
      <c r="N19" s="138">
        <v>1</v>
      </c>
      <c r="O19" s="69" t="str">
        <f t="shared" si="1"/>
        <v/>
      </c>
      <c r="P19" s="284"/>
      <c r="Q19" s="285">
        <v>1</v>
      </c>
      <c r="R19" s="285" t="str">
        <f t="shared" si="2"/>
        <v/>
      </c>
      <c r="S19" s="292"/>
      <c r="T19" s="3"/>
      <c r="U19" s="3"/>
    </row>
    <row r="20" spans="1:25" ht="32.25" customHeight="1" x14ac:dyDescent="0.35">
      <c r="A20" s="81">
        <v>9</v>
      </c>
      <c r="B20" s="289">
        <v>8</v>
      </c>
      <c r="C20" s="290"/>
      <c r="D20" s="293"/>
      <c r="E20" s="294"/>
      <c r="F20" s="295"/>
      <c r="G20" s="289"/>
      <c r="H20" s="138">
        <v>1</v>
      </c>
      <c r="I20" s="291" t="str">
        <f t="shared" si="3"/>
        <v/>
      </c>
      <c r="J20" s="284"/>
      <c r="K20" s="285">
        <v>1</v>
      </c>
      <c r="L20" s="285" t="str">
        <f t="shared" si="0"/>
        <v/>
      </c>
      <c r="M20" s="289"/>
      <c r="N20" s="138">
        <v>1</v>
      </c>
      <c r="O20" s="69" t="str">
        <f t="shared" si="1"/>
        <v/>
      </c>
      <c r="P20" s="284"/>
      <c r="Q20" s="285">
        <v>1</v>
      </c>
      <c r="R20" s="285" t="str">
        <f t="shared" si="2"/>
        <v/>
      </c>
      <c r="S20" s="292"/>
      <c r="T20" s="3"/>
      <c r="U20" s="3"/>
    </row>
    <row r="21" spans="1:25" ht="32.25" customHeight="1" x14ac:dyDescent="0.35">
      <c r="A21" s="81">
        <v>10</v>
      </c>
      <c r="B21" s="289">
        <v>9</v>
      </c>
      <c r="C21" s="290"/>
      <c r="D21" s="293"/>
      <c r="E21" s="294"/>
      <c r="F21" s="295"/>
      <c r="G21" s="289"/>
      <c r="H21" s="138">
        <v>1</v>
      </c>
      <c r="I21" s="291" t="str">
        <f t="shared" si="3"/>
        <v/>
      </c>
      <c r="J21" s="284"/>
      <c r="K21" s="285">
        <v>1</v>
      </c>
      <c r="L21" s="285" t="str">
        <f t="shared" si="0"/>
        <v/>
      </c>
      <c r="M21" s="289"/>
      <c r="N21" s="138">
        <v>1</v>
      </c>
      <c r="O21" s="69" t="str">
        <f t="shared" si="1"/>
        <v/>
      </c>
      <c r="P21" s="284"/>
      <c r="Q21" s="285">
        <v>1</v>
      </c>
      <c r="R21" s="285" t="str">
        <f t="shared" si="2"/>
        <v/>
      </c>
      <c r="S21" s="292"/>
      <c r="T21" s="3"/>
      <c r="U21" s="3"/>
    </row>
    <row r="22" spans="1:25" ht="32.25" customHeight="1" x14ac:dyDescent="0.35">
      <c r="A22" s="81">
        <v>11</v>
      </c>
      <c r="B22" s="289">
        <v>10</v>
      </c>
      <c r="C22" s="296"/>
      <c r="D22" s="293"/>
      <c r="E22" s="294"/>
      <c r="F22" s="295"/>
      <c r="G22" s="289"/>
      <c r="H22" s="138">
        <v>1</v>
      </c>
      <c r="I22" s="291" t="str">
        <f t="shared" si="3"/>
        <v/>
      </c>
      <c r="J22" s="284"/>
      <c r="K22" s="285">
        <v>1</v>
      </c>
      <c r="L22" s="285" t="str">
        <f t="shared" si="0"/>
        <v/>
      </c>
      <c r="M22" s="289"/>
      <c r="N22" s="138">
        <v>1</v>
      </c>
      <c r="O22" s="69" t="str">
        <f t="shared" si="1"/>
        <v/>
      </c>
      <c r="P22" s="284"/>
      <c r="Q22" s="285">
        <v>1</v>
      </c>
      <c r="R22" s="285" t="str">
        <f t="shared" si="2"/>
        <v/>
      </c>
      <c r="S22" s="292"/>
      <c r="T22" s="3"/>
      <c r="U22" s="3"/>
    </row>
    <row r="23" spans="1:25" ht="32.25" customHeight="1" x14ac:dyDescent="0.35">
      <c r="A23" s="81">
        <v>12</v>
      </c>
      <c r="B23" s="289">
        <v>11</v>
      </c>
      <c r="C23" s="296"/>
      <c r="D23" s="293"/>
      <c r="E23" s="294"/>
      <c r="F23" s="295"/>
      <c r="G23" s="289"/>
      <c r="H23" s="138">
        <v>1</v>
      </c>
      <c r="I23" s="291" t="str">
        <f t="shared" si="3"/>
        <v/>
      </c>
      <c r="J23" s="284"/>
      <c r="K23" s="285">
        <v>1</v>
      </c>
      <c r="L23" s="285" t="str">
        <f t="shared" si="0"/>
        <v/>
      </c>
      <c r="M23" s="289"/>
      <c r="N23" s="138">
        <v>1</v>
      </c>
      <c r="O23" s="69" t="str">
        <f t="shared" si="1"/>
        <v/>
      </c>
      <c r="P23" s="284"/>
      <c r="Q23" s="285">
        <v>1</v>
      </c>
      <c r="R23" s="285" t="str">
        <f t="shared" si="2"/>
        <v/>
      </c>
      <c r="S23" s="297"/>
      <c r="T23" s="3"/>
      <c r="U23" s="3"/>
    </row>
    <row r="24" spans="1:25" ht="32.25" customHeight="1" x14ac:dyDescent="0.35">
      <c r="A24" s="81">
        <v>13</v>
      </c>
      <c r="B24" s="289">
        <v>12</v>
      </c>
      <c r="C24" s="296"/>
      <c r="D24" s="293"/>
      <c r="E24" s="294"/>
      <c r="F24" s="295"/>
      <c r="G24" s="289"/>
      <c r="H24" s="138">
        <v>1</v>
      </c>
      <c r="I24" s="291" t="str">
        <f t="shared" si="3"/>
        <v/>
      </c>
      <c r="J24" s="284"/>
      <c r="K24" s="285">
        <v>1</v>
      </c>
      <c r="L24" s="285" t="str">
        <f t="shared" si="0"/>
        <v/>
      </c>
      <c r="M24" s="289"/>
      <c r="N24" s="138">
        <v>1</v>
      </c>
      <c r="O24" s="69" t="str">
        <f t="shared" si="1"/>
        <v/>
      </c>
      <c r="P24" s="284"/>
      <c r="Q24" s="285">
        <v>1</v>
      </c>
      <c r="R24" s="285" t="str">
        <f t="shared" si="2"/>
        <v/>
      </c>
      <c r="S24" s="297"/>
      <c r="T24" s="3"/>
      <c r="U24" s="3"/>
    </row>
    <row r="25" spans="1:25" ht="32.25" customHeight="1" x14ac:dyDescent="0.35">
      <c r="A25" s="81">
        <v>14</v>
      </c>
      <c r="B25" s="289">
        <v>13</v>
      </c>
      <c r="C25" s="296"/>
      <c r="D25" s="293"/>
      <c r="E25" s="294"/>
      <c r="F25" s="295"/>
      <c r="G25" s="289"/>
      <c r="H25" s="138">
        <v>1</v>
      </c>
      <c r="I25" s="291" t="str">
        <f t="shared" si="3"/>
        <v/>
      </c>
      <c r="J25" s="284"/>
      <c r="K25" s="285">
        <v>1</v>
      </c>
      <c r="L25" s="285" t="str">
        <f t="shared" si="0"/>
        <v/>
      </c>
      <c r="M25" s="289"/>
      <c r="N25" s="138">
        <v>1</v>
      </c>
      <c r="O25" s="69" t="str">
        <f t="shared" si="1"/>
        <v/>
      </c>
      <c r="P25" s="284"/>
      <c r="Q25" s="285">
        <v>1</v>
      </c>
      <c r="R25" s="285" t="str">
        <f t="shared" si="2"/>
        <v/>
      </c>
      <c r="S25" s="297"/>
      <c r="T25" s="3"/>
      <c r="U25" s="3"/>
    </row>
    <row r="26" spans="1:25" ht="32.25" customHeight="1" x14ac:dyDescent="0.35">
      <c r="A26" s="81">
        <v>15</v>
      </c>
      <c r="B26" s="289">
        <v>14</v>
      </c>
      <c r="C26" s="296"/>
      <c r="D26" s="293"/>
      <c r="E26" s="294"/>
      <c r="F26" s="295"/>
      <c r="G26" s="289"/>
      <c r="H26" s="138">
        <v>1</v>
      </c>
      <c r="I26" s="291" t="str">
        <f t="shared" si="3"/>
        <v/>
      </c>
      <c r="J26" s="284"/>
      <c r="K26" s="285">
        <v>1</v>
      </c>
      <c r="L26" s="285" t="str">
        <f t="shared" si="0"/>
        <v/>
      </c>
      <c r="M26" s="289"/>
      <c r="N26" s="138">
        <v>1</v>
      </c>
      <c r="O26" s="69" t="str">
        <f t="shared" si="1"/>
        <v/>
      </c>
      <c r="P26" s="284"/>
      <c r="Q26" s="285">
        <v>1</v>
      </c>
      <c r="R26" s="285" t="str">
        <f t="shared" si="2"/>
        <v/>
      </c>
      <c r="S26" s="297"/>
      <c r="T26" s="3"/>
      <c r="U26" s="3"/>
    </row>
    <row r="27" spans="1:25" ht="32.25" customHeight="1" x14ac:dyDescent="0.35">
      <c r="A27" s="81">
        <v>16</v>
      </c>
      <c r="B27" s="289">
        <v>15</v>
      </c>
      <c r="C27" s="296"/>
      <c r="D27" s="293"/>
      <c r="E27" s="294"/>
      <c r="F27" s="295"/>
      <c r="G27" s="289"/>
      <c r="H27" s="138">
        <v>1</v>
      </c>
      <c r="I27" s="291" t="str">
        <f t="shared" si="3"/>
        <v/>
      </c>
      <c r="J27" s="284"/>
      <c r="K27" s="285">
        <v>1</v>
      </c>
      <c r="L27" s="285" t="str">
        <f t="shared" si="0"/>
        <v/>
      </c>
      <c r="M27" s="289"/>
      <c r="N27" s="138">
        <v>1</v>
      </c>
      <c r="O27" s="69" t="str">
        <f t="shared" si="1"/>
        <v/>
      </c>
      <c r="P27" s="284"/>
      <c r="Q27" s="285">
        <v>1</v>
      </c>
      <c r="R27" s="285" t="str">
        <f t="shared" si="2"/>
        <v/>
      </c>
      <c r="S27" s="297"/>
      <c r="T27" s="3"/>
      <c r="U27" s="3"/>
    </row>
    <row r="28" spans="1:25" ht="32.25" customHeight="1" x14ac:dyDescent="0.35">
      <c r="A28" s="81">
        <v>17</v>
      </c>
      <c r="B28" s="289">
        <v>16</v>
      </c>
      <c r="C28" s="296"/>
      <c r="D28" s="293"/>
      <c r="E28" s="294"/>
      <c r="F28" s="295"/>
      <c r="G28" s="289"/>
      <c r="H28" s="138">
        <v>1</v>
      </c>
      <c r="I28" s="291" t="str">
        <f t="shared" si="3"/>
        <v/>
      </c>
      <c r="J28" s="284"/>
      <c r="K28" s="285">
        <v>1</v>
      </c>
      <c r="L28" s="285" t="str">
        <f t="shared" si="0"/>
        <v/>
      </c>
      <c r="M28" s="289"/>
      <c r="N28" s="138">
        <v>1</v>
      </c>
      <c r="O28" s="69" t="str">
        <f t="shared" si="1"/>
        <v/>
      </c>
      <c r="P28" s="284"/>
      <c r="Q28" s="285">
        <v>1</v>
      </c>
      <c r="R28" s="285" t="str">
        <f t="shared" si="2"/>
        <v/>
      </c>
      <c r="S28" s="297"/>
      <c r="T28" s="3"/>
      <c r="U28" s="3"/>
    </row>
    <row r="29" spans="1:25" ht="32.25" customHeight="1" x14ac:dyDescent="0.35">
      <c r="A29" s="81">
        <v>18</v>
      </c>
      <c r="B29" s="289">
        <v>17</v>
      </c>
      <c r="C29" s="296"/>
      <c r="D29" s="293"/>
      <c r="E29" s="294"/>
      <c r="F29" s="295"/>
      <c r="G29" s="289"/>
      <c r="H29" s="138">
        <v>1</v>
      </c>
      <c r="I29" s="291" t="str">
        <f t="shared" si="3"/>
        <v/>
      </c>
      <c r="J29" s="284"/>
      <c r="K29" s="285">
        <v>1</v>
      </c>
      <c r="L29" s="285" t="str">
        <f t="shared" si="0"/>
        <v/>
      </c>
      <c r="M29" s="289"/>
      <c r="N29" s="138">
        <v>1</v>
      </c>
      <c r="O29" s="69" t="str">
        <f t="shared" si="1"/>
        <v/>
      </c>
      <c r="P29" s="284"/>
      <c r="Q29" s="285">
        <v>1</v>
      </c>
      <c r="R29" s="285" t="str">
        <f t="shared" si="2"/>
        <v/>
      </c>
      <c r="S29" s="297"/>
      <c r="T29" s="3"/>
      <c r="U29" s="3"/>
    </row>
    <row r="30" spans="1:25" ht="32.25" customHeight="1" x14ac:dyDescent="0.35">
      <c r="A30" s="81">
        <v>19</v>
      </c>
      <c r="B30" s="289">
        <v>18</v>
      </c>
      <c r="C30" s="296"/>
      <c r="D30" s="293"/>
      <c r="E30" s="294"/>
      <c r="F30" s="295"/>
      <c r="G30" s="289"/>
      <c r="H30" s="138">
        <v>1</v>
      </c>
      <c r="I30" s="291" t="str">
        <f t="shared" si="3"/>
        <v/>
      </c>
      <c r="J30" s="284"/>
      <c r="K30" s="285">
        <v>1</v>
      </c>
      <c r="L30" s="285" t="str">
        <f t="shared" si="0"/>
        <v/>
      </c>
      <c r="M30" s="289"/>
      <c r="N30" s="138">
        <v>1</v>
      </c>
      <c r="O30" s="69" t="str">
        <f t="shared" si="1"/>
        <v/>
      </c>
      <c r="P30" s="284"/>
      <c r="Q30" s="285">
        <v>1</v>
      </c>
      <c r="R30" s="285" t="str">
        <f t="shared" si="2"/>
        <v/>
      </c>
      <c r="S30" s="297"/>
      <c r="T30" s="3"/>
      <c r="U30" s="3"/>
    </row>
    <row r="31" spans="1:25" ht="32.25" customHeight="1" x14ac:dyDescent="0.35">
      <c r="A31" s="81">
        <v>20</v>
      </c>
      <c r="B31" s="289">
        <v>19</v>
      </c>
      <c r="C31" s="296"/>
      <c r="D31" s="293"/>
      <c r="E31" s="294"/>
      <c r="F31" s="295"/>
      <c r="G31" s="289"/>
      <c r="H31" s="138">
        <v>1</v>
      </c>
      <c r="I31" s="291" t="str">
        <f t="shared" si="3"/>
        <v/>
      </c>
      <c r="J31" s="284"/>
      <c r="K31" s="285">
        <v>1</v>
      </c>
      <c r="L31" s="285" t="str">
        <f t="shared" si="0"/>
        <v/>
      </c>
      <c r="M31" s="289"/>
      <c r="N31" s="138">
        <v>1</v>
      </c>
      <c r="O31" s="69" t="str">
        <f t="shared" si="1"/>
        <v/>
      </c>
      <c r="P31" s="284"/>
      <c r="Q31" s="285">
        <v>1</v>
      </c>
      <c r="R31" s="285" t="str">
        <f t="shared" si="2"/>
        <v/>
      </c>
      <c r="S31" s="297"/>
      <c r="T31" s="3"/>
      <c r="U31" s="3"/>
    </row>
    <row r="32" spans="1:25" ht="32.25" customHeight="1" x14ac:dyDescent="0.35">
      <c r="A32" s="81">
        <v>21</v>
      </c>
      <c r="B32" s="289">
        <v>20</v>
      </c>
      <c r="C32" s="296"/>
      <c r="D32" s="293"/>
      <c r="E32" s="294"/>
      <c r="F32" s="295"/>
      <c r="G32" s="289"/>
      <c r="H32" s="138">
        <v>1</v>
      </c>
      <c r="I32" s="291" t="str">
        <f t="shared" si="3"/>
        <v/>
      </c>
      <c r="J32" s="284"/>
      <c r="K32" s="285">
        <v>1</v>
      </c>
      <c r="L32" s="285" t="str">
        <f t="shared" si="0"/>
        <v/>
      </c>
      <c r="M32" s="289"/>
      <c r="N32" s="138">
        <v>1</v>
      </c>
      <c r="O32" s="69" t="str">
        <f t="shared" si="1"/>
        <v/>
      </c>
      <c r="P32" s="284"/>
      <c r="Q32" s="285">
        <v>1</v>
      </c>
      <c r="R32" s="285" t="str">
        <f t="shared" si="2"/>
        <v/>
      </c>
      <c r="S32" s="297"/>
      <c r="T32" s="3"/>
      <c r="U32" s="3"/>
    </row>
    <row r="33" spans="1:21" ht="32.25" customHeight="1" x14ac:dyDescent="0.35">
      <c r="A33" s="81">
        <v>22</v>
      </c>
      <c r="B33" s="289">
        <v>21</v>
      </c>
      <c r="C33" s="296"/>
      <c r="D33" s="293"/>
      <c r="E33" s="294"/>
      <c r="F33" s="295"/>
      <c r="G33" s="289"/>
      <c r="H33" s="138">
        <v>1</v>
      </c>
      <c r="I33" s="291" t="str">
        <f t="shared" si="3"/>
        <v/>
      </c>
      <c r="J33" s="284"/>
      <c r="K33" s="285">
        <v>1</v>
      </c>
      <c r="L33" s="285" t="str">
        <f t="shared" si="0"/>
        <v/>
      </c>
      <c r="M33" s="289"/>
      <c r="N33" s="138">
        <v>1</v>
      </c>
      <c r="O33" s="69" t="str">
        <f t="shared" si="1"/>
        <v/>
      </c>
      <c r="P33" s="284"/>
      <c r="Q33" s="285">
        <v>1</v>
      </c>
      <c r="R33" s="285" t="str">
        <f t="shared" si="2"/>
        <v/>
      </c>
      <c r="S33" s="297"/>
      <c r="T33" s="3"/>
      <c r="U33" s="3"/>
    </row>
    <row r="34" spans="1:21" ht="32.25" customHeight="1" x14ac:dyDescent="0.35">
      <c r="A34" s="81">
        <v>23</v>
      </c>
      <c r="B34" s="289">
        <v>22</v>
      </c>
      <c r="C34" s="296"/>
      <c r="D34" s="293"/>
      <c r="E34" s="294"/>
      <c r="F34" s="295"/>
      <c r="G34" s="289"/>
      <c r="H34" s="138">
        <v>1</v>
      </c>
      <c r="I34" s="291" t="str">
        <f t="shared" si="3"/>
        <v/>
      </c>
      <c r="J34" s="284"/>
      <c r="K34" s="285">
        <v>1</v>
      </c>
      <c r="L34" s="285" t="str">
        <f t="shared" si="0"/>
        <v/>
      </c>
      <c r="M34" s="289"/>
      <c r="N34" s="138">
        <v>1</v>
      </c>
      <c r="O34" s="69" t="str">
        <f t="shared" si="1"/>
        <v/>
      </c>
      <c r="P34" s="284"/>
      <c r="Q34" s="285">
        <v>1</v>
      </c>
      <c r="R34" s="285" t="str">
        <f t="shared" si="2"/>
        <v/>
      </c>
      <c r="S34" s="297"/>
      <c r="T34" s="3"/>
      <c r="U34" s="3"/>
    </row>
    <row r="35" spans="1:21" ht="32.25" customHeight="1" x14ac:dyDescent="0.35">
      <c r="A35" s="81">
        <v>24</v>
      </c>
      <c r="B35" s="289">
        <v>23</v>
      </c>
      <c r="C35" s="296"/>
      <c r="D35" s="293"/>
      <c r="E35" s="294"/>
      <c r="F35" s="295"/>
      <c r="G35" s="289"/>
      <c r="H35" s="138">
        <v>1</v>
      </c>
      <c r="I35" s="291" t="str">
        <f t="shared" si="3"/>
        <v/>
      </c>
      <c r="J35" s="284"/>
      <c r="K35" s="285">
        <v>1</v>
      </c>
      <c r="L35" s="285" t="str">
        <f t="shared" si="0"/>
        <v/>
      </c>
      <c r="M35" s="289"/>
      <c r="N35" s="138">
        <v>1</v>
      </c>
      <c r="O35" s="69" t="str">
        <f t="shared" si="1"/>
        <v/>
      </c>
      <c r="P35" s="284"/>
      <c r="Q35" s="285">
        <v>1</v>
      </c>
      <c r="R35" s="285" t="str">
        <f t="shared" si="2"/>
        <v/>
      </c>
      <c r="S35" s="297"/>
      <c r="T35" s="3"/>
      <c r="U35" s="3"/>
    </row>
    <row r="36" spans="1:21" ht="32.25" customHeight="1" x14ac:dyDescent="0.35">
      <c r="A36" s="81">
        <v>25</v>
      </c>
      <c r="B36" s="289">
        <v>24</v>
      </c>
      <c r="C36" s="296"/>
      <c r="D36" s="293"/>
      <c r="E36" s="294"/>
      <c r="F36" s="295"/>
      <c r="G36" s="289"/>
      <c r="H36" s="138">
        <v>1</v>
      </c>
      <c r="I36" s="291" t="str">
        <f t="shared" si="3"/>
        <v/>
      </c>
      <c r="J36" s="284"/>
      <c r="K36" s="285">
        <v>1</v>
      </c>
      <c r="L36" s="285" t="str">
        <f t="shared" si="0"/>
        <v/>
      </c>
      <c r="M36" s="289"/>
      <c r="N36" s="138">
        <v>1</v>
      </c>
      <c r="O36" s="69" t="str">
        <f t="shared" si="1"/>
        <v/>
      </c>
      <c r="P36" s="284"/>
      <c r="Q36" s="285">
        <v>1</v>
      </c>
      <c r="R36" s="285" t="str">
        <f t="shared" si="2"/>
        <v/>
      </c>
      <c r="S36" s="297"/>
      <c r="T36" s="3"/>
      <c r="U36" s="3"/>
    </row>
    <row r="37" spans="1:21" ht="32.25" customHeight="1" x14ac:dyDescent="0.35">
      <c r="A37" s="81">
        <v>26</v>
      </c>
      <c r="B37" s="289">
        <v>25</v>
      </c>
      <c r="C37" s="296"/>
      <c r="D37" s="293"/>
      <c r="E37" s="294"/>
      <c r="F37" s="295"/>
      <c r="G37" s="289"/>
      <c r="H37" s="138">
        <v>1</v>
      </c>
      <c r="I37" s="291" t="str">
        <f t="shared" si="3"/>
        <v/>
      </c>
      <c r="J37" s="284"/>
      <c r="K37" s="285">
        <v>1</v>
      </c>
      <c r="L37" s="285" t="str">
        <f t="shared" si="0"/>
        <v/>
      </c>
      <c r="M37" s="289"/>
      <c r="N37" s="138">
        <v>1</v>
      </c>
      <c r="O37" s="69" t="str">
        <f t="shared" si="1"/>
        <v/>
      </c>
      <c r="P37" s="284"/>
      <c r="Q37" s="285">
        <v>1</v>
      </c>
      <c r="R37" s="285" t="str">
        <f t="shared" si="2"/>
        <v/>
      </c>
      <c r="S37" s="297"/>
      <c r="T37" s="3"/>
      <c r="U37" s="3"/>
    </row>
    <row r="38" spans="1:21" ht="32.25" customHeight="1" x14ac:dyDescent="0.35">
      <c r="A38" s="81">
        <v>27</v>
      </c>
      <c r="B38" s="289">
        <v>26</v>
      </c>
      <c r="C38" s="296"/>
      <c r="D38" s="293"/>
      <c r="E38" s="294"/>
      <c r="F38" s="295"/>
      <c r="G38" s="289"/>
      <c r="H38" s="138">
        <v>1</v>
      </c>
      <c r="I38" s="291" t="str">
        <f t="shared" si="3"/>
        <v/>
      </c>
      <c r="J38" s="284"/>
      <c r="K38" s="285">
        <v>1</v>
      </c>
      <c r="L38" s="285" t="str">
        <f t="shared" si="0"/>
        <v/>
      </c>
      <c r="M38" s="289"/>
      <c r="N38" s="138">
        <v>1</v>
      </c>
      <c r="O38" s="69" t="str">
        <f t="shared" si="1"/>
        <v/>
      </c>
      <c r="P38" s="284"/>
      <c r="Q38" s="285">
        <v>1</v>
      </c>
      <c r="R38" s="285" t="str">
        <f t="shared" si="2"/>
        <v/>
      </c>
      <c r="S38" s="297"/>
      <c r="T38" s="3"/>
      <c r="U38" s="3"/>
    </row>
    <row r="39" spans="1:21" ht="32.25" customHeight="1" x14ac:dyDescent="0.35">
      <c r="A39" s="81">
        <v>28</v>
      </c>
      <c r="B39" s="289">
        <v>27</v>
      </c>
      <c r="C39" s="296"/>
      <c r="D39" s="293"/>
      <c r="E39" s="294"/>
      <c r="F39" s="295"/>
      <c r="G39" s="289"/>
      <c r="H39" s="138">
        <v>1</v>
      </c>
      <c r="I39" s="291" t="str">
        <f t="shared" si="3"/>
        <v/>
      </c>
      <c r="J39" s="284"/>
      <c r="K39" s="285">
        <v>1</v>
      </c>
      <c r="L39" s="285" t="str">
        <f t="shared" si="0"/>
        <v/>
      </c>
      <c r="M39" s="289"/>
      <c r="N39" s="138">
        <v>1</v>
      </c>
      <c r="O39" s="69" t="str">
        <f t="shared" si="1"/>
        <v/>
      </c>
      <c r="P39" s="284"/>
      <c r="Q39" s="285">
        <v>1</v>
      </c>
      <c r="R39" s="285" t="str">
        <f t="shared" si="2"/>
        <v/>
      </c>
      <c r="S39" s="297"/>
      <c r="T39" s="3"/>
      <c r="U39" s="3"/>
    </row>
    <row r="40" spans="1:21" ht="32.25" customHeight="1" x14ac:dyDescent="0.35">
      <c r="A40" s="81">
        <v>29</v>
      </c>
      <c r="B40" s="289">
        <v>28</v>
      </c>
      <c r="C40" s="296"/>
      <c r="D40" s="293"/>
      <c r="E40" s="294"/>
      <c r="F40" s="295"/>
      <c r="G40" s="289"/>
      <c r="H40" s="138">
        <v>1</v>
      </c>
      <c r="I40" s="291" t="str">
        <f t="shared" si="3"/>
        <v/>
      </c>
      <c r="J40" s="284"/>
      <c r="K40" s="285">
        <v>1</v>
      </c>
      <c r="L40" s="285" t="str">
        <f t="shared" si="0"/>
        <v/>
      </c>
      <c r="M40" s="289"/>
      <c r="N40" s="138">
        <v>1</v>
      </c>
      <c r="O40" s="69" t="str">
        <f t="shared" si="1"/>
        <v/>
      </c>
      <c r="P40" s="284"/>
      <c r="Q40" s="285">
        <v>1</v>
      </c>
      <c r="R40" s="285" t="str">
        <f t="shared" si="2"/>
        <v/>
      </c>
      <c r="S40" s="297"/>
      <c r="T40" s="3"/>
      <c r="U40" s="3"/>
    </row>
    <row r="41" spans="1:21" ht="32.25" customHeight="1" x14ac:dyDescent="0.35">
      <c r="A41" s="81">
        <v>30</v>
      </c>
      <c r="B41" s="289">
        <v>29</v>
      </c>
      <c r="C41" s="296"/>
      <c r="D41" s="293"/>
      <c r="E41" s="294"/>
      <c r="F41" s="295"/>
      <c r="G41" s="289"/>
      <c r="H41" s="138">
        <v>1</v>
      </c>
      <c r="I41" s="291" t="str">
        <f t="shared" si="3"/>
        <v/>
      </c>
      <c r="J41" s="284"/>
      <c r="K41" s="285">
        <v>1</v>
      </c>
      <c r="L41" s="285" t="str">
        <f t="shared" si="0"/>
        <v/>
      </c>
      <c r="M41" s="289"/>
      <c r="N41" s="138">
        <v>1</v>
      </c>
      <c r="O41" s="69" t="str">
        <f t="shared" si="1"/>
        <v/>
      </c>
      <c r="P41" s="284"/>
      <c r="Q41" s="285">
        <v>1</v>
      </c>
      <c r="R41" s="285" t="str">
        <f t="shared" si="2"/>
        <v/>
      </c>
      <c r="S41" s="297"/>
      <c r="T41" s="3"/>
      <c r="U41" s="3"/>
    </row>
    <row r="42" spans="1:21" ht="32.25" customHeight="1" x14ac:dyDescent="0.35">
      <c r="A42" s="81">
        <v>31</v>
      </c>
      <c r="B42" s="289">
        <v>30</v>
      </c>
      <c r="C42" s="296"/>
      <c r="D42" s="293"/>
      <c r="E42" s="294"/>
      <c r="F42" s="295"/>
      <c r="G42" s="289"/>
      <c r="H42" s="138">
        <v>1</v>
      </c>
      <c r="I42" s="291" t="str">
        <f t="shared" si="3"/>
        <v/>
      </c>
      <c r="J42" s="284"/>
      <c r="K42" s="285">
        <v>1</v>
      </c>
      <c r="L42" s="285" t="str">
        <f t="shared" si="0"/>
        <v/>
      </c>
      <c r="M42" s="289"/>
      <c r="N42" s="138">
        <v>1</v>
      </c>
      <c r="O42" s="69" t="str">
        <f t="shared" si="1"/>
        <v/>
      </c>
      <c r="P42" s="284"/>
      <c r="Q42" s="285">
        <v>1</v>
      </c>
      <c r="R42" s="285" t="str">
        <f t="shared" si="2"/>
        <v/>
      </c>
      <c r="S42" s="297"/>
      <c r="T42" s="3"/>
      <c r="U42" s="3"/>
    </row>
    <row r="43" spans="1:21" ht="32.25" customHeight="1" x14ac:dyDescent="0.35">
      <c r="A43" s="81">
        <v>32</v>
      </c>
      <c r="B43" s="289">
        <v>31</v>
      </c>
      <c r="C43" s="296"/>
      <c r="D43" s="293"/>
      <c r="E43" s="294"/>
      <c r="F43" s="295"/>
      <c r="G43" s="289"/>
      <c r="H43" s="138">
        <v>1</v>
      </c>
      <c r="I43" s="291" t="str">
        <f t="shared" si="3"/>
        <v/>
      </c>
      <c r="J43" s="284"/>
      <c r="K43" s="285">
        <v>1</v>
      </c>
      <c r="L43" s="285" t="str">
        <f t="shared" si="0"/>
        <v/>
      </c>
      <c r="M43" s="289"/>
      <c r="N43" s="138">
        <v>1</v>
      </c>
      <c r="O43" s="69" t="str">
        <f t="shared" si="1"/>
        <v/>
      </c>
      <c r="P43" s="284"/>
      <c r="Q43" s="285">
        <v>1</v>
      </c>
      <c r="R43" s="285" t="str">
        <f t="shared" ref="R43:R62" si="4">IF(Q43=1, "", INDEX(Cups,Q43))</f>
        <v/>
      </c>
      <c r="S43" s="297"/>
      <c r="T43" s="3"/>
      <c r="U43" s="3"/>
    </row>
    <row r="44" spans="1:21" ht="32.25" customHeight="1" x14ac:dyDescent="0.35">
      <c r="A44" s="81">
        <v>33</v>
      </c>
      <c r="B44" s="289">
        <v>32</v>
      </c>
      <c r="C44" s="296"/>
      <c r="D44" s="293"/>
      <c r="E44" s="294"/>
      <c r="F44" s="295"/>
      <c r="G44" s="289"/>
      <c r="H44" s="138">
        <v>1</v>
      </c>
      <c r="I44" s="291" t="str">
        <f t="shared" si="3"/>
        <v/>
      </c>
      <c r="J44" s="284"/>
      <c r="K44" s="285">
        <v>1</v>
      </c>
      <c r="L44" s="285" t="str">
        <f t="shared" ref="L44:L61" si="5">IF(K44=1,"",INDEX(Cups,K44))</f>
        <v/>
      </c>
      <c r="M44" s="289"/>
      <c r="N44" s="138">
        <v>1</v>
      </c>
      <c r="O44" s="69" t="str">
        <f t="shared" ref="O44:O62" si="6">IF(N44=1, "", INDEX(Cups,N44))</f>
        <v/>
      </c>
      <c r="P44" s="284"/>
      <c r="Q44" s="285">
        <v>1</v>
      </c>
      <c r="R44" s="285" t="str">
        <f t="shared" si="4"/>
        <v/>
      </c>
      <c r="S44" s="297"/>
      <c r="T44" s="3"/>
      <c r="U44" s="3"/>
    </row>
    <row r="45" spans="1:21" ht="32.25" customHeight="1" x14ac:dyDescent="0.35">
      <c r="A45" s="81">
        <v>34</v>
      </c>
      <c r="B45" s="289">
        <v>33</v>
      </c>
      <c r="C45" s="296"/>
      <c r="D45" s="293"/>
      <c r="E45" s="294"/>
      <c r="F45" s="295"/>
      <c r="G45" s="289"/>
      <c r="H45" s="138">
        <v>1</v>
      </c>
      <c r="I45" s="291" t="str">
        <f t="shared" ref="I45:I62" si="7">IF(H45=1,"", INDEX(Cups,H45))</f>
        <v/>
      </c>
      <c r="J45" s="284"/>
      <c r="K45" s="285">
        <v>1</v>
      </c>
      <c r="L45" s="285" t="str">
        <f t="shared" si="5"/>
        <v/>
      </c>
      <c r="M45" s="289"/>
      <c r="N45" s="138">
        <v>1</v>
      </c>
      <c r="O45" s="69" t="str">
        <f t="shared" si="6"/>
        <v/>
      </c>
      <c r="P45" s="284"/>
      <c r="Q45" s="285">
        <v>1</v>
      </c>
      <c r="R45" s="285" t="str">
        <f t="shared" si="4"/>
        <v/>
      </c>
      <c r="S45" s="297"/>
      <c r="T45" s="3"/>
      <c r="U45" s="3"/>
    </row>
    <row r="46" spans="1:21" ht="32.25" customHeight="1" x14ac:dyDescent="0.35">
      <c r="A46" s="81">
        <v>35</v>
      </c>
      <c r="B46" s="289">
        <v>34</v>
      </c>
      <c r="C46" s="296"/>
      <c r="D46" s="293"/>
      <c r="E46" s="294"/>
      <c r="F46" s="295"/>
      <c r="G46" s="289"/>
      <c r="H46" s="138">
        <v>1</v>
      </c>
      <c r="I46" s="291" t="str">
        <f t="shared" si="7"/>
        <v/>
      </c>
      <c r="J46" s="284"/>
      <c r="K46" s="285">
        <v>1</v>
      </c>
      <c r="L46" s="285" t="str">
        <f t="shared" si="5"/>
        <v/>
      </c>
      <c r="M46" s="289"/>
      <c r="N46" s="138">
        <v>1</v>
      </c>
      <c r="O46" s="69" t="str">
        <f t="shared" si="6"/>
        <v/>
      </c>
      <c r="P46" s="284"/>
      <c r="Q46" s="285">
        <v>1</v>
      </c>
      <c r="R46" s="285" t="str">
        <f t="shared" si="4"/>
        <v/>
      </c>
      <c r="S46" s="297"/>
      <c r="T46" s="3"/>
      <c r="U46" s="3"/>
    </row>
    <row r="47" spans="1:21" ht="32.25" customHeight="1" x14ac:dyDescent="0.35">
      <c r="A47" s="81">
        <v>36</v>
      </c>
      <c r="B47" s="289">
        <v>35</v>
      </c>
      <c r="C47" s="296"/>
      <c r="D47" s="293"/>
      <c r="E47" s="294"/>
      <c r="F47" s="295"/>
      <c r="G47" s="289"/>
      <c r="H47" s="138">
        <v>1</v>
      </c>
      <c r="I47" s="291" t="str">
        <f t="shared" si="7"/>
        <v/>
      </c>
      <c r="J47" s="284"/>
      <c r="K47" s="285">
        <v>1</v>
      </c>
      <c r="L47" s="285" t="str">
        <f t="shared" si="5"/>
        <v/>
      </c>
      <c r="M47" s="289"/>
      <c r="N47" s="138">
        <v>1</v>
      </c>
      <c r="O47" s="69" t="str">
        <f t="shared" si="6"/>
        <v/>
      </c>
      <c r="P47" s="284"/>
      <c r="Q47" s="285">
        <v>1</v>
      </c>
      <c r="R47" s="285" t="str">
        <f t="shared" si="4"/>
        <v/>
      </c>
      <c r="S47" s="297"/>
      <c r="T47" s="3"/>
      <c r="U47" s="3"/>
    </row>
    <row r="48" spans="1:21" ht="32.25" customHeight="1" x14ac:dyDescent="0.35">
      <c r="A48" s="81">
        <v>37</v>
      </c>
      <c r="B48" s="289">
        <v>36</v>
      </c>
      <c r="C48" s="296"/>
      <c r="D48" s="293"/>
      <c r="E48" s="294"/>
      <c r="F48" s="295"/>
      <c r="G48" s="289"/>
      <c r="H48" s="138">
        <v>1</v>
      </c>
      <c r="I48" s="291" t="str">
        <f t="shared" si="7"/>
        <v/>
      </c>
      <c r="J48" s="284"/>
      <c r="K48" s="285">
        <v>1</v>
      </c>
      <c r="L48" s="285" t="str">
        <f t="shared" si="5"/>
        <v/>
      </c>
      <c r="M48" s="289"/>
      <c r="N48" s="138">
        <v>1</v>
      </c>
      <c r="O48" s="69" t="str">
        <f t="shared" si="6"/>
        <v/>
      </c>
      <c r="P48" s="284"/>
      <c r="Q48" s="285">
        <v>1</v>
      </c>
      <c r="R48" s="285" t="str">
        <f t="shared" si="4"/>
        <v/>
      </c>
      <c r="S48" s="297"/>
      <c r="T48" s="3"/>
      <c r="U48" s="3"/>
    </row>
    <row r="49" spans="1:21" ht="32.25" customHeight="1" x14ac:dyDescent="0.35">
      <c r="A49" s="81">
        <v>38</v>
      </c>
      <c r="B49" s="289">
        <v>37</v>
      </c>
      <c r="C49" s="296"/>
      <c r="D49" s="293"/>
      <c r="E49" s="294"/>
      <c r="F49" s="295"/>
      <c r="G49" s="289"/>
      <c r="H49" s="138">
        <v>1</v>
      </c>
      <c r="I49" s="291" t="str">
        <f t="shared" si="7"/>
        <v/>
      </c>
      <c r="J49" s="284"/>
      <c r="K49" s="285">
        <v>1</v>
      </c>
      <c r="L49" s="285" t="str">
        <f t="shared" si="5"/>
        <v/>
      </c>
      <c r="M49" s="289"/>
      <c r="N49" s="138">
        <v>1</v>
      </c>
      <c r="O49" s="69" t="str">
        <f t="shared" si="6"/>
        <v/>
      </c>
      <c r="P49" s="284"/>
      <c r="Q49" s="285">
        <v>1</v>
      </c>
      <c r="R49" s="285" t="str">
        <f t="shared" si="4"/>
        <v/>
      </c>
      <c r="S49" s="297"/>
      <c r="T49" s="3"/>
      <c r="U49" s="3"/>
    </row>
    <row r="50" spans="1:21" ht="32.25" customHeight="1" x14ac:dyDescent="0.35">
      <c r="A50" s="81">
        <v>39</v>
      </c>
      <c r="B50" s="289">
        <v>38</v>
      </c>
      <c r="C50" s="296"/>
      <c r="D50" s="293"/>
      <c r="E50" s="294"/>
      <c r="F50" s="295"/>
      <c r="G50" s="289"/>
      <c r="H50" s="138">
        <v>1</v>
      </c>
      <c r="I50" s="291" t="str">
        <f t="shared" si="7"/>
        <v/>
      </c>
      <c r="J50" s="284"/>
      <c r="K50" s="285">
        <v>1</v>
      </c>
      <c r="L50" s="285" t="str">
        <f t="shared" si="5"/>
        <v/>
      </c>
      <c r="M50" s="289"/>
      <c r="N50" s="138">
        <v>1</v>
      </c>
      <c r="O50" s="69" t="str">
        <f t="shared" si="6"/>
        <v/>
      </c>
      <c r="P50" s="284"/>
      <c r="Q50" s="285">
        <v>1</v>
      </c>
      <c r="R50" s="285" t="str">
        <f t="shared" si="4"/>
        <v/>
      </c>
      <c r="S50" s="297"/>
      <c r="T50" s="3"/>
      <c r="U50" s="3"/>
    </row>
    <row r="51" spans="1:21" ht="32.25" customHeight="1" x14ac:dyDescent="0.35">
      <c r="A51" s="81">
        <v>40</v>
      </c>
      <c r="B51" s="289">
        <v>39</v>
      </c>
      <c r="C51" s="296"/>
      <c r="D51" s="293"/>
      <c r="E51" s="294"/>
      <c r="F51" s="295"/>
      <c r="G51" s="289"/>
      <c r="H51" s="138">
        <v>1</v>
      </c>
      <c r="I51" s="291" t="str">
        <f t="shared" si="7"/>
        <v/>
      </c>
      <c r="J51" s="284"/>
      <c r="K51" s="285">
        <v>1</v>
      </c>
      <c r="L51" s="285" t="str">
        <f t="shared" si="5"/>
        <v/>
      </c>
      <c r="M51" s="289"/>
      <c r="N51" s="138">
        <v>1</v>
      </c>
      <c r="O51" s="69" t="str">
        <f t="shared" si="6"/>
        <v/>
      </c>
      <c r="P51" s="284"/>
      <c r="Q51" s="285">
        <v>1</v>
      </c>
      <c r="R51" s="285" t="str">
        <f t="shared" si="4"/>
        <v/>
      </c>
      <c r="S51" s="297"/>
      <c r="T51" s="3"/>
      <c r="U51" s="3"/>
    </row>
    <row r="52" spans="1:21" ht="32.25" customHeight="1" x14ac:dyDescent="0.35">
      <c r="A52" s="81">
        <v>41</v>
      </c>
      <c r="B52" s="289">
        <v>40</v>
      </c>
      <c r="C52" s="296"/>
      <c r="D52" s="293"/>
      <c r="E52" s="294"/>
      <c r="F52" s="295"/>
      <c r="G52" s="289"/>
      <c r="H52" s="138">
        <v>1</v>
      </c>
      <c r="I52" s="291" t="str">
        <f t="shared" si="7"/>
        <v/>
      </c>
      <c r="J52" s="284"/>
      <c r="K52" s="285">
        <v>1</v>
      </c>
      <c r="L52" s="285" t="str">
        <f t="shared" si="5"/>
        <v/>
      </c>
      <c r="M52" s="289"/>
      <c r="N52" s="138">
        <v>1</v>
      </c>
      <c r="O52" s="69" t="str">
        <f t="shared" si="6"/>
        <v/>
      </c>
      <c r="P52" s="284"/>
      <c r="Q52" s="285">
        <v>1</v>
      </c>
      <c r="R52" s="285" t="str">
        <f t="shared" si="4"/>
        <v/>
      </c>
      <c r="S52" s="297"/>
      <c r="T52" s="3"/>
      <c r="U52" s="3"/>
    </row>
    <row r="53" spans="1:21" ht="32.25" customHeight="1" x14ac:dyDescent="0.35">
      <c r="A53" s="81">
        <v>42</v>
      </c>
      <c r="B53" s="289">
        <v>41</v>
      </c>
      <c r="C53" s="296"/>
      <c r="D53" s="293"/>
      <c r="E53" s="294"/>
      <c r="F53" s="295"/>
      <c r="G53" s="289"/>
      <c r="H53" s="138">
        <v>1</v>
      </c>
      <c r="I53" s="291" t="str">
        <f t="shared" si="7"/>
        <v/>
      </c>
      <c r="J53" s="284"/>
      <c r="K53" s="285">
        <v>1</v>
      </c>
      <c r="L53" s="285" t="str">
        <f t="shared" si="5"/>
        <v/>
      </c>
      <c r="M53" s="289"/>
      <c r="N53" s="138">
        <v>1</v>
      </c>
      <c r="O53" s="69" t="str">
        <f t="shared" si="6"/>
        <v/>
      </c>
      <c r="P53" s="284"/>
      <c r="Q53" s="285">
        <v>1</v>
      </c>
      <c r="R53" s="285" t="str">
        <f t="shared" si="4"/>
        <v/>
      </c>
      <c r="S53" s="297"/>
      <c r="T53" s="3"/>
      <c r="U53" s="3"/>
    </row>
    <row r="54" spans="1:21" ht="32.25" customHeight="1" x14ac:dyDescent="0.35">
      <c r="A54" s="81">
        <v>43</v>
      </c>
      <c r="B54" s="289">
        <v>42</v>
      </c>
      <c r="C54" s="296"/>
      <c r="D54" s="293"/>
      <c r="E54" s="294"/>
      <c r="F54" s="295"/>
      <c r="G54" s="289"/>
      <c r="H54" s="138">
        <v>1</v>
      </c>
      <c r="I54" s="291" t="str">
        <f t="shared" si="7"/>
        <v/>
      </c>
      <c r="J54" s="284"/>
      <c r="K54" s="285">
        <v>1</v>
      </c>
      <c r="L54" s="285" t="str">
        <f t="shared" si="5"/>
        <v/>
      </c>
      <c r="M54" s="289"/>
      <c r="N54" s="138">
        <v>1</v>
      </c>
      <c r="O54" s="69" t="str">
        <f t="shared" si="6"/>
        <v/>
      </c>
      <c r="P54" s="284"/>
      <c r="Q54" s="285">
        <v>1</v>
      </c>
      <c r="R54" s="285" t="str">
        <f t="shared" si="4"/>
        <v/>
      </c>
      <c r="S54" s="297"/>
      <c r="T54" s="3"/>
      <c r="U54" s="3"/>
    </row>
    <row r="55" spans="1:21" ht="32.25" customHeight="1" x14ac:dyDescent="0.35">
      <c r="A55" s="81">
        <v>44</v>
      </c>
      <c r="B55" s="289">
        <v>43</v>
      </c>
      <c r="C55" s="296"/>
      <c r="D55" s="293"/>
      <c r="E55" s="294"/>
      <c r="F55" s="295"/>
      <c r="G55" s="289"/>
      <c r="H55" s="138">
        <v>1</v>
      </c>
      <c r="I55" s="291" t="str">
        <f t="shared" si="7"/>
        <v/>
      </c>
      <c r="J55" s="284"/>
      <c r="K55" s="285">
        <v>1</v>
      </c>
      <c r="L55" s="285" t="str">
        <f t="shared" si="5"/>
        <v/>
      </c>
      <c r="M55" s="289"/>
      <c r="N55" s="138">
        <v>1</v>
      </c>
      <c r="O55" s="69" t="str">
        <f t="shared" si="6"/>
        <v/>
      </c>
      <c r="P55" s="284"/>
      <c r="Q55" s="285">
        <v>1</v>
      </c>
      <c r="R55" s="285" t="str">
        <f t="shared" si="4"/>
        <v/>
      </c>
      <c r="S55" s="297"/>
      <c r="T55" s="3"/>
      <c r="U55" s="3"/>
    </row>
    <row r="56" spans="1:21" ht="32.25" customHeight="1" x14ac:dyDescent="0.35">
      <c r="A56" s="81">
        <v>45</v>
      </c>
      <c r="B56" s="289">
        <v>44</v>
      </c>
      <c r="C56" s="296"/>
      <c r="D56" s="293"/>
      <c r="E56" s="294"/>
      <c r="F56" s="295"/>
      <c r="G56" s="289"/>
      <c r="H56" s="138">
        <v>1</v>
      </c>
      <c r="I56" s="291" t="str">
        <f t="shared" si="7"/>
        <v/>
      </c>
      <c r="J56" s="284"/>
      <c r="K56" s="285">
        <v>1</v>
      </c>
      <c r="L56" s="285" t="str">
        <f t="shared" si="5"/>
        <v/>
      </c>
      <c r="M56" s="289"/>
      <c r="N56" s="138">
        <v>1</v>
      </c>
      <c r="O56" s="69" t="str">
        <f t="shared" si="6"/>
        <v/>
      </c>
      <c r="P56" s="284"/>
      <c r="Q56" s="285">
        <v>1</v>
      </c>
      <c r="R56" s="285" t="str">
        <f t="shared" si="4"/>
        <v/>
      </c>
      <c r="S56" s="297"/>
      <c r="T56" s="3"/>
      <c r="U56" s="3"/>
    </row>
    <row r="57" spans="1:21" ht="32.25" customHeight="1" x14ac:dyDescent="0.35">
      <c r="A57" s="81">
        <v>46</v>
      </c>
      <c r="B57" s="289">
        <v>45</v>
      </c>
      <c r="C57" s="296"/>
      <c r="D57" s="293"/>
      <c r="E57" s="294"/>
      <c r="F57" s="295"/>
      <c r="G57" s="289"/>
      <c r="H57" s="138">
        <v>1</v>
      </c>
      <c r="I57" s="291" t="str">
        <f t="shared" si="7"/>
        <v/>
      </c>
      <c r="J57" s="284"/>
      <c r="K57" s="285">
        <v>1</v>
      </c>
      <c r="L57" s="285" t="str">
        <f t="shared" si="5"/>
        <v/>
      </c>
      <c r="M57" s="289"/>
      <c r="N57" s="138">
        <v>1</v>
      </c>
      <c r="O57" s="69" t="str">
        <f t="shared" si="6"/>
        <v/>
      </c>
      <c r="P57" s="284"/>
      <c r="Q57" s="285">
        <v>1</v>
      </c>
      <c r="R57" s="285" t="str">
        <f t="shared" si="4"/>
        <v/>
      </c>
      <c r="S57" s="297"/>
      <c r="T57" s="3"/>
      <c r="U57" s="3"/>
    </row>
    <row r="58" spans="1:21" ht="32.25" customHeight="1" x14ac:dyDescent="0.35">
      <c r="A58" s="81">
        <v>47</v>
      </c>
      <c r="B58" s="289">
        <v>46</v>
      </c>
      <c r="C58" s="296"/>
      <c r="D58" s="293"/>
      <c r="E58" s="294"/>
      <c r="F58" s="295"/>
      <c r="G58" s="289"/>
      <c r="H58" s="138">
        <v>1</v>
      </c>
      <c r="I58" s="291" t="str">
        <f t="shared" si="7"/>
        <v/>
      </c>
      <c r="J58" s="284"/>
      <c r="K58" s="285">
        <v>1</v>
      </c>
      <c r="L58" s="285" t="str">
        <f t="shared" si="5"/>
        <v/>
      </c>
      <c r="M58" s="289"/>
      <c r="N58" s="138">
        <v>1</v>
      </c>
      <c r="O58" s="69" t="str">
        <f t="shared" si="6"/>
        <v/>
      </c>
      <c r="P58" s="284"/>
      <c r="Q58" s="285">
        <v>1</v>
      </c>
      <c r="R58" s="285" t="str">
        <f t="shared" si="4"/>
        <v/>
      </c>
      <c r="S58" s="297"/>
      <c r="T58" s="3"/>
      <c r="U58" s="3"/>
    </row>
    <row r="59" spans="1:21" ht="32.25" customHeight="1" x14ac:dyDescent="0.35">
      <c r="A59" s="81">
        <v>48</v>
      </c>
      <c r="B59" s="289">
        <v>47</v>
      </c>
      <c r="C59" s="296"/>
      <c r="D59" s="293"/>
      <c r="E59" s="294"/>
      <c r="F59" s="295"/>
      <c r="G59" s="289"/>
      <c r="H59" s="138">
        <v>1</v>
      </c>
      <c r="I59" s="291" t="str">
        <f t="shared" si="7"/>
        <v/>
      </c>
      <c r="J59" s="284"/>
      <c r="K59" s="285">
        <v>1</v>
      </c>
      <c r="L59" s="285" t="str">
        <f t="shared" si="5"/>
        <v/>
      </c>
      <c r="M59" s="289"/>
      <c r="N59" s="138">
        <v>1</v>
      </c>
      <c r="O59" s="69" t="str">
        <f t="shared" si="6"/>
        <v/>
      </c>
      <c r="P59" s="284"/>
      <c r="Q59" s="285">
        <v>1</v>
      </c>
      <c r="R59" s="285" t="str">
        <f t="shared" si="4"/>
        <v/>
      </c>
      <c r="S59" s="297"/>
      <c r="T59" s="3"/>
      <c r="U59" s="3"/>
    </row>
    <row r="60" spans="1:21" ht="32.25" customHeight="1" x14ac:dyDescent="0.35">
      <c r="A60" s="81">
        <v>49</v>
      </c>
      <c r="B60" s="289">
        <v>48</v>
      </c>
      <c r="C60" s="296"/>
      <c r="D60" s="293"/>
      <c r="E60" s="294"/>
      <c r="F60" s="295"/>
      <c r="G60" s="289"/>
      <c r="H60" s="138">
        <v>1</v>
      </c>
      <c r="I60" s="291" t="str">
        <f t="shared" si="7"/>
        <v/>
      </c>
      <c r="J60" s="284"/>
      <c r="K60" s="285">
        <v>1</v>
      </c>
      <c r="L60" s="285" t="str">
        <f t="shared" si="5"/>
        <v/>
      </c>
      <c r="M60" s="289"/>
      <c r="N60" s="138">
        <v>1</v>
      </c>
      <c r="O60" s="69" t="str">
        <f t="shared" si="6"/>
        <v/>
      </c>
      <c r="P60" s="284"/>
      <c r="Q60" s="285">
        <v>1</v>
      </c>
      <c r="R60" s="285" t="str">
        <f t="shared" si="4"/>
        <v/>
      </c>
      <c r="S60" s="297"/>
      <c r="T60" s="3"/>
      <c r="U60" s="3"/>
    </row>
    <row r="61" spans="1:21" ht="32.25" customHeight="1" x14ac:dyDescent="0.35">
      <c r="A61" s="81">
        <v>50</v>
      </c>
      <c r="B61" s="298">
        <v>49</v>
      </c>
      <c r="C61" s="299"/>
      <c r="D61" s="300"/>
      <c r="E61" s="301"/>
      <c r="F61" s="302"/>
      <c r="G61" s="298"/>
      <c r="H61" s="303">
        <v>1</v>
      </c>
      <c r="I61" s="304" t="str">
        <f t="shared" si="7"/>
        <v/>
      </c>
      <c r="J61" s="305"/>
      <c r="K61" s="306">
        <v>1</v>
      </c>
      <c r="L61" s="306" t="str">
        <f t="shared" si="5"/>
        <v/>
      </c>
      <c r="M61" s="298"/>
      <c r="N61" s="303">
        <v>1</v>
      </c>
      <c r="O61" s="304" t="str">
        <f t="shared" si="6"/>
        <v/>
      </c>
      <c r="P61" s="305"/>
      <c r="Q61" s="306">
        <v>1</v>
      </c>
      <c r="R61" s="306" t="str">
        <f t="shared" si="4"/>
        <v/>
      </c>
      <c r="S61" s="307"/>
      <c r="T61" s="3"/>
      <c r="U61" s="3"/>
    </row>
    <row r="62" spans="1:21" ht="30.75" customHeight="1" thickBot="1" x14ac:dyDescent="0.4">
      <c r="B62" s="308">
        <v>50</v>
      </c>
      <c r="C62" s="309"/>
      <c r="D62" s="310"/>
      <c r="E62" s="311"/>
      <c r="F62" s="312"/>
      <c r="G62" s="308"/>
      <c r="H62" s="313">
        <v>1</v>
      </c>
      <c r="I62" s="314" t="str">
        <f t="shared" si="7"/>
        <v/>
      </c>
      <c r="J62" s="315"/>
      <c r="K62" s="316">
        <v>1</v>
      </c>
      <c r="L62" s="316" t="str">
        <f>IF(K62=1,"",INDEX(Cups,K62))</f>
        <v/>
      </c>
      <c r="M62" s="308"/>
      <c r="N62" s="313">
        <v>1</v>
      </c>
      <c r="O62" s="314" t="str">
        <f t="shared" si="6"/>
        <v/>
      </c>
      <c r="P62" s="315"/>
      <c r="Q62" s="316">
        <v>1</v>
      </c>
      <c r="R62" s="316" t="str">
        <f t="shared" si="4"/>
        <v/>
      </c>
      <c r="S62" s="317"/>
    </row>
  </sheetData>
  <sheetProtection algorithmName="SHA-512" hashValue="ZHN3sH7DGCFG4VLR5u3endLHvlaQHMlZfeXupQPtpgwsrV943D9bJwnRPnJqA20K+85IySF5Wer9L8xZcXrGpQ==" saltValue="HZR59kspLXYhZnSsDb2+jg==" spinCount="100000" sheet="1" formatCells="0" formatColumns="0" formatRows="0" selectLockedCells="1"/>
  <mergeCells count="31">
    <mergeCell ref="A1:S1"/>
    <mergeCell ref="B2:E2"/>
    <mergeCell ref="F2:S2"/>
    <mergeCell ref="B3:E3"/>
    <mergeCell ref="F3:S3"/>
    <mergeCell ref="V4:Y4"/>
    <mergeCell ref="C6:D6"/>
    <mergeCell ref="E6:F6"/>
    <mergeCell ref="G6:S6"/>
    <mergeCell ref="V6:V13"/>
    <mergeCell ref="B7:C7"/>
    <mergeCell ref="B8:C10"/>
    <mergeCell ref="D8:F8"/>
    <mergeCell ref="G8:P8"/>
    <mergeCell ref="D9:D10"/>
    <mergeCell ref="B4:S4"/>
    <mergeCell ref="E9:E10"/>
    <mergeCell ref="F9:F10"/>
    <mergeCell ref="G9:G10"/>
    <mergeCell ref="J9:J10"/>
    <mergeCell ref="M9:M10"/>
    <mergeCell ref="N9:N10"/>
    <mergeCell ref="V17:V18"/>
    <mergeCell ref="Y17:Y18"/>
    <mergeCell ref="O9:O10"/>
    <mergeCell ref="P9:P10"/>
    <mergeCell ref="S9:S10"/>
    <mergeCell ref="Y11:Y13"/>
    <mergeCell ref="V14:Y14"/>
    <mergeCell ref="V15:V16"/>
    <mergeCell ref="Y15:Y16"/>
  </mergeCells>
  <dataValidations count="3">
    <dataValidation type="decimal" allowBlank="1" showInputMessage="1" showErrorMessage="1" errorTitle="Entry includes text" error="Only enter the number of ounces, do not include &quot;ounces&quot; or &quot;oz&quot;." sqref="D13:F62" xr:uid="{00000000-0002-0000-0300-000000000000}">
      <formula1>0</formula1>
      <formula2>1000</formula2>
    </dataValidation>
    <dataValidation type="decimal" allowBlank="1" showInputMessage="1" showErrorMessage="1" errorTitle="Entry includes text" error="Only enter the number of ounces, do not inlcude &quot;ounces&quot; or &quot;oz&quot;." sqref="D11:F12" xr:uid="{00000000-0002-0000-0300-000001000000}">
      <formula1>0</formula1>
      <formula2>1000</formula2>
    </dataValidation>
    <dataValidation type="decimal" errorStyle="warning" allowBlank="1" showInputMessage="1" showErrorMessage="1" errorTitle="Possible data entry error" error="The number of cups of milk entered appears high. " sqref="S11:S62" xr:uid="{00000000-0002-0000-0300-000002000000}">
      <formula1>0</formula1>
      <formula2>2</formula2>
    </dataValidation>
  </dataValidations>
  <hyperlinks>
    <hyperlink ref="G6:S6" location="'Weekly Report'!A1" display="Click here to the Weekly Report" xr:uid="{00000000-0004-0000-0300-000000000000}"/>
    <hyperlink ref="E6:F6" location="'Breakfast Worksheet Instruction'!A1" display="Click here to go the Instructions" xr:uid="{00000000-0004-0000-0300-000001000000}"/>
    <hyperlink ref="C6:D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2769" r:id="rId6" name="Drop Down 1">
              <controlPr defaultSize="0" autoLine="0" autoPict="0">
                <anchor moveWithCells="1">
                  <from>
                    <xdr:col>6</xdr:col>
                    <xdr:colOff>203200</xdr:colOff>
                    <xdr:row>10</xdr:row>
                    <xdr:rowOff>114300</xdr:rowOff>
                  </from>
                  <to>
                    <xdr:col>6</xdr:col>
                    <xdr:colOff>1143000</xdr:colOff>
                    <xdr:row>10</xdr:row>
                    <xdr:rowOff>317500</xdr:rowOff>
                  </to>
                </anchor>
              </controlPr>
            </control>
          </mc:Choice>
        </mc:AlternateContent>
        <mc:AlternateContent xmlns:mc="http://schemas.openxmlformats.org/markup-compatibility/2006">
          <mc:Choice Requires="x14">
            <control shapeId="32770" r:id="rId7" name="Drop Down 2">
              <controlPr defaultSize="0" autoLine="0" autoPict="0">
                <anchor moveWithCells="1">
                  <from>
                    <xdr:col>6</xdr:col>
                    <xdr:colOff>203200</xdr:colOff>
                    <xdr:row>12</xdr:row>
                    <xdr:rowOff>114300</xdr:rowOff>
                  </from>
                  <to>
                    <xdr:col>6</xdr:col>
                    <xdr:colOff>1143000</xdr:colOff>
                    <xdr:row>12</xdr:row>
                    <xdr:rowOff>317500</xdr:rowOff>
                  </to>
                </anchor>
              </controlPr>
            </control>
          </mc:Choice>
        </mc:AlternateContent>
        <mc:AlternateContent xmlns:mc="http://schemas.openxmlformats.org/markup-compatibility/2006">
          <mc:Choice Requires="x14">
            <control shapeId="32771" r:id="rId8" name="Drop Down 3">
              <controlPr defaultSize="0" autoLine="0" autoPict="0">
                <anchor moveWithCells="1">
                  <from>
                    <xdr:col>6</xdr:col>
                    <xdr:colOff>203200</xdr:colOff>
                    <xdr:row>13</xdr:row>
                    <xdr:rowOff>114300</xdr:rowOff>
                  </from>
                  <to>
                    <xdr:col>6</xdr:col>
                    <xdr:colOff>1143000</xdr:colOff>
                    <xdr:row>13</xdr:row>
                    <xdr:rowOff>317500</xdr:rowOff>
                  </to>
                </anchor>
              </controlPr>
            </control>
          </mc:Choice>
        </mc:AlternateContent>
        <mc:AlternateContent xmlns:mc="http://schemas.openxmlformats.org/markup-compatibility/2006">
          <mc:Choice Requires="x14">
            <control shapeId="32772" r:id="rId9" name="Drop Down 4">
              <controlPr defaultSize="0" autoLine="0" autoPict="0">
                <anchor moveWithCells="1">
                  <from>
                    <xdr:col>6</xdr:col>
                    <xdr:colOff>203200</xdr:colOff>
                    <xdr:row>14</xdr:row>
                    <xdr:rowOff>114300</xdr:rowOff>
                  </from>
                  <to>
                    <xdr:col>6</xdr:col>
                    <xdr:colOff>1143000</xdr:colOff>
                    <xdr:row>14</xdr:row>
                    <xdr:rowOff>317500</xdr:rowOff>
                  </to>
                </anchor>
              </controlPr>
            </control>
          </mc:Choice>
        </mc:AlternateContent>
        <mc:AlternateContent xmlns:mc="http://schemas.openxmlformats.org/markup-compatibility/2006">
          <mc:Choice Requires="x14">
            <control shapeId="32773" r:id="rId10" name="Drop Down 5">
              <controlPr defaultSize="0" autoLine="0" autoPict="0">
                <anchor moveWithCells="1">
                  <from>
                    <xdr:col>6</xdr:col>
                    <xdr:colOff>203200</xdr:colOff>
                    <xdr:row>15</xdr:row>
                    <xdr:rowOff>114300</xdr:rowOff>
                  </from>
                  <to>
                    <xdr:col>6</xdr:col>
                    <xdr:colOff>1143000</xdr:colOff>
                    <xdr:row>15</xdr:row>
                    <xdr:rowOff>317500</xdr:rowOff>
                  </to>
                </anchor>
              </controlPr>
            </control>
          </mc:Choice>
        </mc:AlternateContent>
        <mc:AlternateContent xmlns:mc="http://schemas.openxmlformats.org/markup-compatibility/2006">
          <mc:Choice Requires="x14">
            <control shapeId="32774" r:id="rId11" name="Drop Down 6">
              <controlPr defaultSize="0" autoLine="0" autoPict="0">
                <anchor moveWithCells="1">
                  <from>
                    <xdr:col>6</xdr:col>
                    <xdr:colOff>203200</xdr:colOff>
                    <xdr:row>16</xdr:row>
                    <xdr:rowOff>114300</xdr:rowOff>
                  </from>
                  <to>
                    <xdr:col>6</xdr:col>
                    <xdr:colOff>1143000</xdr:colOff>
                    <xdr:row>16</xdr:row>
                    <xdr:rowOff>317500</xdr:rowOff>
                  </to>
                </anchor>
              </controlPr>
            </control>
          </mc:Choice>
        </mc:AlternateContent>
        <mc:AlternateContent xmlns:mc="http://schemas.openxmlformats.org/markup-compatibility/2006">
          <mc:Choice Requires="x14">
            <control shapeId="32775" r:id="rId12" name="Drop Down 7">
              <controlPr defaultSize="0" autoLine="0" autoPict="0">
                <anchor moveWithCells="1">
                  <from>
                    <xdr:col>6</xdr:col>
                    <xdr:colOff>203200</xdr:colOff>
                    <xdr:row>17</xdr:row>
                    <xdr:rowOff>114300</xdr:rowOff>
                  </from>
                  <to>
                    <xdr:col>6</xdr:col>
                    <xdr:colOff>1143000</xdr:colOff>
                    <xdr:row>17</xdr:row>
                    <xdr:rowOff>317500</xdr:rowOff>
                  </to>
                </anchor>
              </controlPr>
            </control>
          </mc:Choice>
        </mc:AlternateContent>
        <mc:AlternateContent xmlns:mc="http://schemas.openxmlformats.org/markup-compatibility/2006">
          <mc:Choice Requires="x14">
            <control shapeId="32776" r:id="rId13" name="Drop Down 8">
              <controlPr defaultSize="0" autoLine="0" autoPict="0">
                <anchor moveWithCells="1">
                  <from>
                    <xdr:col>6</xdr:col>
                    <xdr:colOff>203200</xdr:colOff>
                    <xdr:row>18</xdr:row>
                    <xdr:rowOff>114300</xdr:rowOff>
                  </from>
                  <to>
                    <xdr:col>6</xdr:col>
                    <xdr:colOff>1143000</xdr:colOff>
                    <xdr:row>18</xdr:row>
                    <xdr:rowOff>317500</xdr:rowOff>
                  </to>
                </anchor>
              </controlPr>
            </control>
          </mc:Choice>
        </mc:AlternateContent>
        <mc:AlternateContent xmlns:mc="http://schemas.openxmlformats.org/markup-compatibility/2006">
          <mc:Choice Requires="x14">
            <control shapeId="32777" r:id="rId14" name="Drop Down 9">
              <controlPr defaultSize="0" autoLine="0" autoPict="0">
                <anchor moveWithCells="1">
                  <from>
                    <xdr:col>6</xdr:col>
                    <xdr:colOff>203200</xdr:colOff>
                    <xdr:row>19</xdr:row>
                    <xdr:rowOff>114300</xdr:rowOff>
                  </from>
                  <to>
                    <xdr:col>6</xdr:col>
                    <xdr:colOff>1143000</xdr:colOff>
                    <xdr:row>19</xdr:row>
                    <xdr:rowOff>317500</xdr:rowOff>
                  </to>
                </anchor>
              </controlPr>
            </control>
          </mc:Choice>
        </mc:AlternateContent>
        <mc:AlternateContent xmlns:mc="http://schemas.openxmlformats.org/markup-compatibility/2006">
          <mc:Choice Requires="x14">
            <control shapeId="32778" r:id="rId15" name="Drop Down 10">
              <controlPr defaultSize="0" autoLine="0" autoPict="0">
                <anchor moveWithCells="1">
                  <from>
                    <xdr:col>6</xdr:col>
                    <xdr:colOff>203200</xdr:colOff>
                    <xdr:row>20</xdr:row>
                    <xdr:rowOff>114300</xdr:rowOff>
                  </from>
                  <to>
                    <xdr:col>6</xdr:col>
                    <xdr:colOff>1143000</xdr:colOff>
                    <xdr:row>20</xdr:row>
                    <xdr:rowOff>317500</xdr:rowOff>
                  </to>
                </anchor>
              </controlPr>
            </control>
          </mc:Choice>
        </mc:AlternateContent>
        <mc:AlternateContent xmlns:mc="http://schemas.openxmlformats.org/markup-compatibility/2006">
          <mc:Choice Requires="x14">
            <control shapeId="32779" r:id="rId16" name="Drop Down 11">
              <controlPr defaultSize="0" autoLine="0" autoPict="0">
                <anchor moveWithCells="1">
                  <from>
                    <xdr:col>6</xdr:col>
                    <xdr:colOff>203200</xdr:colOff>
                    <xdr:row>21</xdr:row>
                    <xdr:rowOff>114300</xdr:rowOff>
                  </from>
                  <to>
                    <xdr:col>6</xdr:col>
                    <xdr:colOff>1143000</xdr:colOff>
                    <xdr:row>21</xdr:row>
                    <xdr:rowOff>317500</xdr:rowOff>
                  </to>
                </anchor>
              </controlPr>
            </control>
          </mc:Choice>
        </mc:AlternateContent>
        <mc:AlternateContent xmlns:mc="http://schemas.openxmlformats.org/markup-compatibility/2006">
          <mc:Choice Requires="x14">
            <control shapeId="32780" r:id="rId17" name="Drop Down 12">
              <controlPr defaultSize="0" autoLine="0" autoPict="0">
                <anchor moveWithCells="1">
                  <from>
                    <xdr:col>6</xdr:col>
                    <xdr:colOff>203200</xdr:colOff>
                    <xdr:row>22</xdr:row>
                    <xdr:rowOff>114300</xdr:rowOff>
                  </from>
                  <to>
                    <xdr:col>6</xdr:col>
                    <xdr:colOff>1143000</xdr:colOff>
                    <xdr:row>22</xdr:row>
                    <xdr:rowOff>317500</xdr:rowOff>
                  </to>
                </anchor>
              </controlPr>
            </control>
          </mc:Choice>
        </mc:AlternateContent>
        <mc:AlternateContent xmlns:mc="http://schemas.openxmlformats.org/markup-compatibility/2006">
          <mc:Choice Requires="x14">
            <control shapeId="32781" r:id="rId18" name="Drop Down 13">
              <controlPr defaultSize="0" autoLine="0" autoPict="0">
                <anchor moveWithCells="1">
                  <from>
                    <xdr:col>6</xdr:col>
                    <xdr:colOff>203200</xdr:colOff>
                    <xdr:row>23</xdr:row>
                    <xdr:rowOff>114300</xdr:rowOff>
                  </from>
                  <to>
                    <xdr:col>6</xdr:col>
                    <xdr:colOff>1143000</xdr:colOff>
                    <xdr:row>23</xdr:row>
                    <xdr:rowOff>317500</xdr:rowOff>
                  </to>
                </anchor>
              </controlPr>
            </control>
          </mc:Choice>
        </mc:AlternateContent>
        <mc:AlternateContent xmlns:mc="http://schemas.openxmlformats.org/markup-compatibility/2006">
          <mc:Choice Requires="x14">
            <control shapeId="32782" r:id="rId19" name="Drop Down 14">
              <controlPr defaultSize="0" autoLine="0" autoPict="0">
                <anchor moveWithCells="1">
                  <from>
                    <xdr:col>6</xdr:col>
                    <xdr:colOff>203200</xdr:colOff>
                    <xdr:row>24</xdr:row>
                    <xdr:rowOff>114300</xdr:rowOff>
                  </from>
                  <to>
                    <xdr:col>6</xdr:col>
                    <xdr:colOff>1143000</xdr:colOff>
                    <xdr:row>24</xdr:row>
                    <xdr:rowOff>317500</xdr:rowOff>
                  </to>
                </anchor>
              </controlPr>
            </control>
          </mc:Choice>
        </mc:AlternateContent>
        <mc:AlternateContent xmlns:mc="http://schemas.openxmlformats.org/markup-compatibility/2006">
          <mc:Choice Requires="x14">
            <control shapeId="32783" r:id="rId20" name="Drop Down 15">
              <controlPr defaultSize="0" autoLine="0" autoPict="0">
                <anchor moveWithCells="1">
                  <from>
                    <xdr:col>6</xdr:col>
                    <xdr:colOff>203200</xdr:colOff>
                    <xdr:row>25</xdr:row>
                    <xdr:rowOff>114300</xdr:rowOff>
                  </from>
                  <to>
                    <xdr:col>6</xdr:col>
                    <xdr:colOff>1143000</xdr:colOff>
                    <xdr:row>25</xdr:row>
                    <xdr:rowOff>317500</xdr:rowOff>
                  </to>
                </anchor>
              </controlPr>
            </control>
          </mc:Choice>
        </mc:AlternateContent>
        <mc:AlternateContent xmlns:mc="http://schemas.openxmlformats.org/markup-compatibility/2006">
          <mc:Choice Requires="x14">
            <control shapeId="32784" r:id="rId21" name="Drop Down 16">
              <controlPr defaultSize="0" autoLine="0" autoPict="0">
                <anchor moveWithCells="1">
                  <from>
                    <xdr:col>6</xdr:col>
                    <xdr:colOff>203200</xdr:colOff>
                    <xdr:row>26</xdr:row>
                    <xdr:rowOff>114300</xdr:rowOff>
                  </from>
                  <to>
                    <xdr:col>6</xdr:col>
                    <xdr:colOff>1143000</xdr:colOff>
                    <xdr:row>26</xdr:row>
                    <xdr:rowOff>317500</xdr:rowOff>
                  </to>
                </anchor>
              </controlPr>
            </control>
          </mc:Choice>
        </mc:AlternateContent>
        <mc:AlternateContent xmlns:mc="http://schemas.openxmlformats.org/markup-compatibility/2006">
          <mc:Choice Requires="x14">
            <control shapeId="32785" r:id="rId22" name="Drop Down 17">
              <controlPr defaultSize="0" autoLine="0" autoPict="0">
                <anchor moveWithCells="1">
                  <from>
                    <xdr:col>6</xdr:col>
                    <xdr:colOff>203200</xdr:colOff>
                    <xdr:row>27</xdr:row>
                    <xdr:rowOff>114300</xdr:rowOff>
                  </from>
                  <to>
                    <xdr:col>6</xdr:col>
                    <xdr:colOff>1143000</xdr:colOff>
                    <xdr:row>27</xdr:row>
                    <xdr:rowOff>317500</xdr:rowOff>
                  </to>
                </anchor>
              </controlPr>
            </control>
          </mc:Choice>
        </mc:AlternateContent>
        <mc:AlternateContent xmlns:mc="http://schemas.openxmlformats.org/markup-compatibility/2006">
          <mc:Choice Requires="x14">
            <control shapeId="32786" r:id="rId23" name="Drop Down 18">
              <controlPr defaultSize="0" autoLine="0" autoPict="0">
                <anchor moveWithCells="1">
                  <from>
                    <xdr:col>6</xdr:col>
                    <xdr:colOff>203200</xdr:colOff>
                    <xdr:row>28</xdr:row>
                    <xdr:rowOff>114300</xdr:rowOff>
                  </from>
                  <to>
                    <xdr:col>6</xdr:col>
                    <xdr:colOff>1143000</xdr:colOff>
                    <xdr:row>28</xdr:row>
                    <xdr:rowOff>317500</xdr:rowOff>
                  </to>
                </anchor>
              </controlPr>
            </control>
          </mc:Choice>
        </mc:AlternateContent>
        <mc:AlternateContent xmlns:mc="http://schemas.openxmlformats.org/markup-compatibility/2006">
          <mc:Choice Requires="x14">
            <control shapeId="32787" r:id="rId24" name="Drop Down 19">
              <controlPr defaultSize="0" autoLine="0" autoPict="0">
                <anchor moveWithCells="1">
                  <from>
                    <xdr:col>6</xdr:col>
                    <xdr:colOff>203200</xdr:colOff>
                    <xdr:row>29</xdr:row>
                    <xdr:rowOff>114300</xdr:rowOff>
                  </from>
                  <to>
                    <xdr:col>6</xdr:col>
                    <xdr:colOff>1143000</xdr:colOff>
                    <xdr:row>29</xdr:row>
                    <xdr:rowOff>317500</xdr:rowOff>
                  </to>
                </anchor>
              </controlPr>
            </control>
          </mc:Choice>
        </mc:AlternateContent>
        <mc:AlternateContent xmlns:mc="http://schemas.openxmlformats.org/markup-compatibility/2006">
          <mc:Choice Requires="x14">
            <control shapeId="32788" r:id="rId25" name="Drop Down 20">
              <controlPr defaultSize="0" autoLine="0" autoPict="0">
                <anchor moveWithCells="1">
                  <from>
                    <xdr:col>6</xdr:col>
                    <xdr:colOff>203200</xdr:colOff>
                    <xdr:row>30</xdr:row>
                    <xdr:rowOff>114300</xdr:rowOff>
                  </from>
                  <to>
                    <xdr:col>6</xdr:col>
                    <xdr:colOff>1143000</xdr:colOff>
                    <xdr:row>30</xdr:row>
                    <xdr:rowOff>317500</xdr:rowOff>
                  </to>
                </anchor>
              </controlPr>
            </control>
          </mc:Choice>
        </mc:AlternateContent>
        <mc:AlternateContent xmlns:mc="http://schemas.openxmlformats.org/markup-compatibility/2006">
          <mc:Choice Requires="x14">
            <control shapeId="32789" r:id="rId26" name="Drop Down 21">
              <controlPr defaultSize="0" autoLine="0" autoPict="0">
                <anchor moveWithCells="1">
                  <from>
                    <xdr:col>6</xdr:col>
                    <xdr:colOff>203200</xdr:colOff>
                    <xdr:row>31</xdr:row>
                    <xdr:rowOff>114300</xdr:rowOff>
                  </from>
                  <to>
                    <xdr:col>6</xdr:col>
                    <xdr:colOff>1143000</xdr:colOff>
                    <xdr:row>31</xdr:row>
                    <xdr:rowOff>317500</xdr:rowOff>
                  </to>
                </anchor>
              </controlPr>
            </control>
          </mc:Choice>
        </mc:AlternateContent>
        <mc:AlternateContent xmlns:mc="http://schemas.openxmlformats.org/markup-compatibility/2006">
          <mc:Choice Requires="x14">
            <control shapeId="32790" r:id="rId27" name="Drop Down 22">
              <controlPr defaultSize="0" autoLine="0" autoPict="0">
                <anchor moveWithCells="1">
                  <from>
                    <xdr:col>6</xdr:col>
                    <xdr:colOff>203200</xdr:colOff>
                    <xdr:row>32</xdr:row>
                    <xdr:rowOff>114300</xdr:rowOff>
                  </from>
                  <to>
                    <xdr:col>6</xdr:col>
                    <xdr:colOff>1143000</xdr:colOff>
                    <xdr:row>32</xdr:row>
                    <xdr:rowOff>317500</xdr:rowOff>
                  </to>
                </anchor>
              </controlPr>
            </control>
          </mc:Choice>
        </mc:AlternateContent>
        <mc:AlternateContent xmlns:mc="http://schemas.openxmlformats.org/markup-compatibility/2006">
          <mc:Choice Requires="x14">
            <control shapeId="32791" r:id="rId28" name="Drop Down 23">
              <controlPr defaultSize="0" autoLine="0" autoPict="0">
                <anchor moveWithCells="1">
                  <from>
                    <xdr:col>6</xdr:col>
                    <xdr:colOff>203200</xdr:colOff>
                    <xdr:row>33</xdr:row>
                    <xdr:rowOff>114300</xdr:rowOff>
                  </from>
                  <to>
                    <xdr:col>6</xdr:col>
                    <xdr:colOff>1143000</xdr:colOff>
                    <xdr:row>33</xdr:row>
                    <xdr:rowOff>317500</xdr:rowOff>
                  </to>
                </anchor>
              </controlPr>
            </control>
          </mc:Choice>
        </mc:AlternateContent>
        <mc:AlternateContent xmlns:mc="http://schemas.openxmlformats.org/markup-compatibility/2006">
          <mc:Choice Requires="x14">
            <control shapeId="32792" r:id="rId29" name="Drop Down 24">
              <controlPr defaultSize="0" autoLine="0" autoPict="0">
                <anchor moveWithCells="1">
                  <from>
                    <xdr:col>6</xdr:col>
                    <xdr:colOff>203200</xdr:colOff>
                    <xdr:row>34</xdr:row>
                    <xdr:rowOff>114300</xdr:rowOff>
                  </from>
                  <to>
                    <xdr:col>6</xdr:col>
                    <xdr:colOff>1143000</xdr:colOff>
                    <xdr:row>34</xdr:row>
                    <xdr:rowOff>317500</xdr:rowOff>
                  </to>
                </anchor>
              </controlPr>
            </control>
          </mc:Choice>
        </mc:AlternateContent>
        <mc:AlternateContent xmlns:mc="http://schemas.openxmlformats.org/markup-compatibility/2006">
          <mc:Choice Requires="x14">
            <control shapeId="32793" r:id="rId30" name="Drop Down 25">
              <controlPr defaultSize="0" autoLine="0" autoPict="0">
                <anchor moveWithCells="1">
                  <from>
                    <xdr:col>6</xdr:col>
                    <xdr:colOff>203200</xdr:colOff>
                    <xdr:row>35</xdr:row>
                    <xdr:rowOff>114300</xdr:rowOff>
                  </from>
                  <to>
                    <xdr:col>6</xdr:col>
                    <xdr:colOff>1143000</xdr:colOff>
                    <xdr:row>35</xdr:row>
                    <xdr:rowOff>317500</xdr:rowOff>
                  </to>
                </anchor>
              </controlPr>
            </control>
          </mc:Choice>
        </mc:AlternateContent>
        <mc:AlternateContent xmlns:mc="http://schemas.openxmlformats.org/markup-compatibility/2006">
          <mc:Choice Requires="x14">
            <control shapeId="32794" r:id="rId31" name="Drop Down 26">
              <controlPr defaultSize="0" autoLine="0" autoPict="0">
                <anchor moveWithCells="1">
                  <from>
                    <xdr:col>6</xdr:col>
                    <xdr:colOff>203200</xdr:colOff>
                    <xdr:row>36</xdr:row>
                    <xdr:rowOff>114300</xdr:rowOff>
                  </from>
                  <to>
                    <xdr:col>6</xdr:col>
                    <xdr:colOff>1143000</xdr:colOff>
                    <xdr:row>36</xdr:row>
                    <xdr:rowOff>317500</xdr:rowOff>
                  </to>
                </anchor>
              </controlPr>
            </control>
          </mc:Choice>
        </mc:AlternateContent>
        <mc:AlternateContent xmlns:mc="http://schemas.openxmlformats.org/markup-compatibility/2006">
          <mc:Choice Requires="x14">
            <control shapeId="32795" r:id="rId32" name="Drop Down 27">
              <controlPr defaultSize="0" autoLine="0" autoPict="0">
                <anchor moveWithCells="1">
                  <from>
                    <xdr:col>6</xdr:col>
                    <xdr:colOff>203200</xdr:colOff>
                    <xdr:row>37</xdr:row>
                    <xdr:rowOff>114300</xdr:rowOff>
                  </from>
                  <to>
                    <xdr:col>6</xdr:col>
                    <xdr:colOff>1143000</xdr:colOff>
                    <xdr:row>37</xdr:row>
                    <xdr:rowOff>317500</xdr:rowOff>
                  </to>
                </anchor>
              </controlPr>
            </control>
          </mc:Choice>
        </mc:AlternateContent>
        <mc:AlternateContent xmlns:mc="http://schemas.openxmlformats.org/markup-compatibility/2006">
          <mc:Choice Requires="x14">
            <control shapeId="32796" r:id="rId33" name="Drop Down 28">
              <controlPr defaultSize="0" autoLine="0" autoPict="0">
                <anchor moveWithCells="1">
                  <from>
                    <xdr:col>6</xdr:col>
                    <xdr:colOff>203200</xdr:colOff>
                    <xdr:row>38</xdr:row>
                    <xdr:rowOff>114300</xdr:rowOff>
                  </from>
                  <to>
                    <xdr:col>6</xdr:col>
                    <xdr:colOff>1143000</xdr:colOff>
                    <xdr:row>38</xdr:row>
                    <xdr:rowOff>317500</xdr:rowOff>
                  </to>
                </anchor>
              </controlPr>
            </control>
          </mc:Choice>
        </mc:AlternateContent>
        <mc:AlternateContent xmlns:mc="http://schemas.openxmlformats.org/markup-compatibility/2006">
          <mc:Choice Requires="x14">
            <control shapeId="32797" r:id="rId34" name="Drop Down 29">
              <controlPr defaultSize="0" autoLine="0" autoPict="0">
                <anchor moveWithCells="1">
                  <from>
                    <xdr:col>6</xdr:col>
                    <xdr:colOff>203200</xdr:colOff>
                    <xdr:row>39</xdr:row>
                    <xdr:rowOff>114300</xdr:rowOff>
                  </from>
                  <to>
                    <xdr:col>6</xdr:col>
                    <xdr:colOff>1143000</xdr:colOff>
                    <xdr:row>39</xdr:row>
                    <xdr:rowOff>317500</xdr:rowOff>
                  </to>
                </anchor>
              </controlPr>
            </control>
          </mc:Choice>
        </mc:AlternateContent>
        <mc:AlternateContent xmlns:mc="http://schemas.openxmlformats.org/markup-compatibility/2006">
          <mc:Choice Requires="x14">
            <control shapeId="32798" r:id="rId35" name="Drop Down 30">
              <controlPr defaultSize="0" autoLine="0" autoPict="0">
                <anchor moveWithCells="1">
                  <from>
                    <xdr:col>6</xdr:col>
                    <xdr:colOff>203200</xdr:colOff>
                    <xdr:row>40</xdr:row>
                    <xdr:rowOff>114300</xdr:rowOff>
                  </from>
                  <to>
                    <xdr:col>6</xdr:col>
                    <xdr:colOff>1143000</xdr:colOff>
                    <xdr:row>40</xdr:row>
                    <xdr:rowOff>317500</xdr:rowOff>
                  </to>
                </anchor>
              </controlPr>
            </control>
          </mc:Choice>
        </mc:AlternateContent>
        <mc:AlternateContent xmlns:mc="http://schemas.openxmlformats.org/markup-compatibility/2006">
          <mc:Choice Requires="x14">
            <control shapeId="32799" r:id="rId36" name="Drop Down 31">
              <controlPr defaultSize="0" autoLine="0" autoPict="0">
                <anchor moveWithCells="1">
                  <from>
                    <xdr:col>6</xdr:col>
                    <xdr:colOff>203200</xdr:colOff>
                    <xdr:row>41</xdr:row>
                    <xdr:rowOff>114300</xdr:rowOff>
                  </from>
                  <to>
                    <xdr:col>6</xdr:col>
                    <xdr:colOff>1143000</xdr:colOff>
                    <xdr:row>41</xdr:row>
                    <xdr:rowOff>317500</xdr:rowOff>
                  </to>
                </anchor>
              </controlPr>
            </control>
          </mc:Choice>
        </mc:AlternateContent>
        <mc:AlternateContent xmlns:mc="http://schemas.openxmlformats.org/markup-compatibility/2006">
          <mc:Choice Requires="x14">
            <control shapeId="32800" r:id="rId37" name="Drop Down 32">
              <controlPr defaultSize="0" autoLine="0" autoPict="0">
                <anchor moveWithCells="1">
                  <from>
                    <xdr:col>6</xdr:col>
                    <xdr:colOff>203200</xdr:colOff>
                    <xdr:row>42</xdr:row>
                    <xdr:rowOff>114300</xdr:rowOff>
                  </from>
                  <to>
                    <xdr:col>6</xdr:col>
                    <xdr:colOff>1143000</xdr:colOff>
                    <xdr:row>42</xdr:row>
                    <xdr:rowOff>317500</xdr:rowOff>
                  </to>
                </anchor>
              </controlPr>
            </control>
          </mc:Choice>
        </mc:AlternateContent>
        <mc:AlternateContent xmlns:mc="http://schemas.openxmlformats.org/markup-compatibility/2006">
          <mc:Choice Requires="x14">
            <control shapeId="32801" r:id="rId38" name="Drop Down 33">
              <controlPr defaultSize="0" autoLine="0" autoPict="0">
                <anchor moveWithCells="1">
                  <from>
                    <xdr:col>6</xdr:col>
                    <xdr:colOff>203200</xdr:colOff>
                    <xdr:row>43</xdr:row>
                    <xdr:rowOff>114300</xdr:rowOff>
                  </from>
                  <to>
                    <xdr:col>6</xdr:col>
                    <xdr:colOff>1143000</xdr:colOff>
                    <xdr:row>43</xdr:row>
                    <xdr:rowOff>317500</xdr:rowOff>
                  </to>
                </anchor>
              </controlPr>
            </control>
          </mc:Choice>
        </mc:AlternateContent>
        <mc:AlternateContent xmlns:mc="http://schemas.openxmlformats.org/markup-compatibility/2006">
          <mc:Choice Requires="x14">
            <control shapeId="32802" r:id="rId39" name="Drop Down 34">
              <controlPr defaultSize="0" autoLine="0" autoPict="0">
                <anchor moveWithCells="1">
                  <from>
                    <xdr:col>6</xdr:col>
                    <xdr:colOff>203200</xdr:colOff>
                    <xdr:row>44</xdr:row>
                    <xdr:rowOff>114300</xdr:rowOff>
                  </from>
                  <to>
                    <xdr:col>6</xdr:col>
                    <xdr:colOff>1143000</xdr:colOff>
                    <xdr:row>44</xdr:row>
                    <xdr:rowOff>317500</xdr:rowOff>
                  </to>
                </anchor>
              </controlPr>
            </control>
          </mc:Choice>
        </mc:AlternateContent>
        <mc:AlternateContent xmlns:mc="http://schemas.openxmlformats.org/markup-compatibility/2006">
          <mc:Choice Requires="x14">
            <control shapeId="32803" r:id="rId40" name="Drop Down 35">
              <controlPr defaultSize="0" autoLine="0" autoPict="0">
                <anchor moveWithCells="1">
                  <from>
                    <xdr:col>6</xdr:col>
                    <xdr:colOff>203200</xdr:colOff>
                    <xdr:row>45</xdr:row>
                    <xdr:rowOff>114300</xdr:rowOff>
                  </from>
                  <to>
                    <xdr:col>6</xdr:col>
                    <xdr:colOff>1143000</xdr:colOff>
                    <xdr:row>45</xdr:row>
                    <xdr:rowOff>317500</xdr:rowOff>
                  </to>
                </anchor>
              </controlPr>
            </control>
          </mc:Choice>
        </mc:AlternateContent>
        <mc:AlternateContent xmlns:mc="http://schemas.openxmlformats.org/markup-compatibility/2006">
          <mc:Choice Requires="x14">
            <control shapeId="32804" r:id="rId41" name="Drop Down 36">
              <controlPr defaultSize="0" autoLine="0" autoPict="0">
                <anchor moveWithCells="1">
                  <from>
                    <xdr:col>6</xdr:col>
                    <xdr:colOff>203200</xdr:colOff>
                    <xdr:row>46</xdr:row>
                    <xdr:rowOff>114300</xdr:rowOff>
                  </from>
                  <to>
                    <xdr:col>6</xdr:col>
                    <xdr:colOff>1143000</xdr:colOff>
                    <xdr:row>46</xdr:row>
                    <xdr:rowOff>317500</xdr:rowOff>
                  </to>
                </anchor>
              </controlPr>
            </control>
          </mc:Choice>
        </mc:AlternateContent>
        <mc:AlternateContent xmlns:mc="http://schemas.openxmlformats.org/markup-compatibility/2006">
          <mc:Choice Requires="x14">
            <control shapeId="32805" r:id="rId42" name="Drop Down 37">
              <controlPr defaultSize="0" autoLine="0" autoPict="0">
                <anchor moveWithCells="1">
                  <from>
                    <xdr:col>6</xdr:col>
                    <xdr:colOff>203200</xdr:colOff>
                    <xdr:row>47</xdr:row>
                    <xdr:rowOff>114300</xdr:rowOff>
                  </from>
                  <to>
                    <xdr:col>6</xdr:col>
                    <xdr:colOff>1143000</xdr:colOff>
                    <xdr:row>47</xdr:row>
                    <xdr:rowOff>317500</xdr:rowOff>
                  </to>
                </anchor>
              </controlPr>
            </control>
          </mc:Choice>
        </mc:AlternateContent>
        <mc:AlternateContent xmlns:mc="http://schemas.openxmlformats.org/markup-compatibility/2006">
          <mc:Choice Requires="x14">
            <control shapeId="32806" r:id="rId43" name="Drop Down 38">
              <controlPr defaultSize="0" autoLine="0" autoPict="0">
                <anchor moveWithCells="1">
                  <from>
                    <xdr:col>6</xdr:col>
                    <xdr:colOff>203200</xdr:colOff>
                    <xdr:row>48</xdr:row>
                    <xdr:rowOff>114300</xdr:rowOff>
                  </from>
                  <to>
                    <xdr:col>6</xdr:col>
                    <xdr:colOff>1143000</xdr:colOff>
                    <xdr:row>48</xdr:row>
                    <xdr:rowOff>317500</xdr:rowOff>
                  </to>
                </anchor>
              </controlPr>
            </control>
          </mc:Choice>
        </mc:AlternateContent>
        <mc:AlternateContent xmlns:mc="http://schemas.openxmlformats.org/markup-compatibility/2006">
          <mc:Choice Requires="x14">
            <control shapeId="32807" r:id="rId44" name="Drop Down 39">
              <controlPr defaultSize="0" autoLine="0" autoPict="0">
                <anchor moveWithCells="1">
                  <from>
                    <xdr:col>6</xdr:col>
                    <xdr:colOff>203200</xdr:colOff>
                    <xdr:row>49</xdr:row>
                    <xdr:rowOff>114300</xdr:rowOff>
                  </from>
                  <to>
                    <xdr:col>6</xdr:col>
                    <xdr:colOff>1143000</xdr:colOff>
                    <xdr:row>49</xdr:row>
                    <xdr:rowOff>317500</xdr:rowOff>
                  </to>
                </anchor>
              </controlPr>
            </control>
          </mc:Choice>
        </mc:AlternateContent>
        <mc:AlternateContent xmlns:mc="http://schemas.openxmlformats.org/markup-compatibility/2006">
          <mc:Choice Requires="x14">
            <control shapeId="32808" r:id="rId45" name="Drop Down 40">
              <controlPr defaultSize="0" autoLine="0" autoPict="0">
                <anchor moveWithCells="1">
                  <from>
                    <xdr:col>6</xdr:col>
                    <xdr:colOff>203200</xdr:colOff>
                    <xdr:row>50</xdr:row>
                    <xdr:rowOff>114300</xdr:rowOff>
                  </from>
                  <to>
                    <xdr:col>6</xdr:col>
                    <xdr:colOff>1143000</xdr:colOff>
                    <xdr:row>50</xdr:row>
                    <xdr:rowOff>317500</xdr:rowOff>
                  </to>
                </anchor>
              </controlPr>
            </control>
          </mc:Choice>
        </mc:AlternateContent>
        <mc:AlternateContent xmlns:mc="http://schemas.openxmlformats.org/markup-compatibility/2006">
          <mc:Choice Requires="x14">
            <control shapeId="32809" r:id="rId46" name="Drop Down 41">
              <controlPr defaultSize="0" autoLine="0" autoPict="0">
                <anchor moveWithCells="1">
                  <from>
                    <xdr:col>6</xdr:col>
                    <xdr:colOff>203200</xdr:colOff>
                    <xdr:row>51</xdr:row>
                    <xdr:rowOff>114300</xdr:rowOff>
                  </from>
                  <to>
                    <xdr:col>6</xdr:col>
                    <xdr:colOff>1143000</xdr:colOff>
                    <xdr:row>51</xdr:row>
                    <xdr:rowOff>317500</xdr:rowOff>
                  </to>
                </anchor>
              </controlPr>
            </control>
          </mc:Choice>
        </mc:AlternateContent>
        <mc:AlternateContent xmlns:mc="http://schemas.openxmlformats.org/markup-compatibility/2006">
          <mc:Choice Requires="x14">
            <control shapeId="32810" r:id="rId47" name="Drop Down 42">
              <controlPr defaultSize="0" autoLine="0" autoPict="0">
                <anchor moveWithCells="1">
                  <from>
                    <xdr:col>6</xdr:col>
                    <xdr:colOff>203200</xdr:colOff>
                    <xdr:row>52</xdr:row>
                    <xdr:rowOff>114300</xdr:rowOff>
                  </from>
                  <to>
                    <xdr:col>6</xdr:col>
                    <xdr:colOff>1143000</xdr:colOff>
                    <xdr:row>52</xdr:row>
                    <xdr:rowOff>317500</xdr:rowOff>
                  </to>
                </anchor>
              </controlPr>
            </control>
          </mc:Choice>
        </mc:AlternateContent>
        <mc:AlternateContent xmlns:mc="http://schemas.openxmlformats.org/markup-compatibility/2006">
          <mc:Choice Requires="x14">
            <control shapeId="32811" r:id="rId48" name="Drop Down 43">
              <controlPr defaultSize="0" autoLine="0" autoPict="0">
                <anchor moveWithCells="1">
                  <from>
                    <xdr:col>6</xdr:col>
                    <xdr:colOff>203200</xdr:colOff>
                    <xdr:row>53</xdr:row>
                    <xdr:rowOff>114300</xdr:rowOff>
                  </from>
                  <to>
                    <xdr:col>6</xdr:col>
                    <xdr:colOff>1143000</xdr:colOff>
                    <xdr:row>53</xdr:row>
                    <xdr:rowOff>317500</xdr:rowOff>
                  </to>
                </anchor>
              </controlPr>
            </control>
          </mc:Choice>
        </mc:AlternateContent>
        <mc:AlternateContent xmlns:mc="http://schemas.openxmlformats.org/markup-compatibility/2006">
          <mc:Choice Requires="x14">
            <control shapeId="32812" r:id="rId49" name="Drop Down 44">
              <controlPr defaultSize="0" autoLine="0" autoPict="0">
                <anchor moveWithCells="1">
                  <from>
                    <xdr:col>6</xdr:col>
                    <xdr:colOff>203200</xdr:colOff>
                    <xdr:row>54</xdr:row>
                    <xdr:rowOff>114300</xdr:rowOff>
                  </from>
                  <to>
                    <xdr:col>6</xdr:col>
                    <xdr:colOff>1143000</xdr:colOff>
                    <xdr:row>54</xdr:row>
                    <xdr:rowOff>317500</xdr:rowOff>
                  </to>
                </anchor>
              </controlPr>
            </control>
          </mc:Choice>
        </mc:AlternateContent>
        <mc:AlternateContent xmlns:mc="http://schemas.openxmlformats.org/markup-compatibility/2006">
          <mc:Choice Requires="x14">
            <control shapeId="32813" r:id="rId50" name="Drop Down 45">
              <controlPr defaultSize="0" autoLine="0" autoPict="0">
                <anchor moveWithCells="1">
                  <from>
                    <xdr:col>6</xdr:col>
                    <xdr:colOff>203200</xdr:colOff>
                    <xdr:row>55</xdr:row>
                    <xdr:rowOff>114300</xdr:rowOff>
                  </from>
                  <to>
                    <xdr:col>6</xdr:col>
                    <xdr:colOff>1143000</xdr:colOff>
                    <xdr:row>55</xdr:row>
                    <xdr:rowOff>317500</xdr:rowOff>
                  </to>
                </anchor>
              </controlPr>
            </control>
          </mc:Choice>
        </mc:AlternateContent>
        <mc:AlternateContent xmlns:mc="http://schemas.openxmlformats.org/markup-compatibility/2006">
          <mc:Choice Requires="x14">
            <control shapeId="32814" r:id="rId51" name="Drop Down 46">
              <controlPr defaultSize="0" autoLine="0" autoPict="0">
                <anchor moveWithCells="1">
                  <from>
                    <xdr:col>6</xdr:col>
                    <xdr:colOff>203200</xdr:colOff>
                    <xdr:row>56</xdr:row>
                    <xdr:rowOff>114300</xdr:rowOff>
                  </from>
                  <to>
                    <xdr:col>6</xdr:col>
                    <xdr:colOff>1143000</xdr:colOff>
                    <xdr:row>56</xdr:row>
                    <xdr:rowOff>317500</xdr:rowOff>
                  </to>
                </anchor>
              </controlPr>
            </control>
          </mc:Choice>
        </mc:AlternateContent>
        <mc:AlternateContent xmlns:mc="http://schemas.openxmlformats.org/markup-compatibility/2006">
          <mc:Choice Requires="x14">
            <control shapeId="32815" r:id="rId52" name="Drop Down 47">
              <controlPr defaultSize="0" autoLine="0" autoPict="0">
                <anchor moveWithCells="1">
                  <from>
                    <xdr:col>6</xdr:col>
                    <xdr:colOff>203200</xdr:colOff>
                    <xdr:row>57</xdr:row>
                    <xdr:rowOff>114300</xdr:rowOff>
                  </from>
                  <to>
                    <xdr:col>6</xdr:col>
                    <xdr:colOff>1143000</xdr:colOff>
                    <xdr:row>57</xdr:row>
                    <xdr:rowOff>317500</xdr:rowOff>
                  </to>
                </anchor>
              </controlPr>
            </control>
          </mc:Choice>
        </mc:AlternateContent>
        <mc:AlternateContent xmlns:mc="http://schemas.openxmlformats.org/markup-compatibility/2006">
          <mc:Choice Requires="x14">
            <control shapeId="32816" r:id="rId53" name="Drop Down 48">
              <controlPr defaultSize="0" autoLine="0" autoPict="0">
                <anchor moveWithCells="1">
                  <from>
                    <xdr:col>6</xdr:col>
                    <xdr:colOff>203200</xdr:colOff>
                    <xdr:row>58</xdr:row>
                    <xdr:rowOff>114300</xdr:rowOff>
                  </from>
                  <to>
                    <xdr:col>6</xdr:col>
                    <xdr:colOff>1143000</xdr:colOff>
                    <xdr:row>58</xdr:row>
                    <xdr:rowOff>317500</xdr:rowOff>
                  </to>
                </anchor>
              </controlPr>
            </control>
          </mc:Choice>
        </mc:AlternateContent>
        <mc:AlternateContent xmlns:mc="http://schemas.openxmlformats.org/markup-compatibility/2006">
          <mc:Choice Requires="x14">
            <control shapeId="32817" r:id="rId54" name="Drop Down 49">
              <controlPr defaultSize="0" autoLine="0" autoPict="0">
                <anchor moveWithCells="1">
                  <from>
                    <xdr:col>6</xdr:col>
                    <xdr:colOff>203200</xdr:colOff>
                    <xdr:row>59</xdr:row>
                    <xdr:rowOff>114300</xdr:rowOff>
                  </from>
                  <to>
                    <xdr:col>6</xdr:col>
                    <xdr:colOff>1143000</xdr:colOff>
                    <xdr:row>59</xdr:row>
                    <xdr:rowOff>317500</xdr:rowOff>
                  </to>
                </anchor>
              </controlPr>
            </control>
          </mc:Choice>
        </mc:AlternateContent>
        <mc:AlternateContent xmlns:mc="http://schemas.openxmlformats.org/markup-compatibility/2006">
          <mc:Choice Requires="x14">
            <control shapeId="32818" r:id="rId55" name="Drop Down 50">
              <controlPr defaultSize="0" autoLine="0" autoPict="0">
                <anchor moveWithCells="1">
                  <from>
                    <xdr:col>6</xdr:col>
                    <xdr:colOff>203200</xdr:colOff>
                    <xdr:row>60</xdr:row>
                    <xdr:rowOff>114300</xdr:rowOff>
                  </from>
                  <to>
                    <xdr:col>6</xdr:col>
                    <xdr:colOff>1143000</xdr:colOff>
                    <xdr:row>60</xdr:row>
                    <xdr:rowOff>317500</xdr:rowOff>
                  </to>
                </anchor>
              </controlPr>
            </control>
          </mc:Choice>
        </mc:AlternateContent>
        <mc:AlternateContent xmlns:mc="http://schemas.openxmlformats.org/markup-compatibility/2006">
          <mc:Choice Requires="x14">
            <control shapeId="32819" r:id="rId56" name="Drop Down 51">
              <controlPr locked="0" defaultSize="0" autoLine="0" autoPict="0">
                <anchor moveWithCells="1">
                  <from>
                    <xdr:col>12</xdr:col>
                    <xdr:colOff>203200</xdr:colOff>
                    <xdr:row>10</xdr:row>
                    <xdr:rowOff>114300</xdr:rowOff>
                  </from>
                  <to>
                    <xdr:col>12</xdr:col>
                    <xdr:colOff>1143000</xdr:colOff>
                    <xdr:row>10</xdr:row>
                    <xdr:rowOff>317500</xdr:rowOff>
                  </to>
                </anchor>
              </controlPr>
            </control>
          </mc:Choice>
        </mc:AlternateContent>
        <mc:AlternateContent xmlns:mc="http://schemas.openxmlformats.org/markup-compatibility/2006">
          <mc:Choice Requires="x14">
            <control shapeId="32820" r:id="rId57" name="Drop Down 52">
              <controlPr defaultSize="0" autoLine="0" autoPict="0">
                <anchor moveWithCells="1">
                  <from>
                    <xdr:col>12</xdr:col>
                    <xdr:colOff>203200</xdr:colOff>
                    <xdr:row>12</xdr:row>
                    <xdr:rowOff>114300</xdr:rowOff>
                  </from>
                  <to>
                    <xdr:col>12</xdr:col>
                    <xdr:colOff>1143000</xdr:colOff>
                    <xdr:row>12</xdr:row>
                    <xdr:rowOff>317500</xdr:rowOff>
                  </to>
                </anchor>
              </controlPr>
            </control>
          </mc:Choice>
        </mc:AlternateContent>
        <mc:AlternateContent xmlns:mc="http://schemas.openxmlformats.org/markup-compatibility/2006">
          <mc:Choice Requires="x14">
            <control shapeId="32821" r:id="rId58" name="Drop Down 53">
              <controlPr defaultSize="0" autoLine="0" autoPict="0">
                <anchor moveWithCells="1">
                  <from>
                    <xdr:col>12</xdr:col>
                    <xdr:colOff>203200</xdr:colOff>
                    <xdr:row>13</xdr:row>
                    <xdr:rowOff>114300</xdr:rowOff>
                  </from>
                  <to>
                    <xdr:col>12</xdr:col>
                    <xdr:colOff>1143000</xdr:colOff>
                    <xdr:row>13</xdr:row>
                    <xdr:rowOff>317500</xdr:rowOff>
                  </to>
                </anchor>
              </controlPr>
            </control>
          </mc:Choice>
        </mc:AlternateContent>
        <mc:AlternateContent xmlns:mc="http://schemas.openxmlformats.org/markup-compatibility/2006">
          <mc:Choice Requires="x14">
            <control shapeId="32822" r:id="rId59" name="Drop Down 54">
              <controlPr defaultSize="0" autoLine="0" autoPict="0">
                <anchor moveWithCells="1">
                  <from>
                    <xdr:col>12</xdr:col>
                    <xdr:colOff>203200</xdr:colOff>
                    <xdr:row>14</xdr:row>
                    <xdr:rowOff>114300</xdr:rowOff>
                  </from>
                  <to>
                    <xdr:col>12</xdr:col>
                    <xdr:colOff>1143000</xdr:colOff>
                    <xdr:row>14</xdr:row>
                    <xdr:rowOff>317500</xdr:rowOff>
                  </to>
                </anchor>
              </controlPr>
            </control>
          </mc:Choice>
        </mc:AlternateContent>
        <mc:AlternateContent xmlns:mc="http://schemas.openxmlformats.org/markup-compatibility/2006">
          <mc:Choice Requires="x14">
            <control shapeId="32823" r:id="rId60" name="Drop Down 55">
              <controlPr defaultSize="0" autoLine="0" autoPict="0">
                <anchor moveWithCells="1">
                  <from>
                    <xdr:col>12</xdr:col>
                    <xdr:colOff>203200</xdr:colOff>
                    <xdr:row>15</xdr:row>
                    <xdr:rowOff>114300</xdr:rowOff>
                  </from>
                  <to>
                    <xdr:col>12</xdr:col>
                    <xdr:colOff>1143000</xdr:colOff>
                    <xdr:row>15</xdr:row>
                    <xdr:rowOff>317500</xdr:rowOff>
                  </to>
                </anchor>
              </controlPr>
            </control>
          </mc:Choice>
        </mc:AlternateContent>
        <mc:AlternateContent xmlns:mc="http://schemas.openxmlformats.org/markup-compatibility/2006">
          <mc:Choice Requires="x14">
            <control shapeId="32824" r:id="rId61" name="Drop Down 56">
              <controlPr defaultSize="0" autoLine="0" autoPict="0">
                <anchor moveWithCells="1">
                  <from>
                    <xdr:col>12</xdr:col>
                    <xdr:colOff>203200</xdr:colOff>
                    <xdr:row>16</xdr:row>
                    <xdr:rowOff>114300</xdr:rowOff>
                  </from>
                  <to>
                    <xdr:col>12</xdr:col>
                    <xdr:colOff>1143000</xdr:colOff>
                    <xdr:row>16</xdr:row>
                    <xdr:rowOff>317500</xdr:rowOff>
                  </to>
                </anchor>
              </controlPr>
            </control>
          </mc:Choice>
        </mc:AlternateContent>
        <mc:AlternateContent xmlns:mc="http://schemas.openxmlformats.org/markup-compatibility/2006">
          <mc:Choice Requires="x14">
            <control shapeId="32825" r:id="rId62" name="Drop Down 57">
              <controlPr defaultSize="0" autoLine="0" autoPict="0">
                <anchor moveWithCells="1">
                  <from>
                    <xdr:col>12</xdr:col>
                    <xdr:colOff>203200</xdr:colOff>
                    <xdr:row>17</xdr:row>
                    <xdr:rowOff>114300</xdr:rowOff>
                  </from>
                  <to>
                    <xdr:col>12</xdr:col>
                    <xdr:colOff>1143000</xdr:colOff>
                    <xdr:row>17</xdr:row>
                    <xdr:rowOff>317500</xdr:rowOff>
                  </to>
                </anchor>
              </controlPr>
            </control>
          </mc:Choice>
        </mc:AlternateContent>
        <mc:AlternateContent xmlns:mc="http://schemas.openxmlformats.org/markup-compatibility/2006">
          <mc:Choice Requires="x14">
            <control shapeId="32826" r:id="rId63" name="Drop Down 58">
              <controlPr defaultSize="0" autoLine="0" autoPict="0">
                <anchor moveWithCells="1">
                  <from>
                    <xdr:col>12</xdr:col>
                    <xdr:colOff>203200</xdr:colOff>
                    <xdr:row>18</xdr:row>
                    <xdr:rowOff>114300</xdr:rowOff>
                  </from>
                  <to>
                    <xdr:col>12</xdr:col>
                    <xdr:colOff>1143000</xdr:colOff>
                    <xdr:row>18</xdr:row>
                    <xdr:rowOff>317500</xdr:rowOff>
                  </to>
                </anchor>
              </controlPr>
            </control>
          </mc:Choice>
        </mc:AlternateContent>
        <mc:AlternateContent xmlns:mc="http://schemas.openxmlformats.org/markup-compatibility/2006">
          <mc:Choice Requires="x14">
            <control shapeId="32827" r:id="rId64" name="Drop Down 59">
              <controlPr defaultSize="0" autoLine="0" autoPict="0">
                <anchor moveWithCells="1">
                  <from>
                    <xdr:col>12</xdr:col>
                    <xdr:colOff>203200</xdr:colOff>
                    <xdr:row>19</xdr:row>
                    <xdr:rowOff>114300</xdr:rowOff>
                  </from>
                  <to>
                    <xdr:col>12</xdr:col>
                    <xdr:colOff>1143000</xdr:colOff>
                    <xdr:row>19</xdr:row>
                    <xdr:rowOff>317500</xdr:rowOff>
                  </to>
                </anchor>
              </controlPr>
            </control>
          </mc:Choice>
        </mc:AlternateContent>
        <mc:AlternateContent xmlns:mc="http://schemas.openxmlformats.org/markup-compatibility/2006">
          <mc:Choice Requires="x14">
            <control shapeId="32828" r:id="rId65" name="Drop Down 60">
              <controlPr defaultSize="0" autoLine="0" autoPict="0">
                <anchor moveWithCells="1">
                  <from>
                    <xdr:col>12</xdr:col>
                    <xdr:colOff>203200</xdr:colOff>
                    <xdr:row>20</xdr:row>
                    <xdr:rowOff>114300</xdr:rowOff>
                  </from>
                  <to>
                    <xdr:col>12</xdr:col>
                    <xdr:colOff>1143000</xdr:colOff>
                    <xdr:row>20</xdr:row>
                    <xdr:rowOff>317500</xdr:rowOff>
                  </to>
                </anchor>
              </controlPr>
            </control>
          </mc:Choice>
        </mc:AlternateContent>
        <mc:AlternateContent xmlns:mc="http://schemas.openxmlformats.org/markup-compatibility/2006">
          <mc:Choice Requires="x14">
            <control shapeId="32829" r:id="rId66" name="Drop Down 61">
              <controlPr defaultSize="0" autoLine="0" autoPict="0">
                <anchor moveWithCells="1">
                  <from>
                    <xdr:col>12</xdr:col>
                    <xdr:colOff>203200</xdr:colOff>
                    <xdr:row>21</xdr:row>
                    <xdr:rowOff>114300</xdr:rowOff>
                  </from>
                  <to>
                    <xdr:col>12</xdr:col>
                    <xdr:colOff>1143000</xdr:colOff>
                    <xdr:row>21</xdr:row>
                    <xdr:rowOff>317500</xdr:rowOff>
                  </to>
                </anchor>
              </controlPr>
            </control>
          </mc:Choice>
        </mc:AlternateContent>
        <mc:AlternateContent xmlns:mc="http://schemas.openxmlformats.org/markup-compatibility/2006">
          <mc:Choice Requires="x14">
            <control shapeId="32830" r:id="rId67" name="Drop Down 62">
              <controlPr defaultSize="0" autoLine="0" autoPict="0">
                <anchor moveWithCells="1">
                  <from>
                    <xdr:col>12</xdr:col>
                    <xdr:colOff>203200</xdr:colOff>
                    <xdr:row>22</xdr:row>
                    <xdr:rowOff>114300</xdr:rowOff>
                  </from>
                  <to>
                    <xdr:col>12</xdr:col>
                    <xdr:colOff>1143000</xdr:colOff>
                    <xdr:row>22</xdr:row>
                    <xdr:rowOff>317500</xdr:rowOff>
                  </to>
                </anchor>
              </controlPr>
            </control>
          </mc:Choice>
        </mc:AlternateContent>
        <mc:AlternateContent xmlns:mc="http://schemas.openxmlformats.org/markup-compatibility/2006">
          <mc:Choice Requires="x14">
            <control shapeId="32831" r:id="rId68" name="Drop Down 63">
              <controlPr defaultSize="0" autoLine="0" autoPict="0">
                <anchor moveWithCells="1">
                  <from>
                    <xdr:col>12</xdr:col>
                    <xdr:colOff>203200</xdr:colOff>
                    <xdr:row>23</xdr:row>
                    <xdr:rowOff>114300</xdr:rowOff>
                  </from>
                  <to>
                    <xdr:col>12</xdr:col>
                    <xdr:colOff>1143000</xdr:colOff>
                    <xdr:row>23</xdr:row>
                    <xdr:rowOff>317500</xdr:rowOff>
                  </to>
                </anchor>
              </controlPr>
            </control>
          </mc:Choice>
        </mc:AlternateContent>
        <mc:AlternateContent xmlns:mc="http://schemas.openxmlformats.org/markup-compatibility/2006">
          <mc:Choice Requires="x14">
            <control shapeId="32832" r:id="rId69" name="Drop Down 64">
              <controlPr defaultSize="0" autoLine="0" autoPict="0">
                <anchor moveWithCells="1">
                  <from>
                    <xdr:col>12</xdr:col>
                    <xdr:colOff>203200</xdr:colOff>
                    <xdr:row>24</xdr:row>
                    <xdr:rowOff>114300</xdr:rowOff>
                  </from>
                  <to>
                    <xdr:col>12</xdr:col>
                    <xdr:colOff>1143000</xdr:colOff>
                    <xdr:row>24</xdr:row>
                    <xdr:rowOff>317500</xdr:rowOff>
                  </to>
                </anchor>
              </controlPr>
            </control>
          </mc:Choice>
        </mc:AlternateContent>
        <mc:AlternateContent xmlns:mc="http://schemas.openxmlformats.org/markup-compatibility/2006">
          <mc:Choice Requires="x14">
            <control shapeId="32833" r:id="rId70" name="Drop Down 65">
              <controlPr defaultSize="0" autoLine="0" autoPict="0">
                <anchor moveWithCells="1">
                  <from>
                    <xdr:col>12</xdr:col>
                    <xdr:colOff>203200</xdr:colOff>
                    <xdr:row>25</xdr:row>
                    <xdr:rowOff>114300</xdr:rowOff>
                  </from>
                  <to>
                    <xdr:col>12</xdr:col>
                    <xdr:colOff>1143000</xdr:colOff>
                    <xdr:row>25</xdr:row>
                    <xdr:rowOff>317500</xdr:rowOff>
                  </to>
                </anchor>
              </controlPr>
            </control>
          </mc:Choice>
        </mc:AlternateContent>
        <mc:AlternateContent xmlns:mc="http://schemas.openxmlformats.org/markup-compatibility/2006">
          <mc:Choice Requires="x14">
            <control shapeId="32834" r:id="rId71" name="Drop Down 66">
              <controlPr defaultSize="0" autoLine="0" autoPict="0">
                <anchor moveWithCells="1">
                  <from>
                    <xdr:col>12</xdr:col>
                    <xdr:colOff>203200</xdr:colOff>
                    <xdr:row>26</xdr:row>
                    <xdr:rowOff>114300</xdr:rowOff>
                  </from>
                  <to>
                    <xdr:col>12</xdr:col>
                    <xdr:colOff>1143000</xdr:colOff>
                    <xdr:row>26</xdr:row>
                    <xdr:rowOff>317500</xdr:rowOff>
                  </to>
                </anchor>
              </controlPr>
            </control>
          </mc:Choice>
        </mc:AlternateContent>
        <mc:AlternateContent xmlns:mc="http://schemas.openxmlformats.org/markup-compatibility/2006">
          <mc:Choice Requires="x14">
            <control shapeId="32835" r:id="rId72" name="Drop Down 67">
              <controlPr defaultSize="0" autoLine="0" autoPict="0">
                <anchor moveWithCells="1">
                  <from>
                    <xdr:col>12</xdr:col>
                    <xdr:colOff>203200</xdr:colOff>
                    <xdr:row>27</xdr:row>
                    <xdr:rowOff>114300</xdr:rowOff>
                  </from>
                  <to>
                    <xdr:col>12</xdr:col>
                    <xdr:colOff>1143000</xdr:colOff>
                    <xdr:row>27</xdr:row>
                    <xdr:rowOff>317500</xdr:rowOff>
                  </to>
                </anchor>
              </controlPr>
            </control>
          </mc:Choice>
        </mc:AlternateContent>
        <mc:AlternateContent xmlns:mc="http://schemas.openxmlformats.org/markup-compatibility/2006">
          <mc:Choice Requires="x14">
            <control shapeId="32836" r:id="rId73" name="Drop Down 68">
              <controlPr defaultSize="0" autoLine="0" autoPict="0">
                <anchor moveWithCells="1">
                  <from>
                    <xdr:col>12</xdr:col>
                    <xdr:colOff>203200</xdr:colOff>
                    <xdr:row>28</xdr:row>
                    <xdr:rowOff>114300</xdr:rowOff>
                  </from>
                  <to>
                    <xdr:col>12</xdr:col>
                    <xdr:colOff>1143000</xdr:colOff>
                    <xdr:row>28</xdr:row>
                    <xdr:rowOff>317500</xdr:rowOff>
                  </to>
                </anchor>
              </controlPr>
            </control>
          </mc:Choice>
        </mc:AlternateContent>
        <mc:AlternateContent xmlns:mc="http://schemas.openxmlformats.org/markup-compatibility/2006">
          <mc:Choice Requires="x14">
            <control shapeId="32837" r:id="rId74" name="Drop Down 69">
              <controlPr defaultSize="0" autoLine="0" autoPict="0">
                <anchor moveWithCells="1">
                  <from>
                    <xdr:col>12</xdr:col>
                    <xdr:colOff>203200</xdr:colOff>
                    <xdr:row>29</xdr:row>
                    <xdr:rowOff>114300</xdr:rowOff>
                  </from>
                  <to>
                    <xdr:col>12</xdr:col>
                    <xdr:colOff>1143000</xdr:colOff>
                    <xdr:row>29</xdr:row>
                    <xdr:rowOff>317500</xdr:rowOff>
                  </to>
                </anchor>
              </controlPr>
            </control>
          </mc:Choice>
        </mc:AlternateContent>
        <mc:AlternateContent xmlns:mc="http://schemas.openxmlformats.org/markup-compatibility/2006">
          <mc:Choice Requires="x14">
            <control shapeId="32838" r:id="rId75" name="Drop Down 70">
              <controlPr defaultSize="0" autoLine="0" autoPict="0">
                <anchor moveWithCells="1">
                  <from>
                    <xdr:col>12</xdr:col>
                    <xdr:colOff>203200</xdr:colOff>
                    <xdr:row>30</xdr:row>
                    <xdr:rowOff>114300</xdr:rowOff>
                  </from>
                  <to>
                    <xdr:col>12</xdr:col>
                    <xdr:colOff>1143000</xdr:colOff>
                    <xdr:row>30</xdr:row>
                    <xdr:rowOff>317500</xdr:rowOff>
                  </to>
                </anchor>
              </controlPr>
            </control>
          </mc:Choice>
        </mc:AlternateContent>
        <mc:AlternateContent xmlns:mc="http://schemas.openxmlformats.org/markup-compatibility/2006">
          <mc:Choice Requires="x14">
            <control shapeId="32839" r:id="rId76" name="Drop Down 71">
              <controlPr defaultSize="0" autoLine="0" autoPict="0">
                <anchor moveWithCells="1">
                  <from>
                    <xdr:col>12</xdr:col>
                    <xdr:colOff>203200</xdr:colOff>
                    <xdr:row>31</xdr:row>
                    <xdr:rowOff>114300</xdr:rowOff>
                  </from>
                  <to>
                    <xdr:col>12</xdr:col>
                    <xdr:colOff>1143000</xdr:colOff>
                    <xdr:row>31</xdr:row>
                    <xdr:rowOff>317500</xdr:rowOff>
                  </to>
                </anchor>
              </controlPr>
            </control>
          </mc:Choice>
        </mc:AlternateContent>
        <mc:AlternateContent xmlns:mc="http://schemas.openxmlformats.org/markup-compatibility/2006">
          <mc:Choice Requires="x14">
            <control shapeId="32840" r:id="rId77" name="Drop Down 72">
              <controlPr defaultSize="0" autoLine="0" autoPict="0">
                <anchor moveWithCells="1">
                  <from>
                    <xdr:col>12</xdr:col>
                    <xdr:colOff>203200</xdr:colOff>
                    <xdr:row>32</xdr:row>
                    <xdr:rowOff>114300</xdr:rowOff>
                  </from>
                  <to>
                    <xdr:col>12</xdr:col>
                    <xdr:colOff>1143000</xdr:colOff>
                    <xdr:row>32</xdr:row>
                    <xdr:rowOff>317500</xdr:rowOff>
                  </to>
                </anchor>
              </controlPr>
            </control>
          </mc:Choice>
        </mc:AlternateContent>
        <mc:AlternateContent xmlns:mc="http://schemas.openxmlformats.org/markup-compatibility/2006">
          <mc:Choice Requires="x14">
            <control shapeId="32841" r:id="rId78" name="Drop Down 73">
              <controlPr defaultSize="0" autoLine="0" autoPict="0">
                <anchor moveWithCells="1">
                  <from>
                    <xdr:col>12</xdr:col>
                    <xdr:colOff>203200</xdr:colOff>
                    <xdr:row>33</xdr:row>
                    <xdr:rowOff>114300</xdr:rowOff>
                  </from>
                  <to>
                    <xdr:col>12</xdr:col>
                    <xdr:colOff>1143000</xdr:colOff>
                    <xdr:row>33</xdr:row>
                    <xdr:rowOff>317500</xdr:rowOff>
                  </to>
                </anchor>
              </controlPr>
            </control>
          </mc:Choice>
        </mc:AlternateContent>
        <mc:AlternateContent xmlns:mc="http://schemas.openxmlformats.org/markup-compatibility/2006">
          <mc:Choice Requires="x14">
            <control shapeId="32842" r:id="rId79" name="Drop Down 74">
              <controlPr defaultSize="0" autoLine="0" autoPict="0">
                <anchor moveWithCells="1">
                  <from>
                    <xdr:col>12</xdr:col>
                    <xdr:colOff>203200</xdr:colOff>
                    <xdr:row>34</xdr:row>
                    <xdr:rowOff>114300</xdr:rowOff>
                  </from>
                  <to>
                    <xdr:col>12</xdr:col>
                    <xdr:colOff>1143000</xdr:colOff>
                    <xdr:row>34</xdr:row>
                    <xdr:rowOff>317500</xdr:rowOff>
                  </to>
                </anchor>
              </controlPr>
            </control>
          </mc:Choice>
        </mc:AlternateContent>
        <mc:AlternateContent xmlns:mc="http://schemas.openxmlformats.org/markup-compatibility/2006">
          <mc:Choice Requires="x14">
            <control shapeId="32843" r:id="rId80" name="Drop Down 75">
              <controlPr defaultSize="0" autoLine="0" autoPict="0">
                <anchor moveWithCells="1">
                  <from>
                    <xdr:col>12</xdr:col>
                    <xdr:colOff>203200</xdr:colOff>
                    <xdr:row>35</xdr:row>
                    <xdr:rowOff>114300</xdr:rowOff>
                  </from>
                  <to>
                    <xdr:col>12</xdr:col>
                    <xdr:colOff>1143000</xdr:colOff>
                    <xdr:row>35</xdr:row>
                    <xdr:rowOff>317500</xdr:rowOff>
                  </to>
                </anchor>
              </controlPr>
            </control>
          </mc:Choice>
        </mc:AlternateContent>
        <mc:AlternateContent xmlns:mc="http://schemas.openxmlformats.org/markup-compatibility/2006">
          <mc:Choice Requires="x14">
            <control shapeId="32844" r:id="rId81" name="Drop Down 76">
              <controlPr defaultSize="0" autoLine="0" autoPict="0">
                <anchor moveWithCells="1">
                  <from>
                    <xdr:col>12</xdr:col>
                    <xdr:colOff>203200</xdr:colOff>
                    <xdr:row>36</xdr:row>
                    <xdr:rowOff>114300</xdr:rowOff>
                  </from>
                  <to>
                    <xdr:col>12</xdr:col>
                    <xdr:colOff>1143000</xdr:colOff>
                    <xdr:row>36</xdr:row>
                    <xdr:rowOff>317500</xdr:rowOff>
                  </to>
                </anchor>
              </controlPr>
            </control>
          </mc:Choice>
        </mc:AlternateContent>
        <mc:AlternateContent xmlns:mc="http://schemas.openxmlformats.org/markup-compatibility/2006">
          <mc:Choice Requires="x14">
            <control shapeId="32845" r:id="rId82" name="Drop Down 77">
              <controlPr defaultSize="0" autoLine="0" autoPict="0">
                <anchor moveWithCells="1">
                  <from>
                    <xdr:col>12</xdr:col>
                    <xdr:colOff>203200</xdr:colOff>
                    <xdr:row>37</xdr:row>
                    <xdr:rowOff>114300</xdr:rowOff>
                  </from>
                  <to>
                    <xdr:col>12</xdr:col>
                    <xdr:colOff>1143000</xdr:colOff>
                    <xdr:row>37</xdr:row>
                    <xdr:rowOff>317500</xdr:rowOff>
                  </to>
                </anchor>
              </controlPr>
            </control>
          </mc:Choice>
        </mc:AlternateContent>
        <mc:AlternateContent xmlns:mc="http://schemas.openxmlformats.org/markup-compatibility/2006">
          <mc:Choice Requires="x14">
            <control shapeId="32846" r:id="rId83" name="Drop Down 78">
              <controlPr defaultSize="0" autoLine="0" autoPict="0">
                <anchor moveWithCells="1">
                  <from>
                    <xdr:col>12</xdr:col>
                    <xdr:colOff>203200</xdr:colOff>
                    <xdr:row>38</xdr:row>
                    <xdr:rowOff>114300</xdr:rowOff>
                  </from>
                  <to>
                    <xdr:col>12</xdr:col>
                    <xdr:colOff>1143000</xdr:colOff>
                    <xdr:row>38</xdr:row>
                    <xdr:rowOff>317500</xdr:rowOff>
                  </to>
                </anchor>
              </controlPr>
            </control>
          </mc:Choice>
        </mc:AlternateContent>
        <mc:AlternateContent xmlns:mc="http://schemas.openxmlformats.org/markup-compatibility/2006">
          <mc:Choice Requires="x14">
            <control shapeId="32847" r:id="rId84" name="Drop Down 79">
              <controlPr defaultSize="0" autoLine="0" autoPict="0">
                <anchor moveWithCells="1">
                  <from>
                    <xdr:col>12</xdr:col>
                    <xdr:colOff>203200</xdr:colOff>
                    <xdr:row>39</xdr:row>
                    <xdr:rowOff>114300</xdr:rowOff>
                  </from>
                  <to>
                    <xdr:col>12</xdr:col>
                    <xdr:colOff>1143000</xdr:colOff>
                    <xdr:row>39</xdr:row>
                    <xdr:rowOff>317500</xdr:rowOff>
                  </to>
                </anchor>
              </controlPr>
            </control>
          </mc:Choice>
        </mc:AlternateContent>
        <mc:AlternateContent xmlns:mc="http://schemas.openxmlformats.org/markup-compatibility/2006">
          <mc:Choice Requires="x14">
            <control shapeId="32848" r:id="rId85" name="Drop Down 80">
              <controlPr defaultSize="0" autoLine="0" autoPict="0">
                <anchor moveWithCells="1">
                  <from>
                    <xdr:col>12</xdr:col>
                    <xdr:colOff>203200</xdr:colOff>
                    <xdr:row>40</xdr:row>
                    <xdr:rowOff>114300</xdr:rowOff>
                  </from>
                  <to>
                    <xdr:col>12</xdr:col>
                    <xdr:colOff>1143000</xdr:colOff>
                    <xdr:row>40</xdr:row>
                    <xdr:rowOff>317500</xdr:rowOff>
                  </to>
                </anchor>
              </controlPr>
            </control>
          </mc:Choice>
        </mc:AlternateContent>
        <mc:AlternateContent xmlns:mc="http://schemas.openxmlformats.org/markup-compatibility/2006">
          <mc:Choice Requires="x14">
            <control shapeId="32849" r:id="rId86" name="Drop Down 81">
              <controlPr defaultSize="0" autoLine="0" autoPict="0">
                <anchor moveWithCells="1">
                  <from>
                    <xdr:col>12</xdr:col>
                    <xdr:colOff>203200</xdr:colOff>
                    <xdr:row>41</xdr:row>
                    <xdr:rowOff>114300</xdr:rowOff>
                  </from>
                  <to>
                    <xdr:col>12</xdr:col>
                    <xdr:colOff>1143000</xdr:colOff>
                    <xdr:row>41</xdr:row>
                    <xdr:rowOff>317500</xdr:rowOff>
                  </to>
                </anchor>
              </controlPr>
            </control>
          </mc:Choice>
        </mc:AlternateContent>
        <mc:AlternateContent xmlns:mc="http://schemas.openxmlformats.org/markup-compatibility/2006">
          <mc:Choice Requires="x14">
            <control shapeId="32850" r:id="rId87" name="Drop Down 82">
              <controlPr defaultSize="0" autoLine="0" autoPict="0">
                <anchor moveWithCells="1">
                  <from>
                    <xdr:col>12</xdr:col>
                    <xdr:colOff>203200</xdr:colOff>
                    <xdr:row>42</xdr:row>
                    <xdr:rowOff>114300</xdr:rowOff>
                  </from>
                  <to>
                    <xdr:col>12</xdr:col>
                    <xdr:colOff>1143000</xdr:colOff>
                    <xdr:row>42</xdr:row>
                    <xdr:rowOff>317500</xdr:rowOff>
                  </to>
                </anchor>
              </controlPr>
            </control>
          </mc:Choice>
        </mc:AlternateContent>
        <mc:AlternateContent xmlns:mc="http://schemas.openxmlformats.org/markup-compatibility/2006">
          <mc:Choice Requires="x14">
            <control shapeId="32851" r:id="rId88" name="Drop Down 83">
              <controlPr defaultSize="0" autoLine="0" autoPict="0">
                <anchor moveWithCells="1">
                  <from>
                    <xdr:col>12</xdr:col>
                    <xdr:colOff>203200</xdr:colOff>
                    <xdr:row>43</xdr:row>
                    <xdr:rowOff>114300</xdr:rowOff>
                  </from>
                  <to>
                    <xdr:col>12</xdr:col>
                    <xdr:colOff>1143000</xdr:colOff>
                    <xdr:row>43</xdr:row>
                    <xdr:rowOff>317500</xdr:rowOff>
                  </to>
                </anchor>
              </controlPr>
            </control>
          </mc:Choice>
        </mc:AlternateContent>
        <mc:AlternateContent xmlns:mc="http://schemas.openxmlformats.org/markup-compatibility/2006">
          <mc:Choice Requires="x14">
            <control shapeId="32852" r:id="rId89" name="Drop Down 84">
              <controlPr defaultSize="0" autoLine="0" autoPict="0">
                <anchor moveWithCells="1">
                  <from>
                    <xdr:col>12</xdr:col>
                    <xdr:colOff>203200</xdr:colOff>
                    <xdr:row>44</xdr:row>
                    <xdr:rowOff>114300</xdr:rowOff>
                  </from>
                  <to>
                    <xdr:col>12</xdr:col>
                    <xdr:colOff>1143000</xdr:colOff>
                    <xdr:row>44</xdr:row>
                    <xdr:rowOff>317500</xdr:rowOff>
                  </to>
                </anchor>
              </controlPr>
            </control>
          </mc:Choice>
        </mc:AlternateContent>
        <mc:AlternateContent xmlns:mc="http://schemas.openxmlformats.org/markup-compatibility/2006">
          <mc:Choice Requires="x14">
            <control shapeId="32853" r:id="rId90" name="Drop Down 85">
              <controlPr defaultSize="0" autoLine="0" autoPict="0">
                <anchor moveWithCells="1">
                  <from>
                    <xdr:col>12</xdr:col>
                    <xdr:colOff>203200</xdr:colOff>
                    <xdr:row>45</xdr:row>
                    <xdr:rowOff>114300</xdr:rowOff>
                  </from>
                  <to>
                    <xdr:col>12</xdr:col>
                    <xdr:colOff>1143000</xdr:colOff>
                    <xdr:row>45</xdr:row>
                    <xdr:rowOff>317500</xdr:rowOff>
                  </to>
                </anchor>
              </controlPr>
            </control>
          </mc:Choice>
        </mc:AlternateContent>
        <mc:AlternateContent xmlns:mc="http://schemas.openxmlformats.org/markup-compatibility/2006">
          <mc:Choice Requires="x14">
            <control shapeId="32854" r:id="rId91" name="Drop Down 86">
              <controlPr defaultSize="0" autoLine="0" autoPict="0">
                <anchor moveWithCells="1">
                  <from>
                    <xdr:col>12</xdr:col>
                    <xdr:colOff>203200</xdr:colOff>
                    <xdr:row>46</xdr:row>
                    <xdr:rowOff>114300</xdr:rowOff>
                  </from>
                  <to>
                    <xdr:col>12</xdr:col>
                    <xdr:colOff>1143000</xdr:colOff>
                    <xdr:row>46</xdr:row>
                    <xdr:rowOff>317500</xdr:rowOff>
                  </to>
                </anchor>
              </controlPr>
            </control>
          </mc:Choice>
        </mc:AlternateContent>
        <mc:AlternateContent xmlns:mc="http://schemas.openxmlformats.org/markup-compatibility/2006">
          <mc:Choice Requires="x14">
            <control shapeId="32855" r:id="rId92" name="Drop Down 87">
              <controlPr defaultSize="0" autoLine="0" autoPict="0">
                <anchor moveWithCells="1">
                  <from>
                    <xdr:col>12</xdr:col>
                    <xdr:colOff>203200</xdr:colOff>
                    <xdr:row>47</xdr:row>
                    <xdr:rowOff>114300</xdr:rowOff>
                  </from>
                  <to>
                    <xdr:col>12</xdr:col>
                    <xdr:colOff>1143000</xdr:colOff>
                    <xdr:row>47</xdr:row>
                    <xdr:rowOff>317500</xdr:rowOff>
                  </to>
                </anchor>
              </controlPr>
            </control>
          </mc:Choice>
        </mc:AlternateContent>
        <mc:AlternateContent xmlns:mc="http://schemas.openxmlformats.org/markup-compatibility/2006">
          <mc:Choice Requires="x14">
            <control shapeId="32856" r:id="rId93" name="Drop Down 88">
              <controlPr defaultSize="0" autoLine="0" autoPict="0">
                <anchor moveWithCells="1">
                  <from>
                    <xdr:col>12</xdr:col>
                    <xdr:colOff>203200</xdr:colOff>
                    <xdr:row>48</xdr:row>
                    <xdr:rowOff>114300</xdr:rowOff>
                  </from>
                  <to>
                    <xdr:col>12</xdr:col>
                    <xdr:colOff>1143000</xdr:colOff>
                    <xdr:row>48</xdr:row>
                    <xdr:rowOff>317500</xdr:rowOff>
                  </to>
                </anchor>
              </controlPr>
            </control>
          </mc:Choice>
        </mc:AlternateContent>
        <mc:AlternateContent xmlns:mc="http://schemas.openxmlformats.org/markup-compatibility/2006">
          <mc:Choice Requires="x14">
            <control shapeId="32857" r:id="rId94" name="Drop Down 89">
              <controlPr defaultSize="0" autoLine="0" autoPict="0">
                <anchor moveWithCells="1">
                  <from>
                    <xdr:col>12</xdr:col>
                    <xdr:colOff>203200</xdr:colOff>
                    <xdr:row>49</xdr:row>
                    <xdr:rowOff>114300</xdr:rowOff>
                  </from>
                  <to>
                    <xdr:col>12</xdr:col>
                    <xdr:colOff>1143000</xdr:colOff>
                    <xdr:row>49</xdr:row>
                    <xdr:rowOff>317500</xdr:rowOff>
                  </to>
                </anchor>
              </controlPr>
            </control>
          </mc:Choice>
        </mc:AlternateContent>
        <mc:AlternateContent xmlns:mc="http://schemas.openxmlformats.org/markup-compatibility/2006">
          <mc:Choice Requires="x14">
            <control shapeId="32858" r:id="rId95" name="Drop Down 90">
              <controlPr defaultSize="0" autoLine="0" autoPict="0">
                <anchor moveWithCells="1">
                  <from>
                    <xdr:col>12</xdr:col>
                    <xdr:colOff>203200</xdr:colOff>
                    <xdr:row>50</xdr:row>
                    <xdr:rowOff>114300</xdr:rowOff>
                  </from>
                  <to>
                    <xdr:col>12</xdr:col>
                    <xdr:colOff>1143000</xdr:colOff>
                    <xdr:row>50</xdr:row>
                    <xdr:rowOff>317500</xdr:rowOff>
                  </to>
                </anchor>
              </controlPr>
            </control>
          </mc:Choice>
        </mc:AlternateContent>
        <mc:AlternateContent xmlns:mc="http://schemas.openxmlformats.org/markup-compatibility/2006">
          <mc:Choice Requires="x14">
            <control shapeId="32859" r:id="rId96" name="Drop Down 91">
              <controlPr defaultSize="0" autoLine="0" autoPict="0">
                <anchor moveWithCells="1">
                  <from>
                    <xdr:col>12</xdr:col>
                    <xdr:colOff>203200</xdr:colOff>
                    <xdr:row>51</xdr:row>
                    <xdr:rowOff>114300</xdr:rowOff>
                  </from>
                  <to>
                    <xdr:col>12</xdr:col>
                    <xdr:colOff>1143000</xdr:colOff>
                    <xdr:row>51</xdr:row>
                    <xdr:rowOff>317500</xdr:rowOff>
                  </to>
                </anchor>
              </controlPr>
            </control>
          </mc:Choice>
        </mc:AlternateContent>
        <mc:AlternateContent xmlns:mc="http://schemas.openxmlformats.org/markup-compatibility/2006">
          <mc:Choice Requires="x14">
            <control shapeId="32860" r:id="rId97" name="Drop Down 92">
              <controlPr defaultSize="0" autoLine="0" autoPict="0">
                <anchor moveWithCells="1">
                  <from>
                    <xdr:col>12</xdr:col>
                    <xdr:colOff>203200</xdr:colOff>
                    <xdr:row>52</xdr:row>
                    <xdr:rowOff>114300</xdr:rowOff>
                  </from>
                  <to>
                    <xdr:col>12</xdr:col>
                    <xdr:colOff>1143000</xdr:colOff>
                    <xdr:row>52</xdr:row>
                    <xdr:rowOff>317500</xdr:rowOff>
                  </to>
                </anchor>
              </controlPr>
            </control>
          </mc:Choice>
        </mc:AlternateContent>
        <mc:AlternateContent xmlns:mc="http://schemas.openxmlformats.org/markup-compatibility/2006">
          <mc:Choice Requires="x14">
            <control shapeId="32861" r:id="rId98" name="Drop Down 93">
              <controlPr defaultSize="0" autoLine="0" autoPict="0">
                <anchor moveWithCells="1">
                  <from>
                    <xdr:col>12</xdr:col>
                    <xdr:colOff>203200</xdr:colOff>
                    <xdr:row>53</xdr:row>
                    <xdr:rowOff>114300</xdr:rowOff>
                  </from>
                  <to>
                    <xdr:col>12</xdr:col>
                    <xdr:colOff>1143000</xdr:colOff>
                    <xdr:row>53</xdr:row>
                    <xdr:rowOff>317500</xdr:rowOff>
                  </to>
                </anchor>
              </controlPr>
            </control>
          </mc:Choice>
        </mc:AlternateContent>
        <mc:AlternateContent xmlns:mc="http://schemas.openxmlformats.org/markup-compatibility/2006">
          <mc:Choice Requires="x14">
            <control shapeId="32862" r:id="rId99" name="Drop Down 94">
              <controlPr defaultSize="0" autoLine="0" autoPict="0">
                <anchor moveWithCells="1">
                  <from>
                    <xdr:col>12</xdr:col>
                    <xdr:colOff>203200</xdr:colOff>
                    <xdr:row>54</xdr:row>
                    <xdr:rowOff>114300</xdr:rowOff>
                  </from>
                  <to>
                    <xdr:col>12</xdr:col>
                    <xdr:colOff>1143000</xdr:colOff>
                    <xdr:row>54</xdr:row>
                    <xdr:rowOff>317500</xdr:rowOff>
                  </to>
                </anchor>
              </controlPr>
            </control>
          </mc:Choice>
        </mc:AlternateContent>
        <mc:AlternateContent xmlns:mc="http://schemas.openxmlformats.org/markup-compatibility/2006">
          <mc:Choice Requires="x14">
            <control shapeId="32863" r:id="rId100" name="Drop Down 95">
              <controlPr defaultSize="0" autoLine="0" autoPict="0">
                <anchor moveWithCells="1">
                  <from>
                    <xdr:col>12</xdr:col>
                    <xdr:colOff>203200</xdr:colOff>
                    <xdr:row>55</xdr:row>
                    <xdr:rowOff>114300</xdr:rowOff>
                  </from>
                  <to>
                    <xdr:col>12</xdr:col>
                    <xdr:colOff>1143000</xdr:colOff>
                    <xdr:row>55</xdr:row>
                    <xdr:rowOff>317500</xdr:rowOff>
                  </to>
                </anchor>
              </controlPr>
            </control>
          </mc:Choice>
        </mc:AlternateContent>
        <mc:AlternateContent xmlns:mc="http://schemas.openxmlformats.org/markup-compatibility/2006">
          <mc:Choice Requires="x14">
            <control shapeId="32864" r:id="rId101" name="Drop Down 96">
              <controlPr defaultSize="0" autoLine="0" autoPict="0">
                <anchor moveWithCells="1">
                  <from>
                    <xdr:col>12</xdr:col>
                    <xdr:colOff>203200</xdr:colOff>
                    <xdr:row>56</xdr:row>
                    <xdr:rowOff>114300</xdr:rowOff>
                  </from>
                  <to>
                    <xdr:col>12</xdr:col>
                    <xdr:colOff>1143000</xdr:colOff>
                    <xdr:row>56</xdr:row>
                    <xdr:rowOff>317500</xdr:rowOff>
                  </to>
                </anchor>
              </controlPr>
            </control>
          </mc:Choice>
        </mc:AlternateContent>
        <mc:AlternateContent xmlns:mc="http://schemas.openxmlformats.org/markup-compatibility/2006">
          <mc:Choice Requires="x14">
            <control shapeId="32865" r:id="rId102" name="Drop Down 97">
              <controlPr defaultSize="0" autoLine="0" autoPict="0">
                <anchor moveWithCells="1">
                  <from>
                    <xdr:col>12</xdr:col>
                    <xdr:colOff>203200</xdr:colOff>
                    <xdr:row>57</xdr:row>
                    <xdr:rowOff>114300</xdr:rowOff>
                  </from>
                  <to>
                    <xdr:col>12</xdr:col>
                    <xdr:colOff>1143000</xdr:colOff>
                    <xdr:row>57</xdr:row>
                    <xdr:rowOff>317500</xdr:rowOff>
                  </to>
                </anchor>
              </controlPr>
            </control>
          </mc:Choice>
        </mc:AlternateContent>
        <mc:AlternateContent xmlns:mc="http://schemas.openxmlformats.org/markup-compatibility/2006">
          <mc:Choice Requires="x14">
            <control shapeId="32866" r:id="rId103" name="Drop Down 98">
              <controlPr defaultSize="0" autoLine="0" autoPict="0">
                <anchor moveWithCells="1">
                  <from>
                    <xdr:col>12</xdr:col>
                    <xdr:colOff>203200</xdr:colOff>
                    <xdr:row>58</xdr:row>
                    <xdr:rowOff>114300</xdr:rowOff>
                  </from>
                  <to>
                    <xdr:col>12</xdr:col>
                    <xdr:colOff>1143000</xdr:colOff>
                    <xdr:row>58</xdr:row>
                    <xdr:rowOff>317500</xdr:rowOff>
                  </to>
                </anchor>
              </controlPr>
            </control>
          </mc:Choice>
        </mc:AlternateContent>
        <mc:AlternateContent xmlns:mc="http://schemas.openxmlformats.org/markup-compatibility/2006">
          <mc:Choice Requires="x14">
            <control shapeId="32867" r:id="rId104" name="Drop Down 99">
              <controlPr defaultSize="0" autoLine="0" autoPict="0">
                <anchor moveWithCells="1">
                  <from>
                    <xdr:col>12</xdr:col>
                    <xdr:colOff>203200</xdr:colOff>
                    <xdr:row>59</xdr:row>
                    <xdr:rowOff>114300</xdr:rowOff>
                  </from>
                  <to>
                    <xdr:col>12</xdr:col>
                    <xdr:colOff>1143000</xdr:colOff>
                    <xdr:row>59</xdr:row>
                    <xdr:rowOff>317500</xdr:rowOff>
                  </to>
                </anchor>
              </controlPr>
            </control>
          </mc:Choice>
        </mc:AlternateContent>
        <mc:AlternateContent xmlns:mc="http://schemas.openxmlformats.org/markup-compatibility/2006">
          <mc:Choice Requires="x14">
            <control shapeId="32868" r:id="rId105" name="Drop Down 100">
              <controlPr defaultSize="0" autoLine="0" autoPict="0">
                <anchor moveWithCells="1">
                  <from>
                    <xdr:col>12</xdr:col>
                    <xdr:colOff>203200</xdr:colOff>
                    <xdr:row>60</xdr:row>
                    <xdr:rowOff>114300</xdr:rowOff>
                  </from>
                  <to>
                    <xdr:col>12</xdr:col>
                    <xdr:colOff>1143000</xdr:colOff>
                    <xdr:row>60</xdr:row>
                    <xdr:rowOff>317500</xdr:rowOff>
                  </to>
                </anchor>
              </controlPr>
            </control>
          </mc:Choice>
        </mc:AlternateContent>
        <mc:AlternateContent xmlns:mc="http://schemas.openxmlformats.org/markup-compatibility/2006">
          <mc:Choice Requires="x14">
            <control shapeId="32869" r:id="rId106" name="Drop Down 101">
              <controlPr defaultSize="0" autoLine="0" autoPict="0">
                <anchor moveWithCells="1">
                  <from>
                    <xdr:col>9</xdr:col>
                    <xdr:colOff>203200</xdr:colOff>
                    <xdr:row>10</xdr:row>
                    <xdr:rowOff>114300</xdr:rowOff>
                  </from>
                  <to>
                    <xdr:col>9</xdr:col>
                    <xdr:colOff>1143000</xdr:colOff>
                    <xdr:row>10</xdr:row>
                    <xdr:rowOff>317500</xdr:rowOff>
                  </to>
                </anchor>
              </controlPr>
            </control>
          </mc:Choice>
        </mc:AlternateContent>
        <mc:AlternateContent xmlns:mc="http://schemas.openxmlformats.org/markup-compatibility/2006">
          <mc:Choice Requires="x14">
            <control shapeId="32870" r:id="rId107" name="Drop Down 102">
              <controlPr defaultSize="0" autoLine="0" autoPict="0">
                <anchor moveWithCells="1">
                  <from>
                    <xdr:col>9</xdr:col>
                    <xdr:colOff>203200</xdr:colOff>
                    <xdr:row>12</xdr:row>
                    <xdr:rowOff>114300</xdr:rowOff>
                  </from>
                  <to>
                    <xdr:col>9</xdr:col>
                    <xdr:colOff>1143000</xdr:colOff>
                    <xdr:row>12</xdr:row>
                    <xdr:rowOff>317500</xdr:rowOff>
                  </to>
                </anchor>
              </controlPr>
            </control>
          </mc:Choice>
        </mc:AlternateContent>
        <mc:AlternateContent xmlns:mc="http://schemas.openxmlformats.org/markup-compatibility/2006">
          <mc:Choice Requires="x14">
            <control shapeId="32871" r:id="rId108" name="Drop Down 103">
              <controlPr defaultSize="0" autoLine="0" autoPict="0">
                <anchor moveWithCells="1">
                  <from>
                    <xdr:col>9</xdr:col>
                    <xdr:colOff>203200</xdr:colOff>
                    <xdr:row>13</xdr:row>
                    <xdr:rowOff>114300</xdr:rowOff>
                  </from>
                  <to>
                    <xdr:col>9</xdr:col>
                    <xdr:colOff>1143000</xdr:colOff>
                    <xdr:row>13</xdr:row>
                    <xdr:rowOff>317500</xdr:rowOff>
                  </to>
                </anchor>
              </controlPr>
            </control>
          </mc:Choice>
        </mc:AlternateContent>
        <mc:AlternateContent xmlns:mc="http://schemas.openxmlformats.org/markup-compatibility/2006">
          <mc:Choice Requires="x14">
            <control shapeId="32872" r:id="rId109" name="Drop Down 104">
              <controlPr defaultSize="0" autoLine="0" autoPict="0">
                <anchor moveWithCells="1">
                  <from>
                    <xdr:col>9</xdr:col>
                    <xdr:colOff>203200</xdr:colOff>
                    <xdr:row>14</xdr:row>
                    <xdr:rowOff>114300</xdr:rowOff>
                  </from>
                  <to>
                    <xdr:col>9</xdr:col>
                    <xdr:colOff>1143000</xdr:colOff>
                    <xdr:row>14</xdr:row>
                    <xdr:rowOff>317500</xdr:rowOff>
                  </to>
                </anchor>
              </controlPr>
            </control>
          </mc:Choice>
        </mc:AlternateContent>
        <mc:AlternateContent xmlns:mc="http://schemas.openxmlformats.org/markup-compatibility/2006">
          <mc:Choice Requires="x14">
            <control shapeId="32873" r:id="rId110" name="Drop Down 105">
              <controlPr defaultSize="0" autoLine="0" autoPict="0">
                <anchor moveWithCells="1">
                  <from>
                    <xdr:col>9</xdr:col>
                    <xdr:colOff>203200</xdr:colOff>
                    <xdr:row>15</xdr:row>
                    <xdr:rowOff>114300</xdr:rowOff>
                  </from>
                  <to>
                    <xdr:col>9</xdr:col>
                    <xdr:colOff>1143000</xdr:colOff>
                    <xdr:row>15</xdr:row>
                    <xdr:rowOff>317500</xdr:rowOff>
                  </to>
                </anchor>
              </controlPr>
            </control>
          </mc:Choice>
        </mc:AlternateContent>
        <mc:AlternateContent xmlns:mc="http://schemas.openxmlformats.org/markup-compatibility/2006">
          <mc:Choice Requires="x14">
            <control shapeId="32874" r:id="rId111" name="Drop Down 106">
              <controlPr defaultSize="0" autoLine="0" autoPict="0">
                <anchor moveWithCells="1">
                  <from>
                    <xdr:col>9</xdr:col>
                    <xdr:colOff>203200</xdr:colOff>
                    <xdr:row>16</xdr:row>
                    <xdr:rowOff>114300</xdr:rowOff>
                  </from>
                  <to>
                    <xdr:col>9</xdr:col>
                    <xdr:colOff>1143000</xdr:colOff>
                    <xdr:row>16</xdr:row>
                    <xdr:rowOff>317500</xdr:rowOff>
                  </to>
                </anchor>
              </controlPr>
            </control>
          </mc:Choice>
        </mc:AlternateContent>
        <mc:AlternateContent xmlns:mc="http://schemas.openxmlformats.org/markup-compatibility/2006">
          <mc:Choice Requires="x14">
            <control shapeId="32875" r:id="rId112" name="Drop Down 107">
              <controlPr defaultSize="0" autoLine="0" autoPict="0">
                <anchor moveWithCells="1">
                  <from>
                    <xdr:col>9</xdr:col>
                    <xdr:colOff>203200</xdr:colOff>
                    <xdr:row>17</xdr:row>
                    <xdr:rowOff>114300</xdr:rowOff>
                  </from>
                  <to>
                    <xdr:col>9</xdr:col>
                    <xdr:colOff>1143000</xdr:colOff>
                    <xdr:row>17</xdr:row>
                    <xdr:rowOff>317500</xdr:rowOff>
                  </to>
                </anchor>
              </controlPr>
            </control>
          </mc:Choice>
        </mc:AlternateContent>
        <mc:AlternateContent xmlns:mc="http://schemas.openxmlformats.org/markup-compatibility/2006">
          <mc:Choice Requires="x14">
            <control shapeId="32876" r:id="rId113" name="Drop Down 108">
              <controlPr defaultSize="0" autoLine="0" autoPict="0">
                <anchor moveWithCells="1">
                  <from>
                    <xdr:col>9</xdr:col>
                    <xdr:colOff>203200</xdr:colOff>
                    <xdr:row>18</xdr:row>
                    <xdr:rowOff>114300</xdr:rowOff>
                  </from>
                  <to>
                    <xdr:col>9</xdr:col>
                    <xdr:colOff>1143000</xdr:colOff>
                    <xdr:row>18</xdr:row>
                    <xdr:rowOff>317500</xdr:rowOff>
                  </to>
                </anchor>
              </controlPr>
            </control>
          </mc:Choice>
        </mc:AlternateContent>
        <mc:AlternateContent xmlns:mc="http://schemas.openxmlformats.org/markup-compatibility/2006">
          <mc:Choice Requires="x14">
            <control shapeId="32877" r:id="rId114" name="Drop Down 109">
              <controlPr defaultSize="0" autoLine="0" autoPict="0">
                <anchor moveWithCells="1">
                  <from>
                    <xdr:col>9</xdr:col>
                    <xdr:colOff>203200</xdr:colOff>
                    <xdr:row>19</xdr:row>
                    <xdr:rowOff>114300</xdr:rowOff>
                  </from>
                  <to>
                    <xdr:col>9</xdr:col>
                    <xdr:colOff>1143000</xdr:colOff>
                    <xdr:row>19</xdr:row>
                    <xdr:rowOff>317500</xdr:rowOff>
                  </to>
                </anchor>
              </controlPr>
            </control>
          </mc:Choice>
        </mc:AlternateContent>
        <mc:AlternateContent xmlns:mc="http://schemas.openxmlformats.org/markup-compatibility/2006">
          <mc:Choice Requires="x14">
            <control shapeId="32878" r:id="rId115" name="Drop Down 110">
              <controlPr defaultSize="0" autoLine="0" autoPict="0">
                <anchor moveWithCells="1">
                  <from>
                    <xdr:col>9</xdr:col>
                    <xdr:colOff>203200</xdr:colOff>
                    <xdr:row>20</xdr:row>
                    <xdr:rowOff>114300</xdr:rowOff>
                  </from>
                  <to>
                    <xdr:col>9</xdr:col>
                    <xdr:colOff>1143000</xdr:colOff>
                    <xdr:row>20</xdr:row>
                    <xdr:rowOff>317500</xdr:rowOff>
                  </to>
                </anchor>
              </controlPr>
            </control>
          </mc:Choice>
        </mc:AlternateContent>
        <mc:AlternateContent xmlns:mc="http://schemas.openxmlformats.org/markup-compatibility/2006">
          <mc:Choice Requires="x14">
            <control shapeId="32879" r:id="rId116" name="Drop Down 111">
              <controlPr defaultSize="0" autoLine="0" autoPict="0">
                <anchor moveWithCells="1">
                  <from>
                    <xdr:col>9</xdr:col>
                    <xdr:colOff>203200</xdr:colOff>
                    <xdr:row>21</xdr:row>
                    <xdr:rowOff>114300</xdr:rowOff>
                  </from>
                  <to>
                    <xdr:col>9</xdr:col>
                    <xdr:colOff>1143000</xdr:colOff>
                    <xdr:row>21</xdr:row>
                    <xdr:rowOff>317500</xdr:rowOff>
                  </to>
                </anchor>
              </controlPr>
            </control>
          </mc:Choice>
        </mc:AlternateContent>
        <mc:AlternateContent xmlns:mc="http://schemas.openxmlformats.org/markup-compatibility/2006">
          <mc:Choice Requires="x14">
            <control shapeId="32880" r:id="rId117" name="Drop Down 112">
              <controlPr defaultSize="0" autoLine="0" autoPict="0">
                <anchor moveWithCells="1">
                  <from>
                    <xdr:col>9</xdr:col>
                    <xdr:colOff>203200</xdr:colOff>
                    <xdr:row>22</xdr:row>
                    <xdr:rowOff>114300</xdr:rowOff>
                  </from>
                  <to>
                    <xdr:col>9</xdr:col>
                    <xdr:colOff>1143000</xdr:colOff>
                    <xdr:row>22</xdr:row>
                    <xdr:rowOff>317500</xdr:rowOff>
                  </to>
                </anchor>
              </controlPr>
            </control>
          </mc:Choice>
        </mc:AlternateContent>
        <mc:AlternateContent xmlns:mc="http://schemas.openxmlformats.org/markup-compatibility/2006">
          <mc:Choice Requires="x14">
            <control shapeId="32881" r:id="rId118" name="Drop Down 113">
              <controlPr defaultSize="0" autoLine="0" autoPict="0">
                <anchor moveWithCells="1">
                  <from>
                    <xdr:col>9</xdr:col>
                    <xdr:colOff>203200</xdr:colOff>
                    <xdr:row>23</xdr:row>
                    <xdr:rowOff>114300</xdr:rowOff>
                  </from>
                  <to>
                    <xdr:col>9</xdr:col>
                    <xdr:colOff>1143000</xdr:colOff>
                    <xdr:row>23</xdr:row>
                    <xdr:rowOff>317500</xdr:rowOff>
                  </to>
                </anchor>
              </controlPr>
            </control>
          </mc:Choice>
        </mc:AlternateContent>
        <mc:AlternateContent xmlns:mc="http://schemas.openxmlformats.org/markup-compatibility/2006">
          <mc:Choice Requires="x14">
            <control shapeId="32882" r:id="rId119" name="Drop Down 114">
              <controlPr defaultSize="0" autoLine="0" autoPict="0">
                <anchor moveWithCells="1">
                  <from>
                    <xdr:col>9</xdr:col>
                    <xdr:colOff>203200</xdr:colOff>
                    <xdr:row>24</xdr:row>
                    <xdr:rowOff>114300</xdr:rowOff>
                  </from>
                  <to>
                    <xdr:col>9</xdr:col>
                    <xdr:colOff>1143000</xdr:colOff>
                    <xdr:row>24</xdr:row>
                    <xdr:rowOff>317500</xdr:rowOff>
                  </to>
                </anchor>
              </controlPr>
            </control>
          </mc:Choice>
        </mc:AlternateContent>
        <mc:AlternateContent xmlns:mc="http://schemas.openxmlformats.org/markup-compatibility/2006">
          <mc:Choice Requires="x14">
            <control shapeId="32883" r:id="rId120" name="Drop Down 115">
              <controlPr defaultSize="0" autoLine="0" autoPict="0">
                <anchor moveWithCells="1">
                  <from>
                    <xdr:col>9</xdr:col>
                    <xdr:colOff>203200</xdr:colOff>
                    <xdr:row>25</xdr:row>
                    <xdr:rowOff>114300</xdr:rowOff>
                  </from>
                  <to>
                    <xdr:col>9</xdr:col>
                    <xdr:colOff>1143000</xdr:colOff>
                    <xdr:row>25</xdr:row>
                    <xdr:rowOff>317500</xdr:rowOff>
                  </to>
                </anchor>
              </controlPr>
            </control>
          </mc:Choice>
        </mc:AlternateContent>
        <mc:AlternateContent xmlns:mc="http://schemas.openxmlformats.org/markup-compatibility/2006">
          <mc:Choice Requires="x14">
            <control shapeId="32884" r:id="rId121" name="Drop Down 116">
              <controlPr defaultSize="0" autoLine="0" autoPict="0">
                <anchor moveWithCells="1">
                  <from>
                    <xdr:col>9</xdr:col>
                    <xdr:colOff>203200</xdr:colOff>
                    <xdr:row>26</xdr:row>
                    <xdr:rowOff>114300</xdr:rowOff>
                  </from>
                  <to>
                    <xdr:col>9</xdr:col>
                    <xdr:colOff>1143000</xdr:colOff>
                    <xdr:row>26</xdr:row>
                    <xdr:rowOff>317500</xdr:rowOff>
                  </to>
                </anchor>
              </controlPr>
            </control>
          </mc:Choice>
        </mc:AlternateContent>
        <mc:AlternateContent xmlns:mc="http://schemas.openxmlformats.org/markup-compatibility/2006">
          <mc:Choice Requires="x14">
            <control shapeId="32885" r:id="rId122" name="Drop Down 117">
              <controlPr defaultSize="0" autoLine="0" autoPict="0">
                <anchor moveWithCells="1">
                  <from>
                    <xdr:col>9</xdr:col>
                    <xdr:colOff>203200</xdr:colOff>
                    <xdr:row>27</xdr:row>
                    <xdr:rowOff>114300</xdr:rowOff>
                  </from>
                  <to>
                    <xdr:col>9</xdr:col>
                    <xdr:colOff>1143000</xdr:colOff>
                    <xdr:row>27</xdr:row>
                    <xdr:rowOff>317500</xdr:rowOff>
                  </to>
                </anchor>
              </controlPr>
            </control>
          </mc:Choice>
        </mc:AlternateContent>
        <mc:AlternateContent xmlns:mc="http://schemas.openxmlformats.org/markup-compatibility/2006">
          <mc:Choice Requires="x14">
            <control shapeId="32886" r:id="rId123" name="Drop Down 118">
              <controlPr defaultSize="0" autoLine="0" autoPict="0">
                <anchor moveWithCells="1">
                  <from>
                    <xdr:col>9</xdr:col>
                    <xdr:colOff>203200</xdr:colOff>
                    <xdr:row>28</xdr:row>
                    <xdr:rowOff>114300</xdr:rowOff>
                  </from>
                  <to>
                    <xdr:col>9</xdr:col>
                    <xdr:colOff>1143000</xdr:colOff>
                    <xdr:row>28</xdr:row>
                    <xdr:rowOff>317500</xdr:rowOff>
                  </to>
                </anchor>
              </controlPr>
            </control>
          </mc:Choice>
        </mc:AlternateContent>
        <mc:AlternateContent xmlns:mc="http://schemas.openxmlformats.org/markup-compatibility/2006">
          <mc:Choice Requires="x14">
            <control shapeId="32887" r:id="rId124" name="Drop Down 119">
              <controlPr defaultSize="0" autoLine="0" autoPict="0">
                <anchor moveWithCells="1">
                  <from>
                    <xdr:col>9</xdr:col>
                    <xdr:colOff>203200</xdr:colOff>
                    <xdr:row>29</xdr:row>
                    <xdr:rowOff>114300</xdr:rowOff>
                  </from>
                  <to>
                    <xdr:col>9</xdr:col>
                    <xdr:colOff>1143000</xdr:colOff>
                    <xdr:row>29</xdr:row>
                    <xdr:rowOff>317500</xdr:rowOff>
                  </to>
                </anchor>
              </controlPr>
            </control>
          </mc:Choice>
        </mc:AlternateContent>
        <mc:AlternateContent xmlns:mc="http://schemas.openxmlformats.org/markup-compatibility/2006">
          <mc:Choice Requires="x14">
            <control shapeId="32888" r:id="rId125" name="Drop Down 120">
              <controlPr defaultSize="0" autoLine="0" autoPict="0">
                <anchor moveWithCells="1">
                  <from>
                    <xdr:col>9</xdr:col>
                    <xdr:colOff>203200</xdr:colOff>
                    <xdr:row>30</xdr:row>
                    <xdr:rowOff>114300</xdr:rowOff>
                  </from>
                  <to>
                    <xdr:col>9</xdr:col>
                    <xdr:colOff>1143000</xdr:colOff>
                    <xdr:row>30</xdr:row>
                    <xdr:rowOff>317500</xdr:rowOff>
                  </to>
                </anchor>
              </controlPr>
            </control>
          </mc:Choice>
        </mc:AlternateContent>
        <mc:AlternateContent xmlns:mc="http://schemas.openxmlformats.org/markup-compatibility/2006">
          <mc:Choice Requires="x14">
            <control shapeId="32889" r:id="rId126" name="Drop Down 121">
              <controlPr defaultSize="0" autoLine="0" autoPict="0">
                <anchor moveWithCells="1">
                  <from>
                    <xdr:col>9</xdr:col>
                    <xdr:colOff>203200</xdr:colOff>
                    <xdr:row>31</xdr:row>
                    <xdr:rowOff>114300</xdr:rowOff>
                  </from>
                  <to>
                    <xdr:col>9</xdr:col>
                    <xdr:colOff>1143000</xdr:colOff>
                    <xdr:row>31</xdr:row>
                    <xdr:rowOff>317500</xdr:rowOff>
                  </to>
                </anchor>
              </controlPr>
            </control>
          </mc:Choice>
        </mc:AlternateContent>
        <mc:AlternateContent xmlns:mc="http://schemas.openxmlformats.org/markup-compatibility/2006">
          <mc:Choice Requires="x14">
            <control shapeId="32890" r:id="rId127" name="Drop Down 122">
              <controlPr defaultSize="0" autoLine="0" autoPict="0">
                <anchor moveWithCells="1">
                  <from>
                    <xdr:col>9</xdr:col>
                    <xdr:colOff>203200</xdr:colOff>
                    <xdr:row>32</xdr:row>
                    <xdr:rowOff>114300</xdr:rowOff>
                  </from>
                  <to>
                    <xdr:col>9</xdr:col>
                    <xdr:colOff>1143000</xdr:colOff>
                    <xdr:row>32</xdr:row>
                    <xdr:rowOff>317500</xdr:rowOff>
                  </to>
                </anchor>
              </controlPr>
            </control>
          </mc:Choice>
        </mc:AlternateContent>
        <mc:AlternateContent xmlns:mc="http://schemas.openxmlformats.org/markup-compatibility/2006">
          <mc:Choice Requires="x14">
            <control shapeId="32891" r:id="rId128" name="Drop Down 123">
              <controlPr defaultSize="0" autoLine="0" autoPict="0">
                <anchor moveWithCells="1">
                  <from>
                    <xdr:col>9</xdr:col>
                    <xdr:colOff>203200</xdr:colOff>
                    <xdr:row>33</xdr:row>
                    <xdr:rowOff>114300</xdr:rowOff>
                  </from>
                  <to>
                    <xdr:col>9</xdr:col>
                    <xdr:colOff>1143000</xdr:colOff>
                    <xdr:row>33</xdr:row>
                    <xdr:rowOff>317500</xdr:rowOff>
                  </to>
                </anchor>
              </controlPr>
            </control>
          </mc:Choice>
        </mc:AlternateContent>
        <mc:AlternateContent xmlns:mc="http://schemas.openxmlformats.org/markup-compatibility/2006">
          <mc:Choice Requires="x14">
            <control shapeId="32892" r:id="rId129" name="Drop Down 124">
              <controlPr defaultSize="0" autoLine="0" autoPict="0">
                <anchor moveWithCells="1">
                  <from>
                    <xdr:col>9</xdr:col>
                    <xdr:colOff>203200</xdr:colOff>
                    <xdr:row>34</xdr:row>
                    <xdr:rowOff>114300</xdr:rowOff>
                  </from>
                  <to>
                    <xdr:col>9</xdr:col>
                    <xdr:colOff>1143000</xdr:colOff>
                    <xdr:row>34</xdr:row>
                    <xdr:rowOff>317500</xdr:rowOff>
                  </to>
                </anchor>
              </controlPr>
            </control>
          </mc:Choice>
        </mc:AlternateContent>
        <mc:AlternateContent xmlns:mc="http://schemas.openxmlformats.org/markup-compatibility/2006">
          <mc:Choice Requires="x14">
            <control shapeId="32893" r:id="rId130" name="Drop Down 125">
              <controlPr defaultSize="0" autoLine="0" autoPict="0">
                <anchor moveWithCells="1">
                  <from>
                    <xdr:col>9</xdr:col>
                    <xdr:colOff>203200</xdr:colOff>
                    <xdr:row>35</xdr:row>
                    <xdr:rowOff>114300</xdr:rowOff>
                  </from>
                  <to>
                    <xdr:col>9</xdr:col>
                    <xdr:colOff>1143000</xdr:colOff>
                    <xdr:row>35</xdr:row>
                    <xdr:rowOff>317500</xdr:rowOff>
                  </to>
                </anchor>
              </controlPr>
            </control>
          </mc:Choice>
        </mc:AlternateContent>
        <mc:AlternateContent xmlns:mc="http://schemas.openxmlformats.org/markup-compatibility/2006">
          <mc:Choice Requires="x14">
            <control shapeId="32894" r:id="rId131" name="Drop Down 126">
              <controlPr defaultSize="0" autoLine="0" autoPict="0">
                <anchor moveWithCells="1">
                  <from>
                    <xdr:col>9</xdr:col>
                    <xdr:colOff>203200</xdr:colOff>
                    <xdr:row>36</xdr:row>
                    <xdr:rowOff>114300</xdr:rowOff>
                  </from>
                  <to>
                    <xdr:col>9</xdr:col>
                    <xdr:colOff>1143000</xdr:colOff>
                    <xdr:row>36</xdr:row>
                    <xdr:rowOff>317500</xdr:rowOff>
                  </to>
                </anchor>
              </controlPr>
            </control>
          </mc:Choice>
        </mc:AlternateContent>
        <mc:AlternateContent xmlns:mc="http://schemas.openxmlformats.org/markup-compatibility/2006">
          <mc:Choice Requires="x14">
            <control shapeId="32895" r:id="rId132" name="Drop Down 127">
              <controlPr defaultSize="0" autoLine="0" autoPict="0">
                <anchor moveWithCells="1">
                  <from>
                    <xdr:col>9</xdr:col>
                    <xdr:colOff>203200</xdr:colOff>
                    <xdr:row>37</xdr:row>
                    <xdr:rowOff>114300</xdr:rowOff>
                  </from>
                  <to>
                    <xdr:col>9</xdr:col>
                    <xdr:colOff>1143000</xdr:colOff>
                    <xdr:row>37</xdr:row>
                    <xdr:rowOff>317500</xdr:rowOff>
                  </to>
                </anchor>
              </controlPr>
            </control>
          </mc:Choice>
        </mc:AlternateContent>
        <mc:AlternateContent xmlns:mc="http://schemas.openxmlformats.org/markup-compatibility/2006">
          <mc:Choice Requires="x14">
            <control shapeId="32896" r:id="rId133" name="Drop Down 128">
              <controlPr defaultSize="0" autoLine="0" autoPict="0">
                <anchor moveWithCells="1">
                  <from>
                    <xdr:col>9</xdr:col>
                    <xdr:colOff>203200</xdr:colOff>
                    <xdr:row>38</xdr:row>
                    <xdr:rowOff>114300</xdr:rowOff>
                  </from>
                  <to>
                    <xdr:col>9</xdr:col>
                    <xdr:colOff>1143000</xdr:colOff>
                    <xdr:row>38</xdr:row>
                    <xdr:rowOff>317500</xdr:rowOff>
                  </to>
                </anchor>
              </controlPr>
            </control>
          </mc:Choice>
        </mc:AlternateContent>
        <mc:AlternateContent xmlns:mc="http://schemas.openxmlformats.org/markup-compatibility/2006">
          <mc:Choice Requires="x14">
            <control shapeId="32897" r:id="rId134" name="Drop Down 129">
              <controlPr defaultSize="0" autoLine="0" autoPict="0">
                <anchor moveWithCells="1">
                  <from>
                    <xdr:col>9</xdr:col>
                    <xdr:colOff>203200</xdr:colOff>
                    <xdr:row>39</xdr:row>
                    <xdr:rowOff>114300</xdr:rowOff>
                  </from>
                  <to>
                    <xdr:col>9</xdr:col>
                    <xdr:colOff>1143000</xdr:colOff>
                    <xdr:row>39</xdr:row>
                    <xdr:rowOff>317500</xdr:rowOff>
                  </to>
                </anchor>
              </controlPr>
            </control>
          </mc:Choice>
        </mc:AlternateContent>
        <mc:AlternateContent xmlns:mc="http://schemas.openxmlformats.org/markup-compatibility/2006">
          <mc:Choice Requires="x14">
            <control shapeId="32898" r:id="rId135" name="Drop Down 130">
              <controlPr defaultSize="0" autoLine="0" autoPict="0">
                <anchor moveWithCells="1">
                  <from>
                    <xdr:col>9</xdr:col>
                    <xdr:colOff>203200</xdr:colOff>
                    <xdr:row>40</xdr:row>
                    <xdr:rowOff>114300</xdr:rowOff>
                  </from>
                  <to>
                    <xdr:col>9</xdr:col>
                    <xdr:colOff>1143000</xdr:colOff>
                    <xdr:row>40</xdr:row>
                    <xdr:rowOff>317500</xdr:rowOff>
                  </to>
                </anchor>
              </controlPr>
            </control>
          </mc:Choice>
        </mc:AlternateContent>
        <mc:AlternateContent xmlns:mc="http://schemas.openxmlformats.org/markup-compatibility/2006">
          <mc:Choice Requires="x14">
            <control shapeId="32899" r:id="rId136" name="Drop Down 131">
              <controlPr defaultSize="0" autoLine="0" autoPict="0">
                <anchor moveWithCells="1">
                  <from>
                    <xdr:col>9</xdr:col>
                    <xdr:colOff>203200</xdr:colOff>
                    <xdr:row>41</xdr:row>
                    <xdr:rowOff>114300</xdr:rowOff>
                  </from>
                  <to>
                    <xdr:col>9</xdr:col>
                    <xdr:colOff>1143000</xdr:colOff>
                    <xdr:row>41</xdr:row>
                    <xdr:rowOff>317500</xdr:rowOff>
                  </to>
                </anchor>
              </controlPr>
            </control>
          </mc:Choice>
        </mc:AlternateContent>
        <mc:AlternateContent xmlns:mc="http://schemas.openxmlformats.org/markup-compatibility/2006">
          <mc:Choice Requires="x14">
            <control shapeId="32900" r:id="rId137" name="Drop Down 132">
              <controlPr defaultSize="0" autoLine="0" autoPict="0">
                <anchor moveWithCells="1">
                  <from>
                    <xdr:col>9</xdr:col>
                    <xdr:colOff>203200</xdr:colOff>
                    <xdr:row>42</xdr:row>
                    <xdr:rowOff>114300</xdr:rowOff>
                  </from>
                  <to>
                    <xdr:col>9</xdr:col>
                    <xdr:colOff>1143000</xdr:colOff>
                    <xdr:row>42</xdr:row>
                    <xdr:rowOff>317500</xdr:rowOff>
                  </to>
                </anchor>
              </controlPr>
            </control>
          </mc:Choice>
        </mc:AlternateContent>
        <mc:AlternateContent xmlns:mc="http://schemas.openxmlformats.org/markup-compatibility/2006">
          <mc:Choice Requires="x14">
            <control shapeId="32901" r:id="rId138" name="Drop Down 133">
              <controlPr defaultSize="0" autoLine="0" autoPict="0">
                <anchor moveWithCells="1">
                  <from>
                    <xdr:col>9</xdr:col>
                    <xdr:colOff>203200</xdr:colOff>
                    <xdr:row>43</xdr:row>
                    <xdr:rowOff>114300</xdr:rowOff>
                  </from>
                  <to>
                    <xdr:col>9</xdr:col>
                    <xdr:colOff>1143000</xdr:colOff>
                    <xdr:row>43</xdr:row>
                    <xdr:rowOff>317500</xdr:rowOff>
                  </to>
                </anchor>
              </controlPr>
            </control>
          </mc:Choice>
        </mc:AlternateContent>
        <mc:AlternateContent xmlns:mc="http://schemas.openxmlformats.org/markup-compatibility/2006">
          <mc:Choice Requires="x14">
            <control shapeId="32902" r:id="rId139" name="Drop Down 134">
              <controlPr defaultSize="0" autoLine="0" autoPict="0">
                <anchor moveWithCells="1">
                  <from>
                    <xdr:col>9</xdr:col>
                    <xdr:colOff>203200</xdr:colOff>
                    <xdr:row>44</xdr:row>
                    <xdr:rowOff>114300</xdr:rowOff>
                  </from>
                  <to>
                    <xdr:col>9</xdr:col>
                    <xdr:colOff>1143000</xdr:colOff>
                    <xdr:row>44</xdr:row>
                    <xdr:rowOff>317500</xdr:rowOff>
                  </to>
                </anchor>
              </controlPr>
            </control>
          </mc:Choice>
        </mc:AlternateContent>
        <mc:AlternateContent xmlns:mc="http://schemas.openxmlformats.org/markup-compatibility/2006">
          <mc:Choice Requires="x14">
            <control shapeId="32903" r:id="rId140" name="Drop Down 135">
              <controlPr defaultSize="0" autoLine="0" autoPict="0">
                <anchor moveWithCells="1">
                  <from>
                    <xdr:col>9</xdr:col>
                    <xdr:colOff>203200</xdr:colOff>
                    <xdr:row>45</xdr:row>
                    <xdr:rowOff>114300</xdr:rowOff>
                  </from>
                  <to>
                    <xdr:col>9</xdr:col>
                    <xdr:colOff>1143000</xdr:colOff>
                    <xdr:row>45</xdr:row>
                    <xdr:rowOff>317500</xdr:rowOff>
                  </to>
                </anchor>
              </controlPr>
            </control>
          </mc:Choice>
        </mc:AlternateContent>
        <mc:AlternateContent xmlns:mc="http://schemas.openxmlformats.org/markup-compatibility/2006">
          <mc:Choice Requires="x14">
            <control shapeId="32904" r:id="rId141" name="Drop Down 136">
              <controlPr defaultSize="0" autoLine="0" autoPict="0">
                <anchor moveWithCells="1">
                  <from>
                    <xdr:col>9</xdr:col>
                    <xdr:colOff>203200</xdr:colOff>
                    <xdr:row>46</xdr:row>
                    <xdr:rowOff>114300</xdr:rowOff>
                  </from>
                  <to>
                    <xdr:col>9</xdr:col>
                    <xdr:colOff>1143000</xdr:colOff>
                    <xdr:row>46</xdr:row>
                    <xdr:rowOff>317500</xdr:rowOff>
                  </to>
                </anchor>
              </controlPr>
            </control>
          </mc:Choice>
        </mc:AlternateContent>
        <mc:AlternateContent xmlns:mc="http://schemas.openxmlformats.org/markup-compatibility/2006">
          <mc:Choice Requires="x14">
            <control shapeId="32905" r:id="rId142" name="Drop Down 137">
              <controlPr defaultSize="0" autoLine="0" autoPict="0">
                <anchor moveWithCells="1">
                  <from>
                    <xdr:col>9</xdr:col>
                    <xdr:colOff>203200</xdr:colOff>
                    <xdr:row>47</xdr:row>
                    <xdr:rowOff>114300</xdr:rowOff>
                  </from>
                  <to>
                    <xdr:col>9</xdr:col>
                    <xdr:colOff>1143000</xdr:colOff>
                    <xdr:row>47</xdr:row>
                    <xdr:rowOff>317500</xdr:rowOff>
                  </to>
                </anchor>
              </controlPr>
            </control>
          </mc:Choice>
        </mc:AlternateContent>
        <mc:AlternateContent xmlns:mc="http://schemas.openxmlformats.org/markup-compatibility/2006">
          <mc:Choice Requires="x14">
            <control shapeId="32906" r:id="rId143" name="Drop Down 138">
              <controlPr defaultSize="0" autoLine="0" autoPict="0">
                <anchor moveWithCells="1">
                  <from>
                    <xdr:col>9</xdr:col>
                    <xdr:colOff>203200</xdr:colOff>
                    <xdr:row>48</xdr:row>
                    <xdr:rowOff>114300</xdr:rowOff>
                  </from>
                  <to>
                    <xdr:col>9</xdr:col>
                    <xdr:colOff>1143000</xdr:colOff>
                    <xdr:row>48</xdr:row>
                    <xdr:rowOff>317500</xdr:rowOff>
                  </to>
                </anchor>
              </controlPr>
            </control>
          </mc:Choice>
        </mc:AlternateContent>
        <mc:AlternateContent xmlns:mc="http://schemas.openxmlformats.org/markup-compatibility/2006">
          <mc:Choice Requires="x14">
            <control shapeId="32907" r:id="rId144" name="Drop Down 139">
              <controlPr defaultSize="0" autoLine="0" autoPict="0">
                <anchor moveWithCells="1">
                  <from>
                    <xdr:col>9</xdr:col>
                    <xdr:colOff>203200</xdr:colOff>
                    <xdr:row>49</xdr:row>
                    <xdr:rowOff>114300</xdr:rowOff>
                  </from>
                  <to>
                    <xdr:col>9</xdr:col>
                    <xdr:colOff>1143000</xdr:colOff>
                    <xdr:row>49</xdr:row>
                    <xdr:rowOff>317500</xdr:rowOff>
                  </to>
                </anchor>
              </controlPr>
            </control>
          </mc:Choice>
        </mc:AlternateContent>
        <mc:AlternateContent xmlns:mc="http://schemas.openxmlformats.org/markup-compatibility/2006">
          <mc:Choice Requires="x14">
            <control shapeId="32908" r:id="rId145" name="Drop Down 140">
              <controlPr defaultSize="0" autoLine="0" autoPict="0">
                <anchor moveWithCells="1">
                  <from>
                    <xdr:col>9</xdr:col>
                    <xdr:colOff>203200</xdr:colOff>
                    <xdr:row>50</xdr:row>
                    <xdr:rowOff>114300</xdr:rowOff>
                  </from>
                  <to>
                    <xdr:col>9</xdr:col>
                    <xdr:colOff>1143000</xdr:colOff>
                    <xdr:row>50</xdr:row>
                    <xdr:rowOff>317500</xdr:rowOff>
                  </to>
                </anchor>
              </controlPr>
            </control>
          </mc:Choice>
        </mc:AlternateContent>
        <mc:AlternateContent xmlns:mc="http://schemas.openxmlformats.org/markup-compatibility/2006">
          <mc:Choice Requires="x14">
            <control shapeId="32909" r:id="rId146" name="Drop Down 141">
              <controlPr defaultSize="0" autoLine="0" autoPict="0">
                <anchor moveWithCells="1">
                  <from>
                    <xdr:col>9</xdr:col>
                    <xdr:colOff>203200</xdr:colOff>
                    <xdr:row>51</xdr:row>
                    <xdr:rowOff>114300</xdr:rowOff>
                  </from>
                  <to>
                    <xdr:col>9</xdr:col>
                    <xdr:colOff>1143000</xdr:colOff>
                    <xdr:row>51</xdr:row>
                    <xdr:rowOff>317500</xdr:rowOff>
                  </to>
                </anchor>
              </controlPr>
            </control>
          </mc:Choice>
        </mc:AlternateContent>
        <mc:AlternateContent xmlns:mc="http://schemas.openxmlformats.org/markup-compatibility/2006">
          <mc:Choice Requires="x14">
            <control shapeId="32910" r:id="rId147" name="Drop Down 142">
              <controlPr defaultSize="0" autoLine="0" autoPict="0">
                <anchor moveWithCells="1">
                  <from>
                    <xdr:col>9</xdr:col>
                    <xdr:colOff>203200</xdr:colOff>
                    <xdr:row>52</xdr:row>
                    <xdr:rowOff>114300</xdr:rowOff>
                  </from>
                  <to>
                    <xdr:col>9</xdr:col>
                    <xdr:colOff>1143000</xdr:colOff>
                    <xdr:row>52</xdr:row>
                    <xdr:rowOff>317500</xdr:rowOff>
                  </to>
                </anchor>
              </controlPr>
            </control>
          </mc:Choice>
        </mc:AlternateContent>
        <mc:AlternateContent xmlns:mc="http://schemas.openxmlformats.org/markup-compatibility/2006">
          <mc:Choice Requires="x14">
            <control shapeId="32911" r:id="rId148" name="Drop Down 143">
              <controlPr defaultSize="0" autoLine="0" autoPict="0">
                <anchor moveWithCells="1">
                  <from>
                    <xdr:col>9</xdr:col>
                    <xdr:colOff>203200</xdr:colOff>
                    <xdr:row>53</xdr:row>
                    <xdr:rowOff>114300</xdr:rowOff>
                  </from>
                  <to>
                    <xdr:col>9</xdr:col>
                    <xdr:colOff>1143000</xdr:colOff>
                    <xdr:row>53</xdr:row>
                    <xdr:rowOff>317500</xdr:rowOff>
                  </to>
                </anchor>
              </controlPr>
            </control>
          </mc:Choice>
        </mc:AlternateContent>
        <mc:AlternateContent xmlns:mc="http://schemas.openxmlformats.org/markup-compatibility/2006">
          <mc:Choice Requires="x14">
            <control shapeId="32912" r:id="rId149" name="Drop Down 144">
              <controlPr defaultSize="0" autoLine="0" autoPict="0">
                <anchor moveWithCells="1">
                  <from>
                    <xdr:col>9</xdr:col>
                    <xdr:colOff>203200</xdr:colOff>
                    <xdr:row>54</xdr:row>
                    <xdr:rowOff>114300</xdr:rowOff>
                  </from>
                  <to>
                    <xdr:col>9</xdr:col>
                    <xdr:colOff>1143000</xdr:colOff>
                    <xdr:row>54</xdr:row>
                    <xdr:rowOff>317500</xdr:rowOff>
                  </to>
                </anchor>
              </controlPr>
            </control>
          </mc:Choice>
        </mc:AlternateContent>
        <mc:AlternateContent xmlns:mc="http://schemas.openxmlformats.org/markup-compatibility/2006">
          <mc:Choice Requires="x14">
            <control shapeId="32913" r:id="rId150" name="Drop Down 145">
              <controlPr defaultSize="0" autoLine="0" autoPict="0">
                <anchor moveWithCells="1">
                  <from>
                    <xdr:col>9</xdr:col>
                    <xdr:colOff>203200</xdr:colOff>
                    <xdr:row>55</xdr:row>
                    <xdr:rowOff>114300</xdr:rowOff>
                  </from>
                  <to>
                    <xdr:col>9</xdr:col>
                    <xdr:colOff>1143000</xdr:colOff>
                    <xdr:row>55</xdr:row>
                    <xdr:rowOff>317500</xdr:rowOff>
                  </to>
                </anchor>
              </controlPr>
            </control>
          </mc:Choice>
        </mc:AlternateContent>
        <mc:AlternateContent xmlns:mc="http://schemas.openxmlformats.org/markup-compatibility/2006">
          <mc:Choice Requires="x14">
            <control shapeId="32914" r:id="rId151" name="Drop Down 146">
              <controlPr defaultSize="0" autoLine="0" autoPict="0">
                <anchor moveWithCells="1">
                  <from>
                    <xdr:col>9</xdr:col>
                    <xdr:colOff>203200</xdr:colOff>
                    <xdr:row>56</xdr:row>
                    <xdr:rowOff>114300</xdr:rowOff>
                  </from>
                  <to>
                    <xdr:col>9</xdr:col>
                    <xdr:colOff>1143000</xdr:colOff>
                    <xdr:row>56</xdr:row>
                    <xdr:rowOff>317500</xdr:rowOff>
                  </to>
                </anchor>
              </controlPr>
            </control>
          </mc:Choice>
        </mc:AlternateContent>
        <mc:AlternateContent xmlns:mc="http://schemas.openxmlformats.org/markup-compatibility/2006">
          <mc:Choice Requires="x14">
            <control shapeId="32915" r:id="rId152" name="Drop Down 147">
              <controlPr defaultSize="0" autoLine="0" autoPict="0">
                <anchor moveWithCells="1">
                  <from>
                    <xdr:col>9</xdr:col>
                    <xdr:colOff>203200</xdr:colOff>
                    <xdr:row>57</xdr:row>
                    <xdr:rowOff>114300</xdr:rowOff>
                  </from>
                  <to>
                    <xdr:col>9</xdr:col>
                    <xdr:colOff>1143000</xdr:colOff>
                    <xdr:row>57</xdr:row>
                    <xdr:rowOff>317500</xdr:rowOff>
                  </to>
                </anchor>
              </controlPr>
            </control>
          </mc:Choice>
        </mc:AlternateContent>
        <mc:AlternateContent xmlns:mc="http://schemas.openxmlformats.org/markup-compatibility/2006">
          <mc:Choice Requires="x14">
            <control shapeId="32916" r:id="rId153" name="Drop Down 148">
              <controlPr defaultSize="0" autoLine="0" autoPict="0">
                <anchor moveWithCells="1">
                  <from>
                    <xdr:col>9</xdr:col>
                    <xdr:colOff>203200</xdr:colOff>
                    <xdr:row>58</xdr:row>
                    <xdr:rowOff>114300</xdr:rowOff>
                  </from>
                  <to>
                    <xdr:col>9</xdr:col>
                    <xdr:colOff>1143000</xdr:colOff>
                    <xdr:row>58</xdr:row>
                    <xdr:rowOff>317500</xdr:rowOff>
                  </to>
                </anchor>
              </controlPr>
            </control>
          </mc:Choice>
        </mc:AlternateContent>
        <mc:AlternateContent xmlns:mc="http://schemas.openxmlformats.org/markup-compatibility/2006">
          <mc:Choice Requires="x14">
            <control shapeId="32917" r:id="rId154" name="Drop Down 149">
              <controlPr defaultSize="0" autoLine="0" autoPict="0">
                <anchor moveWithCells="1">
                  <from>
                    <xdr:col>9</xdr:col>
                    <xdr:colOff>203200</xdr:colOff>
                    <xdr:row>59</xdr:row>
                    <xdr:rowOff>114300</xdr:rowOff>
                  </from>
                  <to>
                    <xdr:col>9</xdr:col>
                    <xdr:colOff>1143000</xdr:colOff>
                    <xdr:row>59</xdr:row>
                    <xdr:rowOff>317500</xdr:rowOff>
                  </to>
                </anchor>
              </controlPr>
            </control>
          </mc:Choice>
        </mc:AlternateContent>
        <mc:AlternateContent xmlns:mc="http://schemas.openxmlformats.org/markup-compatibility/2006">
          <mc:Choice Requires="x14">
            <control shapeId="32918" r:id="rId155" name="Drop Down 150">
              <controlPr defaultSize="0" autoLine="0" autoPict="0">
                <anchor moveWithCells="1">
                  <from>
                    <xdr:col>9</xdr:col>
                    <xdr:colOff>203200</xdr:colOff>
                    <xdr:row>60</xdr:row>
                    <xdr:rowOff>114300</xdr:rowOff>
                  </from>
                  <to>
                    <xdr:col>9</xdr:col>
                    <xdr:colOff>1143000</xdr:colOff>
                    <xdr:row>60</xdr:row>
                    <xdr:rowOff>317500</xdr:rowOff>
                  </to>
                </anchor>
              </controlPr>
            </control>
          </mc:Choice>
        </mc:AlternateContent>
        <mc:AlternateContent xmlns:mc="http://schemas.openxmlformats.org/markup-compatibility/2006">
          <mc:Choice Requires="x14">
            <control shapeId="32919" r:id="rId156" name="Drop Down 151">
              <controlPr defaultSize="0" autoLine="0" autoPict="0">
                <anchor moveWithCells="1">
                  <from>
                    <xdr:col>24</xdr:col>
                    <xdr:colOff>279400</xdr:colOff>
                    <xdr:row>5</xdr:row>
                    <xdr:rowOff>152400</xdr:rowOff>
                  </from>
                  <to>
                    <xdr:col>24</xdr:col>
                    <xdr:colOff>1123950</xdr:colOff>
                    <xdr:row>6</xdr:row>
                    <xdr:rowOff>12700</xdr:rowOff>
                  </to>
                </anchor>
              </controlPr>
            </control>
          </mc:Choice>
        </mc:AlternateContent>
        <mc:AlternateContent xmlns:mc="http://schemas.openxmlformats.org/markup-compatibility/2006">
          <mc:Choice Requires="x14">
            <control shapeId="32920" r:id="rId157" name="Drop Down 152">
              <controlPr defaultSize="0" autoLine="0" autoPict="0">
                <anchor moveWithCells="1">
                  <from>
                    <xdr:col>24</xdr:col>
                    <xdr:colOff>279400</xdr:colOff>
                    <xdr:row>6</xdr:row>
                    <xdr:rowOff>190500</xdr:rowOff>
                  </from>
                  <to>
                    <xdr:col>24</xdr:col>
                    <xdr:colOff>1123950</xdr:colOff>
                    <xdr:row>7</xdr:row>
                    <xdr:rowOff>260350</xdr:rowOff>
                  </to>
                </anchor>
              </controlPr>
            </control>
          </mc:Choice>
        </mc:AlternateContent>
        <mc:AlternateContent xmlns:mc="http://schemas.openxmlformats.org/markup-compatibility/2006">
          <mc:Choice Requires="x14">
            <control shapeId="32921" r:id="rId158" name="Drop Down 153">
              <controlPr defaultSize="0" autoLine="0" autoPict="0">
                <anchor moveWithCells="1">
                  <from>
                    <xdr:col>24</xdr:col>
                    <xdr:colOff>279400</xdr:colOff>
                    <xdr:row>7</xdr:row>
                    <xdr:rowOff>457200</xdr:rowOff>
                  </from>
                  <to>
                    <xdr:col>24</xdr:col>
                    <xdr:colOff>1123950</xdr:colOff>
                    <xdr:row>7</xdr:row>
                    <xdr:rowOff>736600</xdr:rowOff>
                  </to>
                </anchor>
              </controlPr>
            </control>
          </mc:Choice>
        </mc:AlternateContent>
        <mc:AlternateContent xmlns:mc="http://schemas.openxmlformats.org/markup-compatibility/2006">
          <mc:Choice Requires="x14">
            <control shapeId="32922" r:id="rId159" name="Drop Down 154">
              <controlPr defaultSize="0" autoLine="0" autoPict="0">
                <anchor moveWithCells="1">
                  <from>
                    <xdr:col>24</xdr:col>
                    <xdr:colOff>279400</xdr:colOff>
                    <xdr:row>8</xdr:row>
                    <xdr:rowOff>317500</xdr:rowOff>
                  </from>
                  <to>
                    <xdr:col>24</xdr:col>
                    <xdr:colOff>1136650</xdr:colOff>
                    <xdr:row>9</xdr:row>
                    <xdr:rowOff>190500</xdr:rowOff>
                  </to>
                </anchor>
              </controlPr>
            </control>
          </mc:Choice>
        </mc:AlternateContent>
        <mc:AlternateContent xmlns:mc="http://schemas.openxmlformats.org/markup-compatibility/2006">
          <mc:Choice Requires="x14">
            <control shapeId="32923" r:id="rId160" name="Drop Down 155">
              <controlPr defaultSize="0" autoLine="0" autoPict="0">
                <anchor moveWithCells="1">
                  <from>
                    <xdr:col>24</xdr:col>
                    <xdr:colOff>279400</xdr:colOff>
                    <xdr:row>9</xdr:row>
                    <xdr:rowOff>381000</xdr:rowOff>
                  </from>
                  <to>
                    <xdr:col>24</xdr:col>
                    <xdr:colOff>1123950</xdr:colOff>
                    <xdr:row>9</xdr:row>
                    <xdr:rowOff>647700</xdr:rowOff>
                  </to>
                </anchor>
              </controlPr>
            </control>
          </mc:Choice>
        </mc:AlternateContent>
        <mc:AlternateContent xmlns:mc="http://schemas.openxmlformats.org/markup-compatibility/2006">
          <mc:Choice Requires="x14">
            <control shapeId="32924" r:id="rId161" name="Drop Down 156">
              <controlPr defaultSize="0" autoLine="0" autoPict="0">
                <anchor moveWithCells="1">
                  <from>
                    <xdr:col>6</xdr:col>
                    <xdr:colOff>203200</xdr:colOff>
                    <xdr:row>61</xdr:row>
                    <xdr:rowOff>114300</xdr:rowOff>
                  </from>
                  <to>
                    <xdr:col>6</xdr:col>
                    <xdr:colOff>1143000</xdr:colOff>
                    <xdr:row>61</xdr:row>
                    <xdr:rowOff>317500</xdr:rowOff>
                  </to>
                </anchor>
              </controlPr>
            </control>
          </mc:Choice>
        </mc:AlternateContent>
        <mc:AlternateContent xmlns:mc="http://schemas.openxmlformats.org/markup-compatibility/2006">
          <mc:Choice Requires="x14">
            <control shapeId="32925" r:id="rId162" name="Drop Down 157">
              <controlPr defaultSize="0" autoLine="0" autoPict="0">
                <anchor moveWithCells="1">
                  <from>
                    <xdr:col>12</xdr:col>
                    <xdr:colOff>203200</xdr:colOff>
                    <xdr:row>61</xdr:row>
                    <xdr:rowOff>114300</xdr:rowOff>
                  </from>
                  <to>
                    <xdr:col>12</xdr:col>
                    <xdr:colOff>1143000</xdr:colOff>
                    <xdr:row>61</xdr:row>
                    <xdr:rowOff>317500</xdr:rowOff>
                  </to>
                </anchor>
              </controlPr>
            </control>
          </mc:Choice>
        </mc:AlternateContent>
        <mc:AlternateContent xmlns:mc="http://schemas.openxmlformats.org/markup-compatibility/2006">
          <mc:Choice Requires="x14">
            <control shapeId="32926" r:id="rId163" name="Drop Down 158">
              <controlPr defaultSize="0" autoLine="0" autoPict="0">
                <anchor moveWithCells="1">
                  <from>
                    <xdr:col>9</xdr:col>
                    <xdr:colOff>203200</xdr:colOff>
                    <xdr:row>61</xdr:row>
                    <xdr:rowOff>114300</xdr:rowOff>
                  </from>
                  <to>
                    <xdr:col>9</xdr:col>
                    <xdr:colOff>1143000</xdr:colOff>
                    <xdr:row>61</xdr:row>
                    <xdr:rowOff>317500</xdr:rowOff>
                  </to>
                </anchor>
              </controlPr>
            </control>
          </mc:Choice>
        </mc:AlternateContent>
        <mc:AlternateContent xmlns:mc="http://schemas.openxmlformats.org/markup-compatibility/2006">
          <mc:Choice Requires="x14">
            <control shapeId="32927" r:id="rId164" name="Drop Down 159">
              <controlPr locked="0" defaultSize="0" autoLine="0" autoPict="0">
                <anchor moveWithCells="1">
                  <from>
                    <xdr:col>15</xdr:col>
                    <xdr:colOff>203200</xdr:colOff>
                    <xdr:row>10</xdr:row>
                    <xdr:rowOff>114300</xdr:rowOff>
                  </from>
                  <to>
                    <xdr:col>15</xdr:col>
                    <xdr:colOff>1143000</xdr:colOff>
                    <xdr:row>10</xdr:row>
                    <xdr:rowOff>317500</xdr:rowOff>
                  </to>
                </anchor>
              </controlPr>
            </control>
          </mc:Choice>
        </mc:AlternateContent>
        <mc:AlternateContent xmlns:mc="http://schemas.openxmlformats.org/markup-compatibility/2006">
          <mc:Choice Requires="x14">
            <control shapeId="32928" r:id="rId165" name="Drop Down 160">
              <controlPr locked="0" defaultSize="0" autoLine="0" autoPict="0">
                <anchor moveWithCells="1">
                  <from>
                    <xdr:col>15</xdr:col>
                    <xdr:colOff>203200</xdr:colOff>
                    <xdr:row>12</xdr:row>
                    <xdr:rowOff>114300</xdr:rowOff>
                  </from>
                  <to>
                    <xdr:col>15</xdr:col>
                    <xdr:colOff>1143000</xdr:colOff>
                    <xdr:row>12</xdr:row>
                    <xdr:rowOff>317500</xdr:rowOff>
                  </to>
                </anchor>
              </controlPr>
            </control>
          </mc:Choice>
        </mc:AlternateContent>
        <mc:AlternateContent xmlns:mc="http://schemas.openxmlformats.org/markup-compatibility/2006">
          <mc:Choice Requires="x14">
            <control shapeId="32929" r:id="rId166" name="Drop Down 161">
              <controlPr locked="0" defaultSize="0" autoLine="0" autoPict="0">
                <anchor moveWithCells="1">
                  <from>
                    <xdr:col>15</xdr:col>
                    <xdr:colOff>203200</xdr:colOff>
                    <xdr:row>13</xdr:row>
                    <xdr:rowOff>114300</xdr:rowOff>
                  </from>
                  <to>
                    <xdr:col>15</xdr:col>
                    <xdr:colOff>1143000</xdr:colOff>
                    <xdr:row>13</xdr:row>
                    <xdr:rowOff>317500</xdr:rowOff>
                  </to>
                </anchor>
              </controlPr>
            </control>
          </mc:Choice>
        </mc:AlternateContent>
        <mc:AlternateContent xmlns:mc="http://schemas.openxmlformats.org/markup-compatibility/2006">
          <mc:Choice Requires="x14">
            <control shapeId="32930" r:id="rId167" name="Drop Down 162">
              <controlPr locked="0" defaultSize="0" autoLine="0" autoPict="0">
                <anchor moveWithCells="1">
                  <from>
                    <xdr:col>15</xdr:col>
                    <xdr:colOff>203200</xdr:colOff>
                    <xdr:row>14</xdr:row>
                    <xdr:rowOff>114300</xdr:rowOff>
                  </from>
                  <to>
                    <xdr:col>15</xdr:col>
                    <xdr:colOff>1143000</xdr:colOff>
                    <xdr:row>14</xdr:row>
                    <xdr:rowOff>317500</xdr:rowOff>
                  </to>
                </anchor>
              </controlPr>
            </control>
          </mc:Choice>
        </mc:AlternateContent>
        <mc:AlternateContent xmlns:mc="http://schemas.openxmlformats.org/markup-compatibility/2006">
          <mc:Choice Requires="x14">
            <control shapeId="32931" r:id="rId168" name="Drop Down 163">
              <controlPr locked="0" defaultSize="0" autoLine="0" autoPict="0">
                <anchor moveWithCells="1">
                  <from>
                    <xdr:col>15</xdr:col>
                    <xdr:colOff>203200</xdr:colOff>
                    <xdr:row>15</xdr:row>
                    <xdr:rowOff>114300</xdr:rowOff>
                  </from>
                  <to>
                    <xdr:col>15</xdr:col>
                    <xdr:colOff>1143000</xdr:colOff>
                    <xdr:row>15</xdr:row>
                    <xdr:rowOff>317500</xdr:rowOff>
                  </to>
                </anchor>
              </controlPr>
            </control>
          </mc:Choice>
        </mc:AlternateContent>
        <mc:AlternateContent xmlns:mc="http://schemas.openxmlformats.org/markup-compatibility/2006">
          <mc:Choice Requires="x14">
            <control shapeId="32932" r:id="rId169" name="Drop Down 164">
              <controlPr locked="0" defaultSize="0" autoLine="0" autoPict="0">
                <anchor moveWithCells="1">
                  <from>
                    <xdr:col>15</xdr:col>
                    <xdr:colOff>203200</xdr:colOff>
                    <xdr:row>16</xdr:row>
                    <xdr:rowOff>114300</xdr:rowOff>
                  </from>
                  <to>
                    <xdr:col>15</xdr:col>
                    <xdr:colOff>1143000</xdr:colOff>
                    <xdr:row>16</xdr:row>
                    <xdr:rowOff>317500</xdr:rowOff>
                  </to>
                </anchor>
              </controlPr>
            </control>
          </mc:Choice>
        </mc:AlternateContent>
        <mc:AlternateContent xmlns:mc="http://schemas.openxmlformats.org/markup-compatibility/2006">
          <mc:Choice Requires="x14">
            <control shapeId="32933" r:id="rId170" name="Drop Down 165">
              <controlPr locked="0" defaultSize="0" autoLine="0" autoPict="0">
                <anchor moveWithCells="1">
                  <from>
                    <xdr:col>15</xdr:col>
                    <xdr:colOff>203200</xdr:colOff>
                    <xdr:row>17</xdr:row>
                    <xdr:rowOff>114300</xdr:rowOff>
                  </from>
                  <to>
                    <xdr:col>15</xdr:col>
                    <xdr:colOff>1143000</xdr:colOff>
                    <xdr:row>17</xdr:row>
                    <xdr:rowOff>317500</xdr:rowOff>
                  </to>
                </anchor>
              </controlPr>
            </control>
          </mc:Choice>
        </mc:AlternateContent>
        <mc:AlternateContent xmlns:mc="http://schemas.openxmlformats.org/markup-compatibility/2006">
          <mc:Choice Requires="x14">
            <control shapeId="32934" r:id="rId171" name="Drop Down 166">
              <controlPr locked="0" defaultSize="0" autoLine="0" autoPict="0">
                <anchor moveWithCells="1">
                  <from>
                    <xdr:col>15</xdr:col>
                    <xdr:colOff>203200</xdr:colOff>
                    <xdr:row>18</xdr:row>
                    <xdr:rowOff>114300</xdr:rowOff>
                  </from>
                  <to>
                    <xdr:col>15</xdr:col>
                    <xdr:colOff>1143000</xdr:colOff>
                    <xdr:row>18</xdr:row>
                    <xdr:rowOff>317500</xdr:rowOff>
                  </to>
                </anchor>
              </controlPr>
            </control>
          </mc:Choice>
        </mc:AlternateContent>
        <mc:AlternateContent xmlns:mc="http://schemas.openxmlformats.org/markup-compatibility/2006">
          <mc:Choice Requires="x14">
            <control shapeId="32935" r:id="rId172" name="Drop Down 167">
              <controlPr locked="0" defaultSize="0" autoLine="0" autoPict="0">
                <anchor moveWithCells="1">
                  <from>
                    <xdr:col>15</xdr:col>
                    <xdr:colOff>203200</xdr:colOff>
                    <xdr:row>19</xdr:row>
                    <xdr:rowOff>114300</xdr:rowOff>
                  </from>
                  <to>
                    <xdr:col>15</xdr:col>
                    <xdr:colOff>1143000</xdr:colOff>
                    <xdr:row>19</xdr:row>
                    <xdr:rowOff>317500</xdr:rowOff>
                  </to>
                </anchor>
              </controlPr>
            </control>
          </mc:Choice>
        </mc:AlternateContent>
        <mc:AlternateContent xmlns:mc="http://schemas.openxmlformats.org/markup-compatibility/2006">
          <mc:Choice Requires="x14">
            <control shapeId="32936" r:id="rId173" name="Drop Down 168">
              <controlPr locked="0" defaultSize="0" autoLine="0" autoPict="0">
                <anchor moveWithCells="1">
                  <from>
                    <xdr:col>15</xdr:col>
                    <xdr:colOff>203200</xdr:colOff>
                    <xdr:row>20</xdr:row>
                    <xdr:rowOff>114300</xdr:rowOff>
                  </from>
                  <to>
                    <xdr:col>15</xdr:col>
                    <xdr:colOff>1143000</xdr:colOff>
                    <xdr:row>20</xdr:row>
                    <xdr:rowOff>317500</xdr:rowOff>
                  </to>
                </anchor>
              </controlPr>
            </control>
          </mc:Choice>
        </mc:AlternateContent>
        <mc:AlternateContent xmlns:mc="http://schemas.openxmlformats.org/markup-compatibility/2006">
          <mc:Choice Requires="x14">
            <control shapeId="32937" r:id="rId174" name="Drop Down 169">
              <controlPr locked="0" defaultSize="0" autoLine="0" autoPict="0">
                <anchor moveWithCells="1">
                  <from>
                    <xdr:col>15</xdr:col>
                    <xdr:colOff>203200</xdr:colOff>
                    <xdr:row>21</xdr:row>
                    <xdr:rowOff>114300</xdr:rowOff>
                  </from>
                  <to>
                    <xdr:col>15</xdr:col>
                    <xdr:colOff>1143000</xdr:colOff>
                    <xdr:row>21</xdr:row>
                    <xdr:rowOff>317500</xdr:rowOff>
                  </to>
                </anchor>
              </controlPr>
            </control>
          </mc:Choice>
        </mc:AlternateContent>
        <mc:AlternateContent xmlns:mc="http://schemas.openxmlformats.org/markup-compatibility/2006">
          <mc:Choice Requires="x14">
            <control shapeId="32938" r:id="rId175" name="Drop Down 170">
              <controlPr locked="0" defaultSize="0" autoLine="0" autoPict="0">
                <anchor moveWithCells="1">
                  <from>
                    <xdr:col>15</xdr:col>
                    <xdr:colOff>203200</xdr:colOff>
                    <xdr:row>22</xdr:row>
                    <xdr:rowOff>114300</xdr:rowOff>
                  </from>
                  <to>
                    <xdr:col>15</xdr:col>
                    <xdr:colOff>1143000</xdr:colOff>
                    <xdr:row>22</xdr:row>
                    <xdr:rowOff>317500</xdr:rowOff>
                  </to>
                </anchor>
              </controlPr>
            </control>
          </mc:Choice>
        </mc:AlternateContent>
        <mc:AlternateContent xmlns:mc="http://schemas.openxmlformats.org/markup-compatibility/2006">
          <mc:Choice Requires="x14">
            <control shapeId="32939" r:id="rId176" name="Drop Down 171">
              <controlPr locked="0" defaultSize="0" autoLine="0" autoPict="0">
                <anchor moveWithCells="1">
                  <from>
                    <xdr:col>15</xdr:col>
                    <xdr:colOff>203200</xdr:colOff>
                    <xdr:row>23</xdr:row>
                    <xdr:rowOff>114300</xdr:rowOff>
                  </from>
                  <to>
                    <xdr:col>15</xdr:col>
                    <xdr:colOff>1143000</xdr:colOff>
                    <xdr:row>23</xdr:row>
                    <xdr:rowOff>317500</xdr:rowOff>
                  </to>
                </anchor>
              </controlPr>
            </control>
          </mc:Choice>
        </mc:AlternateContent>
        <mc:AlternateContent xmlns:mc="http://schemas.openxmlformats.org/markup-compatibility/2006">
          <mc:Choice Requires="x14">
            <control shapeId="32940" r:id="rId177" name="Drop Down 172">
              <controlPr locked="0" defaultSize="0" autoLine="0" autoPict="0">
                <anchor moveWithCells="1">
                  <from>
                    <xdr:col>15</xdr:col>
                    <xdr:colOff>203200</xdr:colOff>
                    <xdr:row>24</xdr:row>
                    <xdr:rowOff>114300</xdr:rowOff>
                  </from>
                  <to>
                    <xdr:col>15</xdr:col>
                    <xdr:colOff>1143000</xdr:colOff>
                    <xdr:row>24</xdr:row>
                    <xdr:rowOff>317500</xdr:rowOff>
                  </to>
                </anchor>
              </controlPr>
            </control>
          </mc:Choice>
        </mc:AlternateContent>
        <mc:AlternateContent xmlns:mc="http://schemas.openxmlformats.org/markup-compatibility/2006">
          <mc:Choice Requires="x14">
            <control shapeId="32941" r:id="rId178" name="Drop Down 173">
              <controlPr locked="0" defaultSize="0" autoLine="0" autoPict="0">
                <anchor moveWithCells="1">
                  <from>
                    <xdr:col>15</xdr:col>
                    <xdr:colOff>203200</xdr:colOff>
                    <xdr:row>25</xdr:row>
                    <xdr:rowOff>114300</xdr:rowOff>
                  </from>
                  <to>
                    <xdr:col>15</xdr:col>
                    <xdr:colOff>1143000</xdr:colOff>
                    <xdr:row>25</xdr:row>
                    <xdr:rowOff>317500</xdr:rowOff>
                  </to>
                </anchor>
              </controlPr>
            </control>
          </mc:Choice>
        </mc:AlternateContent>
        <mc:AlternateContent xmlns:mc="http://schemas.openxmlformats.org/markup-compatibility/2006">
          <mc:Choice Requires="x14">
            <control shapeId="32942" r:id="rId179" name="Drop Down 174">
              <controlPr locked="0" defaultSize="0" autoLine="0" autoPict="0">
                <anchor moveWithCells="1">
                  <from>
                    <xdr:col>15</xdr:col>
                    <xdr:colOff>203200</xdr:colOff>
                    <xdr:row>26</xdr:row>
                    <xdr:rowOff>114300</xdr:rowOff>
                  </from>
                  <to>
                    <xdr:col>15</xdr:col>
                    <xdr:colOff>1143000</xdr:colOff>
                    <xdr:row>26</xdr:row>
                    <xdr:rowOff>317500</xdr:rowOff>
                  </to>
                </anchor>
              </controlPr>
            </control>
          </mc:Choice>
        </mc:AlternateContent>
        <mc:AlternateContent xmlns:mc="http://schemas.openxmlformats.org/markup-compatibility/2006">
          <mc:Choice Requires="x14">
            <control shapeId="32943" r:id="rId180" name="Drop Down 175">
              <controlPr locked="0" defaultSize="0" autoLine="0" autoPict="0">
                <anchor moveWithCells="1">
                  <from>
                    <xdr:col>15</xdr:col>
                    <xdr:colOff>203200</xdr:colOff>
                    <xdr:row>27</xdr:row>
                    <xdr:rowOff>114300</xdr:rowOff>
                  </from>
                  <to>
                    <xdr:col>15</xdr:col>
                    <xdr:colOff>1143000</xdr:colOff>
                    <xdr:row>27</xdr:row>
                    <xdr:rowOff>317500</xdr:rowOff>
                  </to>
                </anchor>
              </controlPr>
            </control>
          </mc:Choice>
        </mc:AlternateContent>
        <mc:AlternateContent xmlns:mc="http://schemas.openxmlformats.org/markup-compatibility/2006">
          <mc:Choice Requires="x14">
            <control shapeId="32944" r:id="rId181" name="Drop Down 176">
              <controlPr locked="0" defaultSize="0" autoLine="0" autoPict="0">
                <anchor moveWithCells="1">
                  <from>
                    <xdr:col>15</xdr:col>
                    <xdr:colOff>203200</xdr:colOff>
                    <xdr:row>28</xdr:row>
                    <xdr:rowOff>114300</xdr:rowOff>
                  </from>
                  <to>
                    <xdr:col>15</xdr:col>
                    <xdr:colOff>1143000</xdr:colOff>
                    <xdr:row>28</xdr:row>
                    <xdr:rowOff>317500</xdr:rowOff>
                  </to>
                </anchor>
              </controlPr>
            </control>
          </mc:Choice>
        </mc:AlternateContent>
        <mc:AlternateContent xmlns:mc="http://schemas.openxmlformats.org/markup-compatibility/2006">
          <mc:Choice Requires="x14">
            <control shapeId="32945" r:id="rId182" name="Drop Down 177">
              <controlPr locked="0" defaultSize="0" autoLine="0" autoPict="0">
                <anchor moveWithCells="1">
                  <from>
                    <xdr:col>15</xdr:col>
                    <xdr:colOff>203200</xdr:colOff>
                    <xdr:row>29</xdr:row>
                    <xdr:rowOff>114300</xdr:rowOff>
                  </from>
                  <to>
                    <xdr:col>15</xdr:col>
                    <xdr:colOff>1143000</xdr:colOff>
                    <xdr:row>29</xdr:row>
                    <xdr:rowOff>317500</xdr:rowOff>
                  </to>
                </anchor>
              </controlPr>
            </control>
          </mc:Choice>
        </mc:AlternateContent>
        <mc:AlternateContent xmlns:mc="http://schemas.openxmlformats.org/markup-compatibility/2006">
          <mc:Choice Requires="x14">
            <control shapeId="32946" r:id="rId183" name="Drop Down 178">
              <controlPr locked="0" defaultSize="0" autoLine="0" autoPict="0">
                <anchor moveWithCells="1">
                  <from>
                    <xdr:col>15</xdr:col>
                    <xdr:colOff>203200</xdr:colOff>
                    <xdr:row>30</xdr:row>
                    <xdr:rowOff>114300</xdr:rowOff>
                  </from>
                  <to>
                    <xdr:col>15</xdr:col>
                    <xdr:colOff>1143000</xdr:colOff>
                    <xdr:row>30</xdr:row>
                    <xdr:rowOff>317500</xdr:rowOff>
                  </to>
                </anchor>
              </controlPr>
            </control>
          </mc:Choice>
        </mc:AlternateContent>
        <mc:AlternateContent xmlns:mc="http://schemas.openxmlformats.org/markup-compatibility/2006">
          <mc:Choice Requires="x14">
            <control shapeId="32947" r:id="rId184" name="Drop Down 179">
              <controlPr locked="0" defaultSize="0" autoLine="0" autoPict="0">
                <anchor moveWithCells="1">
                  <from>
                    <xdr:col>15</xdr:col>
                    <xdr:colOff>203200</xdr:colOff>
                    <xdr:row>31</xdr:row>
                    <xdr:rowOff>114300</xdr:rowOff>
                  </from>
                  <to>
                    <xdr:col>15</xdr:col>
                    <xdr:colOff>1143000</xdr:colOff>
                    <xdr:row>31</xdr:row>
                    <xdr:rowOff>317500</xdr:rowOff>
                  </to>
                </anchor>
              </controlPr>
            </control>
          </mc:Choice>
        </mc:AlternateContent>
        <mc:AlternateContent xmlns:mc="http://schemas.openxmlformats.org/markup-compatibility/2006">
          <mc:Choice Requires="x14">
            <control shapeId="32948" r:id="rId185" name="Drop Down 180">
              <controlPr locked="0" defaultSize="0" autoLine="0" autoPict="0">
                <anchor moveWithCells="1">
                  <from>
                    <xdr:col>15</xdr:col>
                    <xdr:colOff>203200</xdr:colOff>
                    <xdr:row>32</xdr:row>
                    <xdr:rowOff>114300</xdr:rowOff>
                  </from>
                  <to>
                    <xdr:col>15</xdr:col>
                    <xdr:colOff>1143000</xdr:colOff>
                    <xdr:row>32</xdr:row>
                    <xdr:rowOff>317500</xdr:rowOff>
                  </to>
                </anchor>
              </controlPr>
            </control>
          </mc:Choice>
        </mc:AlternateContent>
        <mc:AlternateContent xmlns:mc="http://schemas.openxmlformats.org/markup-compatibility/2006">
          <mc:Choice Requires="x14">
            <control shapeId="32949" r:id="rId186" name="Drop Down 181">
              <controlPr locked="0" defaultSize="0" autoLine="0" autoPict="0">
                <anchor moveWithCells="1">
                  <from>
                    <xdr:col>15</xdr:col>
                    <xdr:colOff>203200</xdr:colOff>
                    <xdr:row>33</xdr:row>
                    <xdr:rowOff>114300</xdr:rowOff>
                  </from>
                  <to>
                    <xdr:col>15</xdr:col>
                    <xdr:colOff>1143000</xdr:colOff>
                    <xdr:row>33</xdr:row>
                    <xdr:rowOff>317500</xdr:rowOff>
                  </to>
                </anchor>
              </controlPr>
            </control>
          </mc:Choice>
        </mc:AlternateContent>
        <mc:AlternateContent xmlns:mc="http://schemas.openxmlformats.org/markup-compatibility/2006">
          <mc:Choice Requires="x14">
            <control shapeId="32950" r:id="rId187" name="Drop Down 182">
              <controlPr locked="0" defaultSize="0" autoLine="0" autoPict="0">
                <anchor moveWithCells="1">
                  <from>
                    <xdr:col>15</xdr:col>
                    <xdr:colOff>203200</xdr:colOff>
                    <xdr:row>34</xdr:row>
                    <xdr:rowOff>114300</xdr:rowOff>
                  </from>
                  <to>
                    <xdr:col>15</xdr:col>
                    <xdr:colOff>1143000</xdr:colOff>
                    <xdr:row>34</xdr:row>
                    <xdr:rowOff>317500</xdr:rowOff>
                  </to>
                </anchor>
              </controlPr>
            </control>
          </mc:Choice>
        </mc:AlternateContent>
        <mc:AlternateContent xmlns:mc="http://schemas.openxmlformats.org/markup-compatibility/2006">
          <mc:Choice Requires="x14">
            <control shapeId="32951" r:id="rId188" name="Drop Down 183">
              <controlPr locked="0" defaultSize="0" autoLine="0" autoPict="0">
                <anchor moveWithCells="1">
                  <from>
                    <xdr:col>15</xdr:col>
                    <xdr:colOff>203200</xdr:colOff>
                    <xdr:row>35</xdr:row>
                    <xdr:rowOff>114300</xdr:rowOff>
                  </from>
                  <to>
                    <xdr:col>15</xdr:col>
                    <xdr:colOff>1143000</xdr:colOff>
                    <xdr:row>35</xdr:row>
                    <xdr:rowOff>317500</xdr:rowOff>
                  </to>
                </anchor>
              </controlPr>
            </control>
          </mc:Choice>
        </mc:AlternateContent>
        <mc:AlternateContent xmlns:mc="http://schemas.openxmlformats.org/markup-compatibility/2006">
          <mc:Choice Requires="x14">
            <control shapeId="32952" r:id="rId189" name="Drop Down 184">
              <controlPr locked="0" defaultSize="0" autoLine="0" autoPict="0">
                <anchor moveWithCells="1">
                  <from>
                    <xdr:col>15</xdr:col>
                    <xdr:colOff>203200</xdr:colOff>
                    <xdr:row>36</xdr:row>
                    <xdr:rowOff>114300</xdr:rowOff>
                  </from>
                  <to>
                    <xdr:col>15</xdr:col>
                    <xdr:colOff>1143000</xdr:colOff>
                    <xdr:row>36</xdr:row>
                    <xdr:rowOff>317500</xdr:rowOff>
                  </to>
                </anchor>
              </controlPr>
            </control>
          </mc:Choice>
        </mc:AlternateContent>
        <mc:AlternateContent xmlns:mc="http://schemas.openxmlformats.org/markup-compatibility/2006">
          <mc:Choice Requires="x14">
            <control shapeId="32953" r:id="rId190" name="Drop Down 185">
              <controlPr locked="0" defaultSize="0" autoLine="0" autoPict="0">
                <anchor moveWithCells="1">
                  <from>
                    <xdr:col>15</xdr:col>
                    <xdr:colOff>203200</xdr:colOff>
                    <xdr:row>37</xdr:row>
                    <xdr:rowOff>114300</xdr:rowOff>
                  </from>
                  <to>
                    <xdr:col>15</xdr:col>
                    <xdr:colOff>1143000</xdr:colOff>
                    <xdr:row>37</xdr:row>
                    <xdr:rowOff>317500</xdr:rowOff>
                  </to>
                </anchor>
              </controlPr>
            </control>
          </mc:Choice>
        </mc:AlternateContent>
        <mc:AlternateContent xmlns:mc="http://schemas.openxmlformats.org/markup-compatibility/2006">
          <mc:Choice Requires="x14">
            <control shapeId="32954" r:id="rId191" name="Drop Down 186">
              <controlPr locked="0" defaultSize="0" autoLine="0" autoPict="0">
                <anchor moveWithCells="1">
                  <from>
                    <xdr:col>15</xdr:col>
                    <xdr:colOff>203200</xdr:colOff>
                    <xdr:row>38</xdr:row>
                    <xdr:rowOff>114300</xdr:rowOff>
                  </from>
                  <to>
                    <xdr:col>15</xdr:col>
                    <xdr:colOff>1143000</xdr:colOff>
                    <xdr:row>38</xdr:row>
                    <xdr:rowOff>317500</xdr:rowOff>
                  </to>
                </anchor>
              </controlPr>
            </control>
          </mc:Choice>
        </mc:AlternateContent>
        <mc:AlternateContent xmlns:mc="http://schemas.openxmlformats.org/markup-compatibility/2006">
          <mc:Choice Requires="x14">
            <control shapeId="32955" r:id="rId192" name="Drop Down 187">
              <controlPr locked="0" defaultSize="0" autoLine="0" autoPict="0">
                <anchor moveWithCells="1">
                  <from>
                    <xdr:col>15</xdr:col>
                    <xdr:colOff>203200</xdr:colOff>
                    <xdr:row>39</xdr:row>
                    <xdr:rowOff>114300</xdr:rowOff>
                  </from>
                  <to>
                    <xdr:col>15</xdr:col>
                    <xdr:colOff>1143000</xdr:colOff>
                    <xdr:row>39</xdr:row>
                    <xdr:rowOff>317500</xdr:rowOff>
                  </to>
                </anchor>
              </controlPr>
            </control>
          </mc:Choice>
        </mc:AlternateContent>
        <mc:AlternateContent xmlns:mc="http://schemas.openxmlformats.org/markup-compatibility/2006">
          <mc:Choice Requires="x14">
            <control shapeId="32956" r:id="rId193" name="Drop Down 188">
              <controlPr locked="0" defaultSize="0" autoLine="0" autoPict="0">
                <anchor moveWithCells="1">
                  <from>
                    <xdr:col>15</xdr:col>
                    <xdr:colOff>203200</xdr:colOff>
                    <xdr:row>40</xdr:row>
                    <xdr:rowOff>114300</xdr:rowOff>
                  </from>
                  <to>
                    <xdr:col>15</xdr:col>
                    <xdr:colOff>1143000</xdr:colOff>
                    <xdr:row>40</xdr:row>
                    <xdr:rowOff>317500</xdr:rowOff>
                  </to>
                </anchor>
              </controlPr>
            </control>
          </mc:Choice>
        </mc:AlternateContent>
        <mc:AlternateContent xmlns:mc="http://schemas.openxmlformats.org/markup-compatibility/2006">
          <mc:Choice Requires="x14">
            <control shapeId="32957" r:id="rId194" name="Drop Down 189">
              <controlPr locked="0" defaultSize="0" autoLine="0" autoPict="0">
                <anchor moveWithCells="1">
                  <from>
                    <xdr:col>15</xdr:col>
                    <xdr:colOff>203200</xdr:colOff>
                    <xdr:row>41</xdr:row>
                    <xdr:rowOff>114300</xdr:rowOff>
                  </from>
                  <to>
                    <xdr:col>15</xdr:col>
                    <xdr:colOff>1143000</xdr:colOff>
                    <xdr:row>41</xdr:row>
                    <xdr:rowOff>317500</xdr:rowOff>
                  </to>
                </anchor>
              </controlPr>
            </control>
          </mc:Choice>
        </mc:AlternateContent>
        <mc:AlternateContent xmlns:mc="http://schemas.openxmlformats.org/markup-compatibility/2006">
          <mc:Choice Requires="x14">
            <control shapeId="32958" r:id="rId195" name="Drop Down 190">
              <controlPr locked="0" defaultSize="0" autoLine="0" autoPict="0">
                <anchor moveWithCells="1">
                  <from>
                    <xdr:col>15</xdr:col>
                    <xdr:colOff>203200</xdr:colOff>
                    <xdr:row>42</xdr:row>
                    <xdr:rowOff>114300</xdr:rowOff>
                  </from>
                  <to>
                    <xdr:col>15</xdr:col>
                    <xdr:colOff>1143000</xdr:colOff>
                    <xdr:row>42</xdr:row>
                    <xdr:rowOff>317500</xdr:rowOff>
                  </to>
                </anchor>
              </controlPr>
            </control>
          </mc:Choice>
        </mc:AlternateContent>
        <mc:AlternateContent xmlns:mc="http://schemas.openxmlformats.org/markup-compatibility/2006">
          <mc:Choice Requires="x14">
            <control shapeId="32959" r:id="rId196" name="Drop Down 191">
              <controlPr locked="0" defaultSize="0" autoLine="0" autoPict="0">
                <anchor moveWithCells="1">
                  <from>
                    <xdr:col>15</xdr:col>
                    <xdr:colOff>203200</xdr:colOff>
                    <xdr:row>43</xdr:row>
                    <xdr:rowOff>114300</xdr:rowOff>
                  </from>
                  <to>
                    <xdr:col>15</xdr:col>
                    <xdr:colOff>1143000</xdr:colOff>
                    <xdr:row>43</xdr:row>
                    <xdr:rowOff>317500</xdr:rowOff>
                  </to>
                </anchor>
              </controlPr>
            </control>
          </mc:Choice>
        </mc:AlternateContent>
        <mc:AlternateContent xmlns:mc="http://schemas.openxmlformats.org/markup-compatibility/2006">
          <mc:Choice Requires="x14">
            <control shapeId="32960" r:id="rId197" name="Drop Down 192">
              <controlPr locked="0" defaultSize="0" autoLine="0" autoPict="0">
                <anchor moveWithCells="1">
                  <from>
                    <xdr:col>15</xdr:col>
                    <xdr:colOff>203200</xdr:colOff>
                    <xdr:row>44</xdr:row>
                    <xdr:rowOff>114300</xdr:rowOff>
                  </from>
                  <to>
                    <xdr:col>15</xdr:col>
                    <xdr:colOff>1143000</xdr:colOff>
                    <xdr:row>44</xdr:row>
                    <xdr:rowOff>317500</xdr:rowOff>
                  </to>
                </anchor>
              </controlPr>
            </control>
          </mc:Choice>
        </mc:AlternateContent>
        <mc:AlternateContent xmlns:mc="http://schemas.openxmlformats.org/markup-compatibility/2006">
          <mc:Choice Requires="x14">
            <control shapeId="32961" r:id="rId198" name="Drop Down 193">
              <controlPr locked="0" defaultSize="0" autoLine="0" autoPict="0">
                <anchor moveWithCells="1">
                  <from>
                    <xdr:col>15</xdr:col>
                    <xdr:colOff>203200</xdr:colOff>
                    <xdr:row>45</xdr:row>
                    <xdr:rowOff>114300</xdr:rowOff>
                  </from>
                  <to>
                    <xdr:col>15</xdr:col>
                    <xdr:colOff>1143000</xdr:colOff>
                    <xdr:row>45</xdr:row>
                    <xdr:rowOff>317500</xdr:rowOff>
                  </to>
                </anchor>
              </controlPr>
            </control>
          </mc:Choice>
        </mc:AlternateContent>
        <mc:AlternateContent xmlns:mc="http://schemas.openxmlformats.org/markup-compatibility/2006">
          <mc:Choice Requires="x14">
            <control shapeId="32962" r:id="rId199" name="Drop Down 194">
              <controlPr locked="0" defaultSize="0" autoLine="0" autoPict="0">
                <anchor moveWithCells="1">
                  <from>
                    <xdr:col>15</xdr:col>
                    <xdr:colOff>203200</xdr:colOff>
                    <xdr:row>46</xdr:row>
                    <xdr:rowOff>114300</xdr:rowOff>
                  </from>
                  <to>
                    <xdr:col>15</xdr:col>
                    <xdr:colOff>1143000</xdr:colOff>
                    <xdr:row>46</xdr:row>
                    <xdr:rowOff>317500</xdr:rowOff>
                  </to>
                </anchor>
              </controlPr>
            </control>
          </mc:Choice>
        </mc:AlternateContent>
        <mc:AlternateContent xmlns:mc="http://schemas.openxmlformats.org/markup-compatibility/2006">
          <mc:Choice Requires="x14">
            <control shapeId="32963" r:id="rId200" name="Drop Down 195">
              <controlPr locked="0" defaultSize="0" autoLine="0" autoPict="0">
                <anchor moveWithCells="1">
                  <from>
                    <xdr:col>15</xdr:col>
                    <xdr:colOff>203200</xdr:colOff>
                    <xdr:row>47</xdr:row>
                    <xdr:rowOff>114300</xdr:rowOff>
                  </from>
                  <to>
                    <xdr:col>15</xdr:col>
                    <xdr:colOff>1143000</xdr:colOff>
                    <xdr:row>47</xdr:row>
                    <xdr:rowOff>317500</xdr:rowOff>
                  </to>
                </anchor>
              </controlPr>
            </control>
          </mc:Choice>
        </mc:AlternateContent>
        <mc:AlternateContent xmlns:mc="http://schemas.openxmlformats.org/markup-compatibility/2006">
          <mc:Choice Requires="x14">
            <control shapeId="32964" r:id="rId201" name="Drop Down 196">
              <controlPr locked="0" defaultSize="0" autoLine="0" autoPict="0">
                <anchor moveWithCells="1">
                  <from>
                    <xdr:col>15</xdr:col>
                    <xdr:colOff>203200</xdr:colOff>
                    <xdr:row>48</xdr:row>
                    <xdr:rowOff>114300</xdr:rowOff>
                  </from>
                  <to>
                    <xdr:col>15</xdr:col>
                    <xdr:colOff>1143000</xdr:colOff>
                    <xdr:row>48</xdr:row>
                    <xdr:rowOff>317500</xdr:rowOff>
                  </to>
                </anchor>
              </controlPr>
            </control>
          </mc:Choice>
        </mc:AlternateContent>
        <mc:AlternateContent xmlns:mc="http://schemas.openxmlformats.org/markup-compatibility/2006">
          <mc:Choice Requires="x14">
            <control shapeId="32965" r:id="rId202" name="Drop Down 197">
              <controlPr locked="0" defaultSize="0" autoLine="0" autoPict="0">
                <anchor moveWithCells="1">
                  <from>
                    <xdr:col>15</xdr:col>
                    <xdr:colOff>203200</xdr:colOff>
                    <xdr:row>49</xdr:row>
                    <xdr:rowOff>114300</xdr:rowOff>
                  </from>
                  <to>
                    <xdr:col>15</xdr:col>
                    <xdr:colOff>1143000</xdr:colOff>
                    <xdr:row>49</xdr:row>
                    <xdr:rowOff>317500</xdr:rowOff>
                  </to>
                </anchor>
              </controlPr>
            </control>
          </mc:Choice>
        </mc:AlternateContent>
        <mc:AlternateContent xmlns:mc="http://schemas.openxmlformats.org/markup-compatibility/2006">
          <mc:Choice Requires="x14">
            <control shapeId="32966" r:id="rId203" name="Drop Down 198">
              <controlPr locked="0" defaultSize="0" autoLine="0" autoPict="0">
                <anchor moveWithCells="1">
                  <from>
                    <xdr:col>15</xdr:col>
                    <xdr:colOff>203200</xdr:colOff>
                    <xdr:row>50</xdr:row>
                    <xdr:rowOff>114300</xdr:rowOff>
                  </from>
                  <to>
                    <xdr:col>15</xdr:col>
                    <xdr:colOff>1143000</xdr:colOff>
                    <xdr:row>50</xdr:row>
                    <xdr:rowOff>317500</xdr:rowOff>
                  </to>
                </anchor>
              </controlPr>
            </control>
          </mc:Choice>
        </mc:AlternateContent>
        <mc:AlternateContent xmlns:mc="http://schemas.openxmlformats.org/markup-compatibility/2006">
          <mc:Choice Requires="x14">
            <control shapeId="32967" r:id="rId204" name="Drop Down 199">
              <controlPr locked="0" defaultSize="0" autoLine="0" autoPict="0">
                <anchor moveWithCells="1">
                  <from>
                    <xdr:col>15</xdr:col>
                    <xdr:colOff>203200</xdr:colOff>
                    <xdr:row>51</xdr:row>
                    <xdr:rowOff>114300</xdr:rowOff>
                  </from>
                  <to>
                    <xdr:col>15</xdr:col>
                    <xdr:colOff>1143000</xdr:colOff>
                    <xdr:row>51</xdr:row>
                    <xdr:rowOff>317500</xdr:rowOff>
                  </to>
                </anchor>
              </controlPr>
            </control>
          </mc:Choice>
        </mc:AlternateContent>
        <mc:AlternateContent xmlns:mc="http://schemas.openxmlformats.org/markup-compatibility/2006">
          <mc:Choice Requires="x14">
            <control shapeId="32968" r:id="rId205" name="Drop Down 200">
              <controlPr locked="0" defaultSize="0" autoLine="0" autoPict="0">
                <anchor moveWithCells="1">
                  <from>
                    <xdr:col>15</xdr:col>
                    <xdr:colOff>203200</xdr:colOff>
                    <xdr:row>52</xdr:row>
                    <xdr:rowOff>114300</xdr:rowOff>
                  </from>
                  <to>
                    <xdr:col>15</xdr:col>
                    <xdr:colOff>1143000</xdr:colOff>
                    <xdr:row>52</xdr:row>
                    <xdr:rowOff>317500</xdr:rowOff>
                  </to>
                </anchor>
              </controlPr>
            </control>
          </mc:Choice>
        </mc:AlternateContent>
        <mc:AlternateContent xmlns:mc="http://schemas.openxmlformats.org/markup-compatibility/2006">
          <mc:Choice Requires="x14">
            <control shapeId="32969" r:id="rId206" name="Drop Down 201">
              <controlPr locked="0" defaultSize="0" autoLine="0" autoPict="0">
                <anchor moveWithCells="1">
                  <from>
                    <xdr:col>15</xdr:col>
                    <xdr:colOff>203200</xdr:colOff>
                    <xdr:row>53</xdr:row>
                    <xdr:rowOff>114300</xdr:rowOff>
                  </from>
                  <to>
                    <xdr:col>15</xdr:col>
                    <xdr:colOff>1143000</xdr:colOff>
                    <xdr:row>53</xdr:row>
                    <xdr:rowOff>317500</xdr:rowOff>
                  </to>
                </anchor>
              </controlPr>
            </control>
          </mc:Choice>
        </mc:AlternateContent>
        <mc:AlternateContent xmlns:mc="http://schemas.openxmlformats.org/markup-compatibility/2006">
          <mc:Choice Requires="x14">
            <control shapeId="32970" r:id="rId207" name="Drop Down 202">
              <controlPr locked="0" defaultSize="0" autoLine="0" autoPict="0">
                <anchor moveWithCells="1">
                  <from>
                    <xdr:col>15</xdr:col>
                    <xdr:colOff>203200</xdr:colOff>
                    <xdr:row>54</xdr:row>
                    <xdr:rowOff>114300</xdr:rowOff>
                  </from>
                  <to>
                    <xdr:col>15</xdr:col>
                    <xdr:colOff>1143000</xdr:colOff>
                    <xdr:row>54</xdr:row>
                    <xdr:rowOff>317500</xdr:rowOff>
                  </to>
                </anchor>
              </controlPr>
            </control>
          </mc:Choice>
        </mc:AlternateContent>
        <mc:AlternateContent xmlns:mc="http://schemas.openxmlformats.org/markup-compatibility/2006">
          <mc:Choice Requires="x14">
            <control shapeId="32971" r:id="rId208" name="Drop Down 203">
              <controlPr locked="0" defaultSize="0" autoLine="0" autoPict="0">
                <anchor moveWithCells="1">
                  <from>
                    <xdr:col>15</xdr:col>
                    <xdr:colOff>203200</xdr:colOff>
                    <xdr:row>55</xdr:row>
                    <xdr:rowOff>114300</xdr:rowOff>
                  </from>
                  <to>
                    <xdr:col>15</xdr:col>
                    <xdr:colOff>1143000</xdr:colOff>
                    <xdr:row>55</xdr:row>
                    <xdr:rowOff>317500</xdr:rowOff>
                  </to>
                </anchor>
              </controlPr>
            </control>
          </mc:Choice>
        </mc:AlternateContent>
        <mc:AlternateContent xmlns:mc="http://schemas.openxmlformats.org/markup-compatibility/2006">
          <mc:Choice Requires="x14">
            <control shapeId="32972" r:id="rId209" name="Drop Down 204">
              <controlPr locked="0" defaultSize="0" autoLine="0" autoPict="0">
                <anchor moveWithCells="1">
                  <from>
                    <xdr:col>15</xdr:col>
                    <xdr:colOff>203200</xdr:colOff>
                    <xdr:row>56</xdr:row>
                    <xdr:rowOff>114300</xdr:rowOff>
                  </from>
                  <to>
                    <xdr:col>15</xdr:col>
                    <xdr:colOff>1143000</xdr:colOff>
                    <xdr:row>56</xdr:row>
                    <xdr:rowOff>317500</xdr:rowOff>
                  </to>
                </anchor>
              </controlPr>
            </control>
          </mc:Choice>
        </mc:AlternateContent>
        <mc:AlternateContent xmlns:mc="http://schemas.openxmlformats.org/markup-compatibility/2006">
          <mc:Choice Requires="x14">
            <control shapeId="32973" r:id="rId210" name="Drop Down 205">
              <controlPr locked="0" defaultSize="0" autoLine="0" autoPict="0">
                <anchor moveWithCells="1">
                  <from>
                    <xdr:col>15</xdr:col>
                    <xdr:colOff>203200</xdr:colOff>
                    <xdr:row>57</xdr:row>
                    <xdr:rowOff>114300</xdr:rowOff>
                  </from>
                  <to>
                    <xdr:col>15</xdr:col>
                    <xdr:colOff>1143000</xdr:colOff>
                    <xdr:row>57</xdr:row>
                    <xdr:rowOff>317500</xdr:rowOff>
                  </to>
                </anchor>
              </controlPr>
            </control>
          </mc:Choice>
        </mc:AlternateContent>
        <mc:AlternateContent xmlns:mc="http://schemas.openxmlformats.org/markup-compatibility/2006">
          <mc:Choice Requires="x14">
            <control shapeId="32974" r:id="rId211" name="Drop Down 206">
              <controlPr locked="0" defaultSize="0" autoLine="0" autoPict="0">
                <anchor moveWithCells="1">
                  <from>
                    <xdr:col>15</xdr:col>
                    <xdr:colOff>203200</xdr:colOff>
                    <xdr:row>58</xdr:row>
                    <xdr:rowOff>114300</xdr:rowOff>
                  </from>
                  <to>
                    <xdr:col>15</xdr:col>
                    <xdr:colOff>1143000</xdr:colOff>
                    <xdr:row>58</xdr:row>
                    <xdr:rowOff>317500</xdr:rowOff>
                  </to>
                </anchor>
              </controlPr>
            </control>
          </mc:Choice>
        </mc:AlternateContent>
        <mc:AlternateContent xmlns:mc="http://schemas.openxmlformats.org/markup-compatibility/2006">
          <mc:Choice Requires="x14">
            <control shapeId="32975" r:id="rId212" name="Drop Down 207">
              <controlPr locked="0" defaultSize="0" autoLine="0" autoPict="0">
                <anchor moveWithCells="1">
                  <from>
                    <xdr:col>15</xdr:col>
                    <xdr:colOff>203200</xdr:colOff>
                    <xdr:row>59</xdr:row>
                    <xdr:rowOff>114300</xdr:rowOff>
                  </from>
                  <to>
                    <xdr:col>15</xdr:col>
                    <xdr:colOff>1143000</xdr:colOff>
                    <xdr:row>59</xdr:row>
                    <xdr:rowOff>317500</xdr:rowOff>
                  </to>
                </anchor>
              </controlPr>
            </control>
          </mc:Choice>
        </mc:AlternateContent>
        <mc:AlternateContent xmlns:mc="http://schemas.openxmlformats.org/markup-compatibility/2006">
          <mc:Choice Requires="x14">
            <control shapeId="32976" r:id="rId213" name="Drop Down 208">
              <controlPr locked="0" defaultSize="0" autoLine="0" autoPict="0">
                <anchor moveWithCells="1">
                  <from>
                    <xdr:col>15</xdr:col>
                    <xdr:colOff>203200</xdr:colOff>
                    <xdr:row>60</xdr:row>
                    <xdr:rowOff>114300</xdr:rowOff>
                  </from>
                  <to>
                    <xdr:col>15</xdr:col>
                    <xdr:colOff>1143000</xdr:colOff>
                    <xdr:row>60</xdr:row>
                    <xdr:rowOff>317500</xdr:rowOff>
                  </to>
                </anchor>
              </controlPr>
            </control>
          </mc:Choice>
        </mc:AlternateContent>
        <mc:AlternateContent xmlns:mc="http://schemas.openxmlformats.org/markup-compatibility/2006">
          <mc:Choice Requires="x14">
            <control shapeId="32977" r:id="rId214" name="Drop Down 209">
              <controlPr locked="0" defaultSize="0" autoLine="0" autoPict="0">
                <anchor moveWithCells="1">
                  <from>
                    <xdr:col>15</xdr:col>
                    <xdr:colOff>203200</xdr:colOff>
                    <xdr:row>61</xdr:row>
                    <xdr:rowOff>114300</xdr:rowOff>
                  </from>
                  <to>
                    <xdr:col>15</xdr:col>
                    <xdr:colOff>1143000</xdr:colOff>
                    <xdr:row>61</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W30"/>
  <sheetViews>
    <sheetView topLeftCell="C1" zoomScaleNormal="100" workbookViewId="0">
      <pane ySplit="6" topLeftCell="A7" activePane="bottomLeft" state="frozenSplit"/>
      <selection activeCell="C1" sqref="C1"/>
      <selection pane="bottomLeft" activeCell="Q2" sqref="Q2"/>
    </sheetView>
  </sheetViews>
  <sheetFormatPr defaultRowHeight="14.5" x14ac:dyDescent="0.35"/>
  <cols>
    <col min="1" max="1" width="10.453125" style="3" hidden="1" customWidth="1"/>
    <col min="2" max="2" width="7.81640625" style="3" hidden="1" customWidth="1"/>
    <col min="3" max="3" width="4.1796875" style="3" customWidth="1"/>
    <col min="4" max="4" width="50.1796875" customWidth="1"/>
    <col min="5" max="5" width="15.1796875" customWidth="1"/>
    <col min="6" max="8" width="17.1796875" customWidth="1"/>
    <col min="9" max="9" width="15.453125" customWidth="1"/>
    <col min="10" max="12" width="23.1796875" customWidth="1"/>
    <col min="13" max="13" width="18.1796875" customWidth="1"/>
    <col min="14" max="15" width="15.81640625" customWidth="1"/>
    <col min="16" max="16" width="8.453125" customWidth="1"/>
    <col min="17" max="17" width="6.54296875" customWidth="1"/>
    <col min="19" max="19" width="11.453125" customWidth="1"/>
    <col min="20" max="21" width="9.1796875" hidden="1" customWidth="1"/>
    <col min="22" max="22" width="9.1796875" customWidth="1"/>
    <col min="23" max="23" width="7.54296875" customWidth="1"/>
    <col min="24" max="24" width="4.54296875" customWidth="1"/>
  </cols>
  <sheetData>
    <row r="1" spans="1:23" ht="40.5" customHeight="1" thickBot="1" x14ac:dyDescent="0.4">
      <c r="C1" s="514" t="s">
        <v>384</v>
      </c>
      <c r="D1" s="515"/>
      <c r="E1" s="515"/>
      <c r="F1" s="515"/>
      <c r="G1" s="515"/>
      <c r="H1" s="515"/>
      <c r="I1" s="515"/>
      <c r="J1" s="515"/>
      <c r="K1" s="515"/>
      <c r="L1" s="515"/>
      <c r="M1" s="515"/>
      <c r="N1" s="515"/>
      <c r="O1" s="516"/>
      <c r="Q1" s="95"/>
      <c r="R1" s="510" t="s">
        <v>5</v>
      </c>
      <c r="S1" s="510"/>
      <c r="T1" s="510"/>
      <c r="U1" s="85"/>
      <c r="V1" s="85"/>
    </row>
    <row r="2" spans="1:23" ht="90.75" customHeight="1" thickBot="1" x14ac:dyDescent="0.4">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5">
      <c r="A3" s="97" t="s">
        <v>380</v>
      </c>
      <c r="C3" s="496" t="s">
        <v>366</v>
      </c>
      <c r="D3" s="497"/>
      <c r="E3" s="497"/>
      <c r="F3" s="497"/>
      <c r="G3" s="497"/>
      <c r="H3" s="497"/>
      <c r="I3" s="497"/>
      <c r="J3" s="497"/>
      <c r="K3" s="497"/>
      <c r="L3" s="497"/>
      <c r="M3" s="497"/>
      <c r="N3" s="497"/>
      <c r="O3" s="497"/>
      <c r="P3" s="497"/>
      <c r="Q3" s="497"/>
      <c r="R3" s="497"/>
      <c r="S3" s="497"/>
      <c r="T3" s="497"/>
      <c r="U3" s="497"/>
      <c r="V3" s="497"/>
      <c r="W3" s="498"/>
    </row>
    <row r="4" spans="1:23" ht="62.25" customHeight="1" x14ac:dyDescent="0.35">
      <c r="C4" s="525" t="s">
        <v>367</v>
      </c>
      <c r="D4" s="526"/>
      <c r="E4" s="511" t="s">
        <v>65</v>
      </c>
      <c r="F4" s="512"/>
      <c r="G4" s="512"/>
      <c r="H4" s="512"/>
      <c r="I4" s="513"/>
      <c r="J4" s="519" t="s">
        <v>159</v>
      </c>
      <c r="K4" s="520"/>
      <c r="L4" s="521"/>
      <c r="M4" s="527" t="s">
        <v>68</v>
      </c>
      <c r="N4" s="503" t="s">
        <v>66</v>
      </c>
      <c r="O4" s="504"/>
      <c r="P4" s="522" t="s">
        <v>368</v>
      </c>
      <c r="Q4" s="523"/>
      <c r="R4" s="523"/>
      <c r="S4" s="523"/>
      <c r="T4" s="523"/>
      <c r="U4" s="523"/>
      <c r="V4" s="523"/>
      <c r="W4" s="524"/>
    </row>
    <row r="5" spans="1:23" ht="34.5" customHeight="1" x14ac:dyDescent="0.35">
      <c r="C5" s="499" t="s">
        <v>64</v>
      </c>
      <c r="D5" s="500"/>
      <c r="E5" s="441" t="s">
        <v>421</v>
      </c>
      <c r="F5" s="531" t="s">
        <v>307</v>
      </c>
      <c r="G5" s="531" t="s">
        <v>308</v>
      </c>
      <c r="H5" s="531" t="s">
        <v>309</v>
      </c>
      <c r="I5" s="501" t="s">
        <v>285</v>
      </c>
      <c r="J5" s="434" t="s">
        <v>160</v>
      </c>
      <c r="K5" s="508" t="s">
        <v>306</v>
      </c>
      <c r="L5" s="508" t="s">
        <v>158</v>
      </c>
      <c r="M5" s="527"/>
      <c r="N5" s="466" t="s">
        <v>2</v>
      </c>
      <c r="O5" s="529" t="s">
        <v>6</v>
      </c>
      <c r="P5" s="458" t="s">
        <v>47</v>
      </c>
      <c r="Q5" s="459"/>
      <c r="R5" s="459"/>
      <c r="S5" s="459"/>
      <c r="T5" s="3"/>
      <c r="U5" s="3" t="b">
        <v>0</v>
      </c>
      <c r="V5" s="34"/>
      <c r="W5" s="505" t="str">
        <f>IF(AND(U5=FALSE,U6=FALSE,U7=FALSE,U8=FALSE),"",IF(AND(U5=TRUE,U6=TRUE),"Yes",IF(AND(U5=TRUE,U7=TRUE),"Yes",IF(AND(U6=TRUE,U7=TRUE),"Yes",IF(AND(U5=TRUE,U8=TRUE),"Yes",IF(AND(U7=TRUE,U8=TRUE),"Yes","No"))))))</f>
        <v/>
      </c>
    </row>
    <row r="6" spans="1:23" ht="34.5" customHeight="1" thickBot="1" x14ac:dyDescent="0.4">
      <c r="C6" s="499"/>
      <c r="D6" s="500"/>
      <c r="E6" s="495"/>
      <c r="F6" s="532"/>
      <c r="G6" s="532"/>
      <c r="H6" s="532"/>
      <c r="I6" s="502"/>
      <c r="J6" s="533"/>
      <c r="K6" s="509"/>
      <c r="L6" s="509"/>
      <c r="M6" s="528"/>
      <c r="N6" s="467"/>
      <c r="O6" s="530"/>
      <c r="P6" s="458" t="s">
        <v>48</v>
      </c>
      <c r="Q6" s="459"/>
      <c r="R6" s="459"/>
      <c r="S6" s="459"/>
      <c r="T6" s="3"/>
      <c r="U6" s="3" t="b">
        <v>0</v>
      </c>
      <c r="V6" s="34"/>
      <c r="W6" s="506"/>
    </row>
    <row r="7" spans="1:23" ht="34.5" customHeight="1" x14ac:dyDescent="0.35">
      <c r="A7" s="3">
        <v>1</v>
      </c>
      <c r="B7" s="3">
        <f t="shared" ref="B7:B26" si="0">INDEX(meals,A7)</f>
        <v>0</v>
      </c>
      <c r="C7" s="79">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58" t="s">
        <v>50</v>
      </c>
      <c r="Q7" s="459"/>
      <c r="R7" s="459"/>
      <c r="S7" s="459"/>
      <c r="T7" s="3"/>
      <c r="U7" s="3" t="b">
        <v>0</v>
      </c>
      <c r="V7" s="34"/>
      <c r="W7" s="506"/>
    </row>
    <row r="8" spans="1:23" ht="33.75" customHeight="1" x14ac:dyDescent="0.35">
      <c r="A8" s="3">
        <v>1</v>
      </c>
      <c r="B8" s="3">
        <f t="shared" si="0"/>
        <v>0</v>
      </c>
      <c r="C8" s="79">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58" t="s">
        <v>49</v>
      </c>
      <c r="Q8" s="459"/>
      <c r="R8" s="459"/>
      <c r="S8" s="459"/>
      <c r="T8" s="3"/>
      <c r="U8" s="3" t="b">
        <v>0</v>
      </c>
      <c r="V8" s="34"/>
      <c r="W8" s="507"/>
    </row>
    <row r="9" spans="1:23" ht="33.75" customHeight="1" thickBot="1" x14ac:dyDescent="0.4">
      <c r="A9" s="3">
        <v>1</v>
      </c>
      <c r="B9" s="3">
        <f t="shared" si="0"/>
        <v>0</v>
      </c>
      <c r="C9" s="79">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4" t="s">
        <v>51</v>
      </c>
      <c r="Q9" s="465"/>
      <c r="R9" s="465"/>
      <c r="S9" s="465"/>
      <c r="T9" s="5"/>
      <c r="U9" s="5" t="b">
        <v>0</v>
      </c>
      <c r="V9" s="4"/>
      <c r="W9" s="6" t="str">
        <f>IF(U9=TRUE,"No","")</f>
        <v/>
      </c>
    </row>
    <row r="10" spans="1:23" ht="33.75" customHeight="1" thickBot="1" x14ac:dyDescent="0.4">
      <c r="A10" s="3">
        <v>1</v>
      </c>
      <c r="B10" s="3">
        <f t="shared" si="0"/>
        <v>0</v>
      </c>
      <c r="C10" s="79">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35">
      <c r="A11" s="3">
        <v>1</v>
      </c>
      <c r="B11" s="3">
        <f t="shared" si="0"/>
        <v>0</v>
      </c>
      <c r="C11" s="79">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4">
      <c r="A12" s="3">
        <v>1</v>
      </c>
      <c r="B12" s="3">
        <f t="shared" si="0"/>
        <v>0</v>
      </c>
      <c r="C12" s="79">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35">
      <c r="A13" s="3">
        <v>1</v>
      </c>
      <c r="B13" s="3">
        <f t="shared" si="0"/>
        <v>0</v>
      </c>
      <c r="C13" s="79">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1" t="s">
        <v>35</v>
      </c>
      <c r="R13" s="492"/>
      <c r="S13" s="492"/>
      <c r="T13" s="34">
        <v>1</v>
      </c>
      <c r="U13" s="34">
        <f>INDEX(Cups,T13)</f>
        <v>0</v>
      </c>
      <c r="V13" s="476"/>
      <c r="W13" s="477"/>
    </row>
    <row r="14" spans="1:23" ht="33.75" customHeight="1" x14ac:dyDescent="0.35">
      <c r="A14" s="3">
        <v>1</v>
      </c>
      <c r="B14" s="3">
        <f t="shared" si="0"/>
        <v>0</v>
      </c>
      <c r="C14" s="79">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1"/>
      <c r="R14" s="492"/>
      <c r="S14" s="492"/>
      <c r="T14" s="34">
        <v>1</v>
      </c>
      <c r="U14" s="34">
        <f>INDEX(Cups,T14)</f>
        <v>0</v>
      </c>
      <c r="V14" s="472"/>
      <c r="W14" s="473"/>
    </row>
    <row r="15" spans="1:23" ht="33.75" customHeight="1" x14ac:dyDescent="0.35">
      <c r="A15" s="3">
        <v>1</v>
      </c>
      <c r="B15" s="3">
        <f t="shared" si="0"/>
        <v>0</v>
      </c>
      <c r="C15" s="79">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1"/>
      <c r="R15" s="492"/>
      <c r="S15" s="492"/>
      <c r="T15" s="34">
        <v>1</v>
      </c>
      <c r="U15" s="34">
        <f>INDEX(Cups,T15)</f>
        <v>0</v>
      </c>
      <c r="V15" s="472"/>
      <c r="W15" s="473"/>
    </row>
    <row r="16" spans="1:23" ht="38.25" customHeight="1" x14ac:dyDescent="0.35">
      <c r="A16" s="3">
        <v>1</v>
      </c>
      <c r="B16" s="3">
        <f t="shared" si="0"/>
        <v>0</v>
      </c>
      <c r="C16" s="79">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1"/>
      <c r="R16" s="492"/>
      <c r="S16" s="492"/>
      <c r="T16" s="34">
        <v>1</v>
      </c>
      <c r="U16" s="34">
        <f>INDEX(Cups,T16)</f>
        <v>0</v>
      </c>
      <c r="V16" s="472"/>
      <c r="W16" s="473"/>
    </row>
    <row r="17" spans="1:23" ht="33.75" customHeight="1" x14ac:dyDescent="0.35">
      <c r="A17" s="3">
        <v>1</v>
      </c>
      <c r="B17" s="3">
        <f t="shared" si="0"/>
        <v>0</v>
      </c>
      <c r="C17" s="79">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1"/>
      <c r="R17" s="492"/>
      <c r="S17" s="492"/>
      <c r="T17" s="34">
        <v>1</v>
      </c>
      <c r="U17" s="34">
        <f>INDEX(Cups,T17)</f>
        <v>0</v>
      </c>
      <c r="V17" s="478"/>
      <c r="W17" s="479"/>
    </row>
    <row r="18" spans="1:23" ht="33.75" customHeight="1" thickBot="1" x14ac:dyDescent="0.4">
      <c r="A18" s="3">
        <v>1</v>
      </c>
      <c r="B18" s="3">
        <f t="shared" si="0"/>
        <v>0</v>
      </c>
      <c r="C18" s="79">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3"/>
      <c r="R18" s="494"/>
      <c r="S18" s="494"/>
      <c r="T18" s="35"/>
      <c r="U18" s="35"/>
      <c r="V18" s="474">
        <f>SUM(U13:U17)</f>
        <v>0</v>
      </c>
      <c r="W18" s="475"/>
    </row>
    <row r="19" spans="1:23" ht="33.75" customHeight="1" thickBot="1" x14ac:dyDescent="0.4">
      <c r="A19" s="3">
        <v>1</v>
      </c>
      <c r="B19" s="3">
        <f t="shared" si="0"/>
        <v>0</v>
      </c>
      <c r="C19" s="79">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80" t="s">
        <v>32</v>
      </c>
      <c r="R19" s="481"/>
      <c r="S19" s="481"/>
      <c r="T19" s="481"/>
      <c r="U19" s="481"/>
      <c r="V19" s="481"/>
      <c r="W19" s="482"/>
    </row>
    <row r="20" spans="1:23" ht="33.75" customHeight="1" x14ac:dyDescent="0.35">
      <c r="A20" s="3">
        <v>1</v>
      </c>
      <c r="B20" s="3">
        <f t="shared" si="0"/>
        <v>0</v>
      </c>
      <c r="C20" s="79">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3"/>
      <c r="S20" s="484"/>
      <c r="V20" s="487"/>
      <c r="W20" s="488"/>
    </row>
    <row r="21" spans="1:23" ht="33.75" customHeight="1" x14ac:dyDescent="0.35">
      <c r="A21" s="3">
        <v>1</v>
      </c>
      <c r="B21" s="3">
        <f t="shared" si="0"/>
        <v>0</v>
      </c>
      <c r="C21" s="79">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5"/>
      <c r="S21" s="486"/>
      <c r="V21" s="489"/>
      <c r="W21" s="490"/>
    </row>
    <row r="22" spans="1:23" ht="33.75" customHeight="1" x14ac:dyDescent="0.35">
      <c r="A22" s="3">
        <v>1</v>
      </c>
      <c r="B22" s="3">
        <f t="shared" si="0"/>
        <v>0</v>
      </c>
      <c r="C22" s="79">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8"/>
      <c r="S22" s="469"/>
      <c r="T22" s="36"/>
      <c r="U22" s="36"/>
      <c r="V22" s="460">
        <f>FLOOR(V20,0.125)</f>
        <v>0</v>
      </c>
      <c r="W22" s="461"/>
    </row>
    <row r="23" spans="1:23" ht="33.75" customHeight="1" thickBot="1" x14ac:dyDescent="0.4">
      <c r="A23" s="3">
        <v>1</v>
      </c>
      <c r="B23" s="3">
        <f t="shared" si="0"/>
        <v>0</v>
      </c>
      <c r="C23" s="79">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70"/>
      <c r="S23" s="471"/>
      <c r="T23" s="37"/>
      <c r="U23" s="37"/>
      <c r="V23" s="462"/>
      <c r="W23" s="463"/>
    </row>
    <row r="24" spans="1:23" ht="33.75" customHeight="1" x14ac:dyDescent="0.35">
      <c r="A24" s="3">
        <v>1</v>
      </c>
      <c r="B24" s="3">
        <f t="shared" si="0"/>
        <v>0</v>
      </c>
      <c r="C24" s="79">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35">
      <c r="A25" s="3">
        <v>1</v>
      </c>
      <c r="B25" s="3">
        <f t="shared" si="0"/>
        <v>0</v>
      </c>
      <c r="C25" s="79">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4">
      <c r="A26" s="3">
        <v>1</v>
      </c>
      <c r="B26" s="3">
        <f t="shared" si="0"/>
        <v>0</v>
      </c>
      <c r="C26" s="79">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35">
      <c r="J27" s="104"/>
      <c r="K27" s="104"/>
      <c r="L27" s="104"/>
    </row>
    <row r="28" spans="1:23" ht="33.75" customHeight="1" x14ac:dyDescent="0.35">
      <c r="L28" s="104"/>
    </row>
    <row r="29" spans="1:23" ht="33.75" customHeight="1" x14ac:dyDescent="0.35"/>
    <row r="30" spans="1:23" ht="33.75" customHeight="1" x14ac:dyDescent="0.35"/>
  </sheetData>
  <sheetProtection algorithmName="SHA-512" hashValue="dP2K5XKZpCCGwKbgMOdJ3J1QoFXDWuscg1pLuzioZvi6ESPlGhH0NMINyVZoLA/ns4a7JRJr4yGQUBRmNiGdUg==" saltValue="/ENMjZHEc6Z7WDDdjLFxtQ==" spinCount="100000" sheet="1" selectLockedCells="1"/>
  <mergeCells count="41">
    <mergeCell ref="R1:T1"/>
    <mergeCell ref="E4:I4"/>
    <mergeCell ref="C1:O1"/>
    <mergeCell ref="C2:O2"/>
    <mergeCell ref="J4:L4"/>
    <mergeCell ref="P4:W4"/>
    <mergeCell ref="C4:D4"/>
    <mergeCell ref="R2:T2"/>
    <mergeCell ref="M4:M6"/>
    <mergeCell ref="P6:S6"/>
    <mergeCell ref="O5:O6"/>
    <mergeCell ref="G5:G6"/>
    <mergeCell ref="F5:F6"/>
    <mergeCell ref="J5:J6"/>
    <mergeCell ref="H5:H6"/>
    <mergeCell ref="L5:L6"/>
    <mergeCell ref="E5:E6"/>
    <mergeCell ref="C3:W3"/>
    <mergeCell ref="C5:D6"/>
    <mergeCell ref="P5:S5"/>
    <mergeCell ref="I5:I6"/>
    <mergeCell ref="N4:O4"/>
    <mergeCell ref="W5:W8"/>
    <mergeCell ref="K5:K6"/>
    <mergeCell ref="P7:S7"/>
    <mergeCell ref="Q11:W12"/>
    <mergeCell ref="P8:S8"/>
    <mergeCell ref="V22:W23"/>
    <mergeCell ref="P9:S9"/>
    <mergeCell ref="N5:N6"/>
    <mergeCell ref="Q22:S23"/>
    <mergeCell ref="V15:W15"/>
    <mergeCell ref="V18:W18"/>
    <mergeCell ref="V13:W13"/>
    <mergeCell ref="V17:W17"/>
    <mergeCell ref="Q19:W19"/>
    <mergeCell ref="Q20:S21"/>
    <mergeCell ref="V20:W21"/>
    <mergeCell ref="V16:W16"/>
    <mergeCell ref="V14:W14"/>
    <mergeCell ref="Q13:S18"/>
  </mergeCells>
  <conditionalFormatting sqref="W5 I7:I26 M7:M26 O7:O26 W9">
    <cfRule type="containsText" dxfId="50" priority="7" stopIfTrue="1" operator="containsText" text="Yes">
      <formula>NOT(ISERROR(SEARCH("Yes",I5)))</formula>
    </cfRule>
    <cfRule type="containsText" dxfId="49" priority="8" stopIfTrue="1" operator="containsText" text="No">
      <formula>NOT(ISERROR(SEARCH("No",I5)))</formula>
    </cfRule>
  </conditionalFormatting>
  <hyperlinks>
    <hyperlink ref="R1:T1" location="'Weekly Report'!A1" display="Go to Weekly Report" xr:uid="{00000000-0004-0000-0400-000000000000}"/>
    <hyperlink ref="R2:T2" location="'Breakfast Worksheet Instruction'!A1" display="Go to Instructions" xr:uid="{00000000-0004-0000-0400-000001000000}"/>
  </hyperlinks>
  <pageMargins left="0.7" right="0.7" top="0.75" bottom="0.75" header="0.3" footer="0.3"/>
  <pageSetup scale="50" orientation="landscape" horizontalDpi="1200" verticalDpi="1200" r:id="rId1"/>
  <headerFooter>
    <oddHeader>&amp;L&amp;G</oddHeader>
    <oddFooter>Page &amp;P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Drop Down 2">
              <controlPr defaultSize="0" autoLine="0" autoPict="0">
                <anchor moveWithCells="1">
                  <from>
                    <xdr:col>3</xdr:col>
                    <xdr:colOff>171450</xdr:colOff>
                    <xdr:row>6</xdr:row>
                    <xdr:rowOff>107950</xdr:rowOff>
                  </from>
                  <to>
                    <xdr:col>3</xdr:col>
                    <xdr:colOff>3213100</xdr:colOff>
                    <xdr:row>6</xdr:row>
                    <xdr:rowOff>374650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3</xdr:col>
                    <xdr:colOff>171450</xdr:colOff>
                    <xdr:row>7</xdr:row>
                    <xdr:rowOff>107950</xdr:rowOff>
                  </from>
                  <to>
                    <xdr:col>3</xdr:col>
                    <xdr:colOff>3213100</xdr:colOff>
                    <xdr:row>7</xdr:row>
                    <xdr:rowOff>374650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3</xdr:col>
                    <xdr:colOff>171450</xdr:colOff>
                    <xdr:row>8</xdr:row>
                    <xdr:rowOff>107950</xdr:rowOff>
                  </from>
                  <to>
                    <xdr:col>3</xdr:col>
                    <xdr:colOff>3213100</xdr:colOff>
                    <xdr:row>8</xdr:row>
                    <xdr:rowOff>374650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3</xdr:col>
                    <xdr:colOff>171450</xdr:colOff>
                    <xdr:row>9</xdr:row>
                    <xdr:rowOff>107950</xdr:rowOff>
                  </from>
                  <to>
                    <xdr:col>3</xdr:col>
                    <xdr:colOff>3213100</xdr:colOff>
                    <xdr:row>9</xdr:row>
                    <xdr:rowOff>374650</xdr:rowOff>
                  </to>
                </anchor>
              </controlPr>
            </control>
          </mc:Choice>
        </mc:AlternateContent>
        <mc:AlternateContent xmlns:mc="http://schemas.openxmlformats.org/markup-compatibility/2006">
          <mc:Choice Requires="x14">
            <control shapeId="2054" r:id="rId9" name="Drop Down 6">
              <controlPr defaultSize="0" autoLine="0" autoPict="0">
                <anchor moveWithCells="1">
                  <from>
                    <xdr:col>3</xdr:col>
                    <xdr:colOff>171450</xdr:colOff>
                    <xdr:row>10</xdr:row>
                    <xdr:rowOff>107950</xdr:rowOff>
                  </from>
                  <to>
                    <xdr:col>3</xdr:col>
                    <xdr:colOff>3213100</xdr:colOff>
                    <xdr:row>10</xdr:row>
                    <xdr:rowOff>374650</xdr:rowOff>
                  </to>
                </anchor>
              </controlPr>
            </control>
          </mc:Choice>
        </mc:AlternateContent>
        <mc:AlternateContent xmlns:mc="http://schemas.openxmlformats.org/markup-compatibility/2006">
          <mc:Choice Requires="x14">
            <control shapeId="2055" r:id="rId10" name="Drop Down 7">
              <controlPr defaultSize="0" autoLine="0" autoPict="0">
                <anchor moveWithCells="1">
                  <from>
                    <xdr:col>3</xdr:col>
                    <xdr:colOff>171450</xdr:colOff>
                    <xdr:row>11</xdr:row>
                    <xdr:rowOff>107950</xdr:rowOff>
                  </from>
                  <to>
                    <xdr:col>3</xdr:col>
                    <xdr:colOff>3213100</xdr:colOff>
                    <xdr:row>11</xdr:row>
                    <xdr:rowOff>374650</xdr:rowOff>
                  </to>
                </anchor>
              </controlPr>
            </control>
          </mc:Choice>
        </mc:AlternateContent>
        <mc:AlternateContent xmlns:mc="http://schemas.openxmlformats.org/markup-compatibility/2006">
          <mc:Choice Requires="x14">
            <control shapeId="2056" r:id="rId11" name="Drop Down 8">
              <controlPr defaultSize="0" autoLine="0" autoPict="0">
                <anchor moveWithCells="1">
                  <from>
                    <xdr:col>3</xdr:col>
                    <xdr:colOff>171450</xdr:colOff>
                    <xdr:row>12</xdr:row>
                    <xdr:rowOff>107950</xdr:rowOff>
                  </from>
                  <to>
                    <xdr:col>3</xdr:col>
                    <xdr:colOff>3213100</xdr:colOff>
                    <xdr:row>12</xdr:row>
                    <xdr:rowOff>374650</xdr:rowOff>
                  </to>
                </anchor>
              </controlPr>
            </control>
          </mc:Choice>
        </mc:AlternateContent>
        <mc:AlternateContent xmlns:mc="http://schemas.openxmlformats.org/markup-compatibility/2006">
          <mc:Choice Requires="x14">
            <control shapeId="2057" r:id="rId12" name="Drop Down 9">
              <controlPr defaultSize="0" autoLine="0" autoPict="0">
                <anchor moveWithCells="1">
                  <from>
                    <xdr:col>3</xdr:col>
                    <xdr:colOff>171450</xdr:colOff>
                    <xdr:row>13</xdr:row>
                    <xdr:rowOff>107950</xdr:rowOff>
                  </from>
                  <to>
                    <xdr:col>3</xdr:col>
                    <xdr:colOff>3213100</xdr:colOff>
                    <xdr:row>13</xdr:row>
                    <xdr:rowOff>374650</xdr:rowOff>
                  </to>
                </anchor>
              </controlPr>
            </control>
          </mc:Choice>
        </mc:AlternateContent>
        <mc:AlternateContent xmlns:mc="http://schemas.openxmlformats.org/markup-compatibility/2006">
          <mc:Choice Requires="x14">
            <control shapeId="2058" r:id="rId13" name="Drop Down 10">
              <controlPr defaultSize="0" autoLine="0" autoPict="0">
                <anchor moveWithCells="1">
                  <from>
                    <xdr:col>3</xdr:col>
                    <xdr:colOff>171450</xdr:colOff>
                    <xdr:row>14</xdr:row>
                    <xdr:rowOff>107950</xdr:rowOff>
                  </from>
                  <to>
                    <xdr:col>3</xdr:col>
                    <xdr:colOff>3213100</xdr:colOff>
                    <xdr:row>14</xdr:row>
                    <xdr:rowOff>374650</xdr:rowOff>
                  </to>
                </anchor>
              </controlPr>
            </control>
          </mc:Choice>
        </mc:AlternateContent>
        <mc:AlternateContent xmlns:mc="http://schemas.openxmlformats.org/markup-compatibility/2006">
          <mc:Choice Requires="x14">
            <control shapeId="2059" r:id="rId14" name="Drop Down 11">
              <controlPr defaultSize="0" autoLine="0" autoPict="0">
                <anchor moveWithCells="1">
                  <from>
                    <xdr:col>3</xdr:col>
                    <xdr:colOff>171450</xdr:colOff>
                    <xdr:row>15</xdr:row>
                    <xdr:rowOff>88900</xdr:rowOff>
                  </from>
                  <to>
                    <xdr:col>3</xdr:col>
                    <xdr:colOff>3213100</xdr:colOff>
                    <xdr:row>15</xdr:row>
                    <xdr:rowOff>355600</xdr:rowOff>
                  </to>
                </anchor>
              </controlPr>
            </control>
          </mc:Choice>
        </mc:AlternateContent>
        <mc:AlternateContent xmlns:mc="http://schemas.openxmlformats.org/markup-compatibility/2006">
          <mc:Choice Requires="x14">
            <control shapeId="2060" r:id="rId15" name="Drop Down 12">
              <controlPr defaultSize="0" autoLine="0" autoPict="0">
                <anchor moveWithCells="1">
                  <from>
                    <xdr:col>3</xdr:col>
                    <xdr:colOff>171450</xdr:colOff>
                    <xdr:row>16</xdr:row>
                    <xdr:rowOff>107950</xdr:rowOff>
                  </from>
                  <to>
                    <xdr:col>3</xdr:col>
                    <xdr:colOff>3213100</xdr:colOff>
                    <xdr:row>16</xdr:row>
                    <xdr:rowOff>374650</xdr:rowOff>
                  </to>
                </anchor>
              </controlPr>
            </control>
          </mc:Choice>
        </mc:AlternateContent>
        <mc:AlternateContent xmlns:mc="http://schemas.openxmlformats.org/markup-compatibility/2006">
          <mc:Choice Requires="x14">
            <control shapeId="2061" r:id="rId16" name="Drop Down 13">
              <controlPr defaultSize="0" autoLine="0" autoPict="0">
                <anchor moveWithCells="1">
                  <from>
                    <xdr:col>3</xdr:col>
                    <xdr:colOff>171450</xdr:colOff>
                    <xdr:row>17</xdr:row>
                    <xdr:rowOff>107950</xdr:rowOff>
                  </from>
                  <to>
                    <xdr:col>3</xdr:col>
                    <xdr:colOff>3213100</xdr:colOff>
                    <xdr:row>17</xdr:row>
                    <xdr:rowOff>374650</xdr:rowOff>
                  </to>
                </anchor>
              </controlPr>
            </control>
          </mc:Choice>
        </mc:AlternateContent>
        <mc:AlternateContent xmlns:mc="http://schemas.openxmlformats.org/markup-compatibility/2006">
          <mc:Choice Requires="x14">
            <control shapeId="2062" r:id="rId17" name="Drop Down 14">
              <controlPr defaultSize="0" autoLine="0" autoPict="0">
                <anchor moveWithCells="1">
                  <from>
                    <xdr:col>3</xdr:col>
                    <xdr:colOff>171450</xdr:colOff>
                    <xdr:row>18</xdr:row>
                    <xdr:rowOff>107950</xdr:rowOff>
                  </from>
                  <to>
                    <xdr:col>3</xdr:col>
                    <xdr:colOff>3213100</xdr:colOff>
                    <xdr:row>18</xdr:row>
                    <xdr:rowOff>374650</xdr:rowOff>
                  </to>
                </anchor>
              </controlPr>
            </control>
          </mc:Choice>
        </mc:AlternateContent>
        <mc:AlternateContent xmlns:mc="http://schemas.openxmlformats.org/markup-compatibility/2006">
          <mc:Choice Requires="x14">
            <control shapeId="2063" r:id="rId18" name="Drop Down 15">
              <controlPr defaultSize="0" autoLine="0" autoPict="0">
                <anchor moveWithCells="1">
                  <from>
                    <xdr:col>3</xdr:col>
                    <xdr:colOff>171450</xdr:colOff>
                    <xdr:row>19</xdr:row>
                    <xdr:rowOff>107950</xdr:rowOff>
                  </from>
                  <to>
                    <xdr:col>3</xdr:col>
                    <xdr:colOff>3213100</xdr:colOff>
                    <xdr:row>19</xdr:row>
                    <xdr:rowOff>374650</xdr:rowOff>
                  </to>
                </anchor>
              </controlPr>
            </control>
          </mc:Choice>
        </mc:AlternateContent>
        <mc:AlternateContent xmlns:mc="http://schemas.openxmlformats.org/markup-compatibility/2006">
          <mc:Choice Requires="x14">
            <control shapeId="2064" r:id="rId19" name="Drop Down 16">
              <controlPr defaultSize="0" autoLine="0" autoPict="0">
                <anchor moveWithCells="1">
                  <from>
                    <xdr:col>3</xdr:col>
                    <xdr:colOff>171450</xdr:colOff>
                    <xdr:row>20</xdr:row>
                    <xdr:rowOff>107950</xdr:rowOff>
                  </from>
                  <to>
                    <xdr:col>3</xdr:col>
                    <xdr:colOff>3213100</xdr:colOff>
                    <xdr:row>20</xdr:row>
                    <xdr:rowOff>374650</xdr:rowOff>
                  </to>
                </anchor>
              </controlPr>
            </control>
          </mc:Choice>
        </mc:AlternateContent>
        <mc:AlternateContent xmlns:mc="http://schemas.openxmlformats.org/markup-compatibility/2006">
          <mc:Choice Requires="x14">
            <control shapeId="2065" r:id="rId20" name="Drop Down 17">
              <controlPr defaultSize="0" autoLine="0" autoPict="0">
                <anchor moveWithCells="1">
                  <from>
                    <xdr:col>3</xdr:col>
                    <xdr:colOff>171450</xdr:colOff>
                    <xdr:row>21</xdr:row>
                    <xdr:rowOff>107950</xdr:rowOff>
                  </from>
                  <to>
                    <xdr:col>3</xdr:col>
                    <xdr:colOff>3213100</xdr:colOff>
                    <xdr:row>21</xdr:row>
                    <xdr:rowOff>374650</xdr:rowOff>
                  </to>
                </anchor>
              </controlPr>
            </control>
          </mc:Choice>
        </mc:AlternateContent>
        <mc:AlternateContent xmlns:mc="http://schemas.openxmlformats.org/markup-compatibility/2006">
          <mc:Choice Requires="x14">
            <control shapeId="2066" r:id="rId21" name="Drop Down 18">
              <controlPr defaultSize="0" autoLine="0" autoPict="0">
                <anchor moveWithCells="1">
                  <from>
                    <xdr:col>3</xdr:col>
                    <xdr:colOff>171450</xdr:colOff>
                    <xdr:row>22</xdr:row>
                    <xdr:rowOff>107950</xdr:rowOff>
                  </from>
                  <to>
                    <xdr:col>3</xdr:col>
                    <xdr:colOff>3213100</xdr:colOff>
                    <xdr:row>22</xdr:row>
                    <xdr:rowOff>374650</xdr:rowOff>
                  </to>
                </anchor>
              </controlPr>
            </control>
          </mc:Choice>
        </mc:AlternateContent>
        <mc:AlternateContent xmlns:mc="http://schemas.openxmlformats.org/markup-compatibility/2006">
          <mc:Choice Requires="x14">
            <control shapeId="2067" r:id="rId22" name="Drop Down 19">
              <controlPr defaultSize="0" autoLine="0" autoPict="0">
                <anchor moveWithCells="1">
                  <from>
                    <xdr:col>3</xdr:col>
                    <xdr:colOff>171450</xdr:colOff>
                    <xdr:row>23</xdr:row>
                    <xdr:rowOff>107950</xdr:rowOff>
                  </from>
                  <to>
                    <xdr:col>3</xdr:col>
                    <xdr:colOff>3213100</xdr:colOff>
                    <xdr:row>23</xdr:row>
                    <xdr:rowOff>374650</xdr:rowOff>
                  </to>
                </anchor>
              </controlPr>
            </control>
          </mc:Choice>
        </mc:AlternateContent>
        <mc:AlternateContent xmlns:mc="http://schemas.openxmlformats.org/markup-compatibility/2006">
          <mc:Choice Requires="x14">
            <control shapeId="2068" r:id="rId23" name="Drop Down 20">
              <controlPr defaultSize="0" autoLine="0" autoPict="0">
                <anchor moveWithCells="1">
                  <from>
                    <xdr:col>3</xdr:col>
                    <xdr:colOff>171450</xdr:colOff>
                    <xdr:row>24</xdr:row>
                    <xdr:rowOff>107950</xdr:rowOff>
                  </from>
                  <to>
                    <xdr:col>3</xdr:col>
                    <xdr:colOff>3213100</xdr:colOff>
                    <xdr:row>24</xdr:row>
                    <xdr:rowOff>374650</xdr:rowOff>
                  </to>
                </anchor>
              </controlPr>
            </control>
          </mc:Choice>
        </mc:AlternateContent>
        <mc:AlternateContent xmlns:mc="http://schemas.openxmlformats.org/markup-compatibility/2006">
          <mc:Choice Requires="x14">
            <control shapeId="2069" r:id="rId24" name="Drop Down 21">
              <controlPr defaultSize="0" autoLine="0" autoPict="0">
                <anchor moveWithCells="1">
                  <from>
                    <xdr:col>3</xdr:col>
                    <xdr:colOff>171450</xdr:colOff>
                    <xdr:row>25</xdr:row>
                    <xdr:rowOff>107950</xdr:rowOff>
                  </from>
                  <to>
                    <xdr:col>3</xdr:col>
                    <xdr:colOff>3213100</xdr:colOff>
                    <xdr:row>25</xdr:row>
                    <xdr:rowOff>374650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21</xdr:col>
                    <xdr:colOff>209550</xdr:colOff>
                    <xdr:row>4</xdr:row>
                    <xdr:rowOff>146050</xdr:rowOff>
                  </from>
                  <to>
                    <xdr:col>21</xdr:col>
                    <xdr:colOff>527050</xdr:colOff>
                    <xdr:row>4</xdr:row>
                    <xdr:rowOff>374650</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21</xdr:col>
                    <xdr:colOff>203200</xdr:colOff>
                    <xdr:row>5</xdr:row>
                    <xdr:rowOff>152400</xdr:rowOff>
                  </from>
                  <to>
                    <xdr:col>21</xdr:col>
                    <xdr:colOff>527050</xdr:colOff>
                    <xdr:row>5</xdr:row>
                    <xdr:rowOff>374650</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21</xdr:col>
                    <xdr:colOff>203200</xdr:colOff>
                    <xdr:row>6</xdr:row>
                    <xdr:rowOff>127000</xdr:rowOff>
                  </from>
                  <to>
                    <xdr:col>21</xdr:col>
                    <xdr:colOff>527050</xdr:colOff>
                    <xdr:row>6</xdr:row>
                    <xdr:rowOff>342900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21</xdr:col>
                    <xdr:colOff>184150</xdr:colOff>
                    <xdr:row>7</xdr:row>
                    <xdr:rowOff>127000</xdr:rowOff>
                  </from>
                  <to>
                    <xdr:col>21</xdr:col>
                    <xdr:colOff>508000</xdr:colOff>
                    <xdr:row>7</xdr:row>
                    <xdr:rowOff>342900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21</xdr:col>
                    <xdr:colOff>184150</xdr:colOff>
                    <xdr:row>8</xdr:row>
                    <xdr:rowOff>88900</xdr:rowOff>
                  </from>
                  <to>
                    <xdr:col>21</xdr:col>
                    <xdr:colOff>508000</xdr:colOff>
                    <xdr:row>8</xdr:row>
                    <xdr:rowOff>317500</xdr:rowOff>
                  </to>
                </anchor>
              </controlPr>
            </control>
          </mc:Choice>
        </mc:AlternateContent>
        <mc:AlternateContent xmlns:mc="http://schemas.openxmlformats.org/markup-compatibility/2006">
          <mc:Choice Requires="x14">
            <control shapeId="2106" r:id="rId30" name="Drop Down 58">
              <controlPr defaultSize="0" autoLine="0" autoPict="0">
                <anchor moveWithCells="1" sizeWithCells="1">
                  <from>
                    <xdr:col>21</xdr:col>
                    <xdr:colOff>165100</xdr:colOff>
                    <xdr:row>12</xdr:row>
                    <xdr:rowOff>114300</xdr:rowOff>
                  </from>
                  <to>
                    <xdr:col>22</xdr:col>
                    <xdr:colOff>381000</xdr:colOff>
                    <xdr:row>12</xdr:row>
                    <xdr:rowOff>393700</xdr:rowOff>
                  </to>
                </anchor>
              </controlPr>
            </control>
          </mc:Choice>
        </mc:AlternateContent>
        <mc:AlternateContent xmlns:mc="http://schemas.openxmlformats.org/markup-compatibility/2006">
          <mc:Choice Requires="x14">
            <control shapeId="2107" r:id="rId31" name="Drop Down 59">
              <controlPr defaultSize="0" autoLine="0" autoPict="0">
                <anchor moveWithCells="1" sizeWithCells="1">
                  <from>
                    <xdr:col>21</xdr:col>
                    <xdr:colOff>165100</xdr:colOff>
                    <xdr:row>13</xdr:row>
                    <xdr:rowOff>107950</xdr:rowOff>
                  </from>
                  <to>
                    <xdr:col>22</xdr:col>
                    <xdr:colOff>381000</xdr:colOff>
                    <xdr:row>13</xdr:row>
                    <xdr:rowOff>374650</xdr:rowOff>
                  </to>
                </anchor>
              </controlPr>
            </control>
          </mc:Choice>
        </mc:AlternateContent>
        <mc:AlternateContent xmlns:mc="http://schemas.openxmlformats.org/markup-compatibility/2006">
          <mc:Choice Requires="x14">
            <control shapeId="2108" r:id="rId32" name="Drop Down 60">
              <controlPr defaultSize="0" autoLine="0" autoPict="0">
                <anchor moveWithCells="1" sizeWithCells="1">
                  <from>
                    <xdr:col>21</xdr:col>
                    <xdr:colOff>146050</xdr:colOff>
                    <xdr:row>14</xdr:row>
                    <xdr:rowOff>76200</xdr:rowOff>
                  </from>
                  <to>
                    <xdr:col>22</xdr:col>
                    <xdr:colOff>355600</xdr:colOff>
                    <xdr:row>14</xdr:row>
                    <xdr:rowOff>355600</xdr:rowOff>
                  </to>
                </anchor>
              </controlPr>
            </control>
          </mc:Choice>
        </mc:AlternateContent>
        <mc:AlternateContent xmlns:mc="http://schemas.openxmlformats.org/markup-compatibility/2006">
          <mc:Choice Requires="x14">
            <control shapeId="2109" r:id="rId33" name="Drop Down 61">
              <controlPr defaultSize="0" autoLine="0" autoPict="0">
                <anchor moveWithCells="1" sizeWithCells="1">
                  <from>
                    <xdr:col>21</xdr:col>
                    <xdr:colOff>146050</xdr:colOff>
                    <xdr:row>15</xdr:row>
                    <xdr:rowOff>88900</xdr:rowOff>
                  </from>
                  <to>
                    <xdr:col>22</xdr:col>
                    <xdr:colOff>355600</xdr:colOff>
                    <xdr:row>15</xdr:row>
                    <xdr:rowOff>374650</xdr:rowOff>
                  </to>
                </anchor>
              </controlPr>
            </control>
          </mc:Choice>
        </mc:AlternateContent>
        <mc:AlternateContent xmlns:mc="http://schemas.openxmlformats.org/markup-compatibility/2006">
          <mc:Choice Requires="x14">
            <control shapeId="2110" r:id="rId34" name="Drop Down 62">
              <controlPr defaultSize="0" autoLine="0" autoPict="0">
                <anchor moveWithCells="1" sizeWithCells="1">
                  <from>
                    <xdr:col>21</xdr:col>
                    <xdr:colOff>146050</xdr:colOff>
                    <xdr:row>16</xdr:row>
                    <xdr:rowOff>69850</xdr:rowOff>
                  </from>
                  <to>
                    <xdr:col>22</xdr:col>
                    <xdr:colOff>355600</xdr:colOff>
                    <xdr:row>16</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30"/>
  <sheetViews>
    <sheetView topLeftCell="C1" zoomScaleNormal="100" workbookViewId="0">
      <pane ySplit="6" topLeftCell="A7" activePane="bottomLeft" state="frozen"/>
      <selection activeCell="O18" sqref="O18"/>
      <selection pane="bottomLeft" activeCell="U7" sqref="U7"/>
    </sheetView>
  </sheetViews>
  <sheetFormatPr defaultColWidth="9.1796875" defaultRowHeight="14.5" x14ac:dyDescent="0.35"/>
  <cols>
    <col min="1" max="1" width="4.54296875" style="3" hidden="1" customWidth="1"/>
    <col min="2" max="2" width="26.453125" style="3" hidden="1" customWidth="1"/>
    <col min="3" max="3" width="4.1796875" style="3" customWidth="1"/>
    <col min="4" max="4" width="50.1796875" customWidth="1"/>
    <col min="5" max="5" width="15.1796875" customWidth="1"/>
    <col min="6" max="8" width="17.1796875" customWidth="1"/>
    <col min="9" max="9" width="15.453125" customWidth="1"/>
    <col min="10" max="12" width="23.1796875" customWidth="1"/>
    <col min="13" max="13" width="19.453125" customWidth="1"/>
    <col min="14" max="15" width="15.81640625" customWidth="1"/>
    <col min="16" max="16" width="8.453125" customWidth="1"/>
    <col min="19" max="19" width="11.453125" customWidth="1"/>
    <col min="20" max="20" width="0" hidden="1" customWidth="1"/>
    <col min="21" max="21" width="0.1796875" customWidth="1"/>
    <col min="22" max="22" width="9.1796875" customWidth="1"/>
    <col min="23" max="23" width="7.54296875" customWidth="1"/>
    <col min="24" max="24" width="4.54296875" customWidth="1"/>
  </cols>
  <sheetData>
    <row r="1" spans="1:23" ht="40.5" customHeight="1" thickBot="1" x14ac:dyDescent="0.4">
      <c r="C1" s="514" t="s">
        <v>385</v>
      </c>
      <c r="D1" s="515"/>
      <c r="E1" s="515"/>
      <c r="F1" s="515"/>
      <c r="G1" s="515"/>
      <c r="H1" s="515"/>
      <c r="I1" s="515"/>
      <c r="J1" s="515"/>
      <c r="K1" s="515"/>
      <c r="L1" s="515"/>
      <c r="M1" s="515"/>
      <c r="N1" s="515"/>
      <c r="O1" s="516"/>
      <c r="Q1" s="3"/>
      <c r="R1" s="510" t="s">
        <v>5</v>
      </c>
      <c r="S1" s="510"/>
      <c r="T1" s="510"/>
    </row>
    <row r="2" spans="1:23" ht="90.75" customHeight="1" thickBot="1" x14ac:dyDescent="0.4">
      <c r="C2" s="517" t="s">
        <v>46</v>
      </c>
      <c r="D2" s="518"/>
      <c r="E2" s="518"/>
      <c r="F2" s="518"/>
      <c r="G2" s="518"/>
      <c r="H2" s="518"/>
      <c r="I2" s="518"/>
      <c r="J2" s="518"/>
      <c r="K2" s="518"/>
      <c r="L2" s="518"/>
      <c r="M2" s="518"/>
      <c r="N2" s="518"/>
      <c r="O2" s="518"/>
      <c r="P2" s="76"/>
      <c r="Q2" s="96"/>
      <c r="R2" s="534" t="s">
        <v>7</v>
      </c>
      <c r="S2" s="534"/>
      <c r="T2" s="534"/>
    </row>
    <row r="3" spans="1:23" ht="21.75" customHeight="1" thickBot="1" x14ac:dyDescent="0.5">
      <c r="A3" s="97" t="s">
        <v>380</v>
      </c>
      <c r="C3" s="496" t="s">
        <v>369</v>
      </c>
      <c r="D3" s="497"/>
      <c r="E3" s="497"/>
      <c r="F3" s="497"/>
      <c r="G3" s="497"/>
      <c r="H3" s="497"/>
      <c r="I3" s="497"/>
      <c r="J3" s="497"/>
      <c r="K3" s="497"/>
      <c r="L3" s="497"/>
      <c r="M3" s="497"/>
      <c r="N3" s="497"/>
      <c r="O3" s="497"/>
      <c r="P3" s="497"/>
      <c r="Q3" s="497"/>
      <c r="R3" s="497"/>
      <c r="S3" s="497"/>
      <c r="T3" s="497"/>
      <c r="U3" s="497"/>
      <c r="V3" s="497"/>
      <c r="W3" s="498"/>
    </row>
    <row r="4" spans="1:23" ht="62.25" customHeight="1" x14ac:dyDescent="0.35">
      <c r="C4" s="525" t="s">
        <v>370</v>
      </c>
      <c r="D4" s="526"/>
      <c r="E4" s="511" t="s">
        <v>65</v>
      </c>
      <c r="F4" s="512"/>
      <c r="G4" s="512"/>
      <c r="H4" s="512"/>
      <c r="I4" s="513"/>
      <c r="J4" s="519" t="s">
        <v>159</v>
      </c>
      <c r="K4" s="520"/>
      <c r="L4" s="521"/>
      <c r="M4" s="527" t="s">
        <v>68</v>
      </c>
      <c r="N4" s="503" t="s">
        <v>66</v>
      </c>
      <c r="O4" s="504"/>
      <c r="P4" s="522" t="s">
        <v>371</v>
      </c>
      <c r="Q4" s="523"/>
      <c r="R4" s="523"/>
      <c r="S4" s="523"/>
      <c r="T4" s="523"/>
      <c r="U4" s="523"/>
      <c r="V4" s="523"/>
      <c r="W4" s="524"/>
    </row>
    <row r="5" spans="1:23" ht="34.5" customHeight="1" x14ac:dyDescent="0.35">
      <c r="C5" s="499" t="s">
        <v>64</v>
      </c>
      <c r="D5" s="500"/>
      <c r="E5" s="441" t="s">
        <v>421</v>
      </c>
      <c r="F5" s="531" t="s">
        <v>307</v>
      </c>
      <c r="G5" s="531" t="s">
        <v>308</v>
      </c>
      <c r="H5" s="531" t="s">
        <v>309</v>
      </c>
      <c r="I5" s="501" t="s">
        <v>285</v>
      </c>
      <c r="J5" s="434" t="s">
        <v>160</v>
      </c>
      <c r="K5" s="508" t="s">
        <v>306</v>
      </c>
      <c r="L5" s="508" t="s">
        <v>158</v>
      </c>
      <c r="M5" s="527"/>
      <c r="N5" s="466" t="s">
        <v>2</v>
      </c>
      <c r="O5" s="529" t="s">
        <v>6</v>
      </c>
      <c r="P5" s="458" t="s">
        <v>47</v>
      </c>
      <c r="Q5" s="459"/>
      <c r="R5" s="459"/>
      <c r="S5" s="459"/>
      <c r="T5" s="3"/>
      <c r="U5" s="3" t="b">
        <v>0</v>
      </c>
      <c r="V5" s="34"/>
      <c r="W5" s="505" t="str">
        <f>IF(AND(U5=FALSE,U6=FALSE,U7=FALSE,U8=FALSE),"",IF(AND(U5=TRUE,U6=TRUE),"Yes",IF(AND(U5=TRUE,U7=TRUE),"Yes",IF(AND(U6=TRUE,U7=TRUE),"Yes",IF(AND(U5=TRUE,U8=TRUE),"Yes",IF(AND(U7=TRUE,U8=TRUE),"Yes","No"))))))</f>
        <v/>
      </c>
    </row>
    <row r="6" spans="1:23" ht="34.5" customHeight="1" thickBot="1" x14ac:dyDescent="0.4">
      <c r="C6" s="499"/>
      <c r="D6" s="500"/>
      <c r="E6" s="495"/>
      <c r="F6" s="532"/>
      <c r="G6" s="532"/>
      <c r="H6" s="532"/>
      <c r="I6" s="502"/>
      <c r="J6" s="533"/>
      <c r="K6" s="509"/>
      <c r="L6" s="509"/>
      <c r="M6" s="528"/>
      <c r="N6" s="467"/>
      <c r="O6" s="530"/>
      <c r="P6" s="458" t="s">
        <v>48</v>
      </c>
      <c r="Q6" s="459"/>
      <c r="R6" s="459"/>
      <c r="S6" s="459"/>
      <c r="T6" s="3"/>
      <c r="U6" s="3" t="b">
        <v>0</v>
      </c>
      <c r="V6" s="34"/>
      <c r="W6" s="506"/>
    </row>
    <row r="7" spans="1:23" ht="34.5" customHeight="1" x14ac:dyDescent="0.3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58" t="s">
        <v>50</v>
      </c>
      <c r="Q7" s="459"/>
      <c r="R7" s="459"/>
      <c r="S7" s="459"/>
      <c r="T7" s="3"/>
      <c r="U7" s="3" t="b">
        <v>0</v>
      </c>
      <c r="V7" s="34"/>
      <c r="W7" s="506"/>
    </row>
    <row r="8" spans="1:23" ht="33.75" customHeight="1" x14ac:dyDescent="0.3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58" t="s">
        <v>49</v>
      </c>
      <c r="Q8" s="459"/>
      <c r="R8" s="459"/>
      <c r="S8" s="459"/>
      <c r="T8" s="3"/>
      <c r="U8" s="3" t="b">
        <v>0</v>
      </c>
      <c r="V8" s="34"/>
      <c r="W8" s="507"/>
    </row>
    <row r="9" spans="1:23" ht="33.75" customHeight="1" thickBot="1" x14ac:dyDescent="0.4">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4" t="s">
        <v>51</v>
      </c>
      <c r="Q9" s="465"/>
      <c r="R9" s="465"/>
      <c r="S9" s="465"/>
      <c r="T9" s="5"/>
      <c r="U9" s="5" t="b">
        <v>0</v>
      </c>
      <c r="V9" s="4"/>
      <c r="W9" s="6" t="str">
        <f>IF(U9=TRUE,"No","")</f>
        <v/>
      </c>
    </row>
    <row r="10" spans="1:23" ht="33.75" customHeight="1" thickBot="1" x14ac:dyDescent="0.4">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3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4">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3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1" t="s">
        <v>35</v>
      </c>
      <c r="R13" s="492"/>
      <c r="S13" s="492"/>
      <c r="T13" s="34">
        <v>1</v>
      </c>
      <c r="U13" s="34">
        <f>INDEX(Cups,T13)</f>
        <v>0</v>
      </c>
      <c r="V13" s="476"/>
      <c r="W13" s="477"/>
    </row>
    <row r="14" spans="1:23" ht="33.75" customHeight="1" x14ac:dyDescent="0.3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1"/>
      <c r="R14" s="492"/>
      <c r="S14" s="492"/>
      <c r="T14" s="34">
        <v>1</v>
      </c>
      <c r="U14" s="34">
        <f>INDEX(Cups,T14)</f>
        <v>0</v>
      </c>
      <c r="V14" s="472"/>
      <c r="W14" s="473"/>
    </row>
    <row r="15" spans="1:23" ht="33.75" customHeight="1" x14ac:dyDescent="0.3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1"/>
      <c r="R15" s="492"/>
      <c r="S15" s="492"/>
      <c r="T15" s="34">
        <v>1</v>
      </c>
      <c r="U15" s="34">
        <f>INDEX(Cups,T15)</f>
        <v>0</v>
      </c>
      <c r="V15" s="472"/>
      <c r="W15" s="473"/>
    </row>
    <row r="16" spans="1:23" ht="38.25" customHeight="1" x14ac:dyDescent="0.3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1"/>
      <c r="R16" s="492"/>
      <c r="S16" s="492"/>
      <c r="T16" s="34">
        <v>1</v>
      </c>
      <c r="U16" s="34">
        <f>INDEX(Cups,T16)</f>
        <v>0</v>
      </c>
      <c r="V16" s="472"/>
      <c r="W16" s="473"/>
    </row>
    <row r="17" spans="1:23" ht="33.75" customHeight="1" x14ac:dyDescent="0.3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1"/>
      <c r="R17" s="492"/>
      <c r="S17" s="492"/>
      <c r="T17" s="34">
        <v>1</v>
      </c>
      <c r="U17" s="34">
        <f>INDEX(Cups,T17)</f>
        <v>0</v>
      </c>
      <c r="V17" s="478"/>
      <c r="W17" s="479"/>
    </row>
    <row r="18" spans="1:23" ht="33.75" customHeight="1" thickBot="1" x14ac:dyDescent="0.4">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3"/>
      <c r="R18" s="494"/>
      <c r="S18" s="494"/>
      <c r="T18" s="35"/>
      <c r="U18" s="35"/>
      <c r="V18" s="474">
        <f>SUM(U13:U17)</f>
        <v>0</v>
      </c>
      <c r="W18" s="475"/>
    </row>
    <row r="19" spans="1:23" ht="33.75" customHeight="1" thickBot="1" x14ac:dyDescent="0.4">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80" t="s">
        <v>32</v>
      </c>
      <c r="R19" s="481"/>
      <c r="S19" s="481"/>
      <c r="T19" s="481"/>
      <c r="U19" s="481"/>
      <c r="V19" s="481"/>
      <c r="W19" s="482"/>
    </row>
    <row r="20" spans="1:23" ht="33.75" customHeight="1" x14ac:dyDescent="0.3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3"/>
      <c r="S20" s="484"/>
      <c r="V20" s="487"/>
      <c r="W20" s="488"/>
    </row>
    <row r="21" spans="1:23" ht="33.75" customHeight="1" x14ac:dyDescent="0.3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5"/>
      <c r="S21" s="486"/>
      <c r="V21" s="489"/>
      <c r="W21" s="490"/>
    </row>
    <row r="22" spans="1:23" ht="33.75" customHeight="1" x14ac:dyDescent="0.3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8"/>
      <c r="S22" s="469"/>
      <c r="T22" s="36"/>
      <c r="U22" s="36"/>
      <c r="V22" s="460">
        <f>FLOOR(V20,0.125)</f>
        <v>0</v>
      </c>
      <c r="W22" s="461"/>
    </row>
    <row r="23" spans="1:23" ht="33.75" customHeight="1" thickBot="1" x14ac:dyDescent="0.4">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70"/>
      <c r="S23" s="471"/>
      <c r="T23" s="37"/>
      <c r="U23" s="37"/>
      <c r="V23" s="462"/>
      <c r="W23" s="463"/>
    </row>
    <row r="24" spans="1:23" ht="33.75" customHeight="1" x14ac:dyDescent="0.3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3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4">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35">
      <c r="F27" s="377" t="str">
        <f>IF(B27=0,"",IF((VLOOKUP(A27,'All Meals'!$A$12:$S$62,12))="",0,(VLOOKUP(A27,'All Meals'!$A$12:$S$62,12))))</f>
        <v/>
      </c>
      <c r="J27" s="104"/>
      <c r="K27" s="104"/>
      <c r="L27" s="104"/>
    </row>
    <row r="28" spans="1:23" ht="33.75" customHeight="1" x14ac:dyDescent="0.35">
      <c r="F28" s="9" t="str">
        <f>IF(B28=0,"",IF((VLOOKUP(A28,'All Meals'!$A$12:$S$62,12))="",0,(VLOOKUP(A28,'All Meals'!$A$12:$S$62,12))))</f>
        <v/>
      </c>
      <c r="L28" s="104"/>
    </row>
    <row r="29" spans="1:23" ht="33.75" customHeight="1" x14ac:dyDescent="0.35"/>
    <row r="30" spans="1:23" ht="33.75" customHeight="1" x14ac:dyDescent="0.35"/>
  </sheetData>
  <sheetProtection algorithmName="SHA-512" hashValue="0s0LAkN9mdyhTyX9352Op3uH+GL0ZW5QZ/3fcxOhTnA2EB7u1MN/To0g0DvHCp+qcs+5iWLdZY3QYgr8sb/nhQ==" saltValue="G2l485KS0G8Z285clqYNQg==" spinCount="100000" sheet="1" selectLockedCells="1"/>
  <mergeCells count="41">
    <mergeCell ref="Q22:S23"/>
    <mergeCell ref="Q13:S18"/>
    <mergeCell ref="V18:W18"/>
    <mergeCell ref="Q20:S21"/>
    <mergeCell ref="Q19:W19"/>
    <mergeCell ref="V20:W21"/>
    <mergeCell ref="V13:W13"/>
    <mergeCell ref="V14:W14"/>
    <mergeCell ref="W5:W8"/>
    <mergeCell ref="V22:W23"/>
    <mergeCell ref="V15:W15"/>
    <mergeCell ref="V16:W16"/>
    <mergeCell ref="V17:W17"/>
    <mergeCell ref="C1:O1"/>
    <mergeCell ref="P8:S8"/>
    <mergeCell ref="F5:F6"/>
    <mergeCell ref="H5:H6"/>
    <mergeCell ref="P6:S6"/>
    <mergeCell ref="J5:J6"/>
    <mergeCell ref="K5:K6"/>
    <mergeCell ref="R1:T1"/>
    <mergeCell ref="R2:T2"/>
    <mergeCell ref="J4:L4"/>
    <mergeCell ref="I5:I6"/>
    <mergeCell ref="O5:O6"/>
    <mergeCell ref="P9:S9"/>
    <mergeCell ref="Q11:W12"/>
    <mergeCell ref="P7:S7"/>
    <mergeCell ref="C2:O2"/>
    <mergeCell ref="C4:D4"/>
    <mergeCell ref="E5:E6"/>
    <mergeCell ref="C5:D6"/>
    <mergeCell ref="N4:O4"/>
    <mergeCell ref="N5:N6"/>
    <mergeCell ref="C3:W3"/>
    <mergeCell ref="M4:M6"/>
    <mergeCell ref="P5:S5"/>
    <mergeCell ref="L5:L6"/>
    <mergeCell ref="E4:I4"/>
    <mergeCell ref="G5:G6"/>
    <mergeCell ref="P4:W4"/>
  </mergeCells>
  <conditionalFormatting sqref="W5 I7:I26 M7:M26 O7:O26 W9">
    <cfRule type="containsText" dxfId="48" priority="1" stopIfTrue="1" operator="containsText" text="Yes">
      <formula>NOT(ISERROR(SEARCH("Yes",I5)))</formula>
    </cfRule>
    <cfRule type="containsText" dxfId="47" priority="2" stopIfTrue="1" operator="containsText" text="No">
      <formula>NOT(ISERROR(SEARCH("No",I5)))</formula>
    </cfRule>
  </conditionalFormatting>
  <hyperlinks>
    <hyperlink ref="R1:T1" location="'Weekly Report'!A1" display="Go to Weekly Report" xr:uid="{00000000-0004-0000-0500-000000000000}"/>
    <hyperlink ref="R2:T2" location="'Breakfast Worksheet Instruction'!A1" display="Go to Instructions" xr:uid="{00000000-0004-0000-05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5" r:id="rId5" name="Drop Down 1">
              <controlPr defaultSize="0" autoLine="0" autoPict="0">
                <anchor moveWithCells="1">
                  <from>
                    <xdr:col>3</xdr:col>
                    <xdr:colOff>171450</xdr:colOff>
                    <xdr:row>6</xdr:row>
                    <xdr:rowOff>107950</xdr:rowOff>
                  </from>
                  <to>
                    <xdr:col>3</xdr:col>
                    <xdr:colOff>3213100</xdr:colOff>
                    <xdr:row>6</xdr:row>
                    <xdr:rowOff>374650</xdr:rowOff>
                  </to>
                </anchor>
              </controlPr>
            </control>
          </mc:Choice>
        </mc:AlternateContent>
        <mc:AlternateContent xmlns:mc="http://schemas.openxmlformats.org/markup-compatibility/2006">
          <mc:Choice Requires="x14">
            <control shapeId="11266" r:id="rId6" name="Drop Down 2">
              <controlPr defaultSize="0" autoLine="0" autoPict="0">
                <anchor moveWithCells="1">
                  <from>
                    <xdr:col>3</xdr:col>
                    <xdr:colOff>171450</xdr:colOff>
                    <xdr:row>7</xdr:row>
                    <xdr:rowOff>107950</xdr:rowOff>
                  </from>
                  <to>
                    <xdr:col>3</xdr:col>
                    <xdr:colOff>3213100</xdr:colOff>
                    <xdr:row>7</xdr:row>
                    <xdr:rowOff>374650</xdr:rowOff>
                  </to>
                </anchor>
              </controlPr>
            </control>
          </mc:Choice>
        </mc:AlternateContent>
        <mc:AlternateContent xmlns:mc="http://schemas.openxmlformats.org/markup-compatibility/2006">
          <mc:Choice Requires="x14">
            <control shapeId="11267" r:id="rId7" name="Drop Down 3">
              <controlPr defaultSize="0" autoLine="0" autoPict="0">
                <anchor moveWithCells="1">
                  <from>
                    <xdr:col>3</xdr:col>
                    <xdr:colOff>171450</xdr:colOff>
                    <xdr:row>8</xdr:row>
                    <xdr:rowOff>107950</xdr:rowOff>
                  </from>
                  <to>
                    <xdr:col>3</xdr:col>
                    <xdr:colOff>3213100</xdr:colOff>
                    <xdr:row>8</xdr:row>
                    <xdr:rowOff>374650</xdr:rowOff>
                  </to>
                </anchor>
              </controlPr>
            </control>
          </mc:Choice>
        </mc:AlternateContent>
        <mc:AlternateContent xmlns:mc="http://schemas.openxmlformats.org/markup-compatibility/2006">
          <mc:Choice Requires="x14">
            <control shapeId="11268" r:id="rId8" name="Drop Down 4">
              <controlPr defaultSize="0" autoLine="0" autoPict="0">
                <anchor moveWithCells="1">
                  <from>
                    <xdr:col>3</xdr:col>
                    <xdr:colOff>171450</xdr:colOff>
                    <xdr:row>9</xdr:row>
                    <xdr:rowOff>107950</xdr:rowOff>
                  </from>
                  <to>
                    <xdr:col>3</xdr:col>
                    <xdr:colOff>3213100</xdr:colOff>
                    <xdr:row>9</xdr:row>
                    <xdr:rowOff>374650</xdr:rowOff>
                  </to>
                </anchor>
              </controlPr>
            </control>
          </mc:Choice>
        </mc:AlternateContent>
        <mc:AlternateContent xmlns:mc="http://schemas.openxmlformats.org/markup-compatibility/2006">
          <mc:Choice Requires="x14">
            <control shapeId="11269" r:id="rId9" name="Drop Down 5">
              <controlPr defaultSize="0" autoLine="0" autoPict="0">
                <anchor moveWithCells="1">
                  <from>
                    <xdr:col>3</xdr:col>
                    <xdr:colOff>171450</xdr:colOff>
                    <xdr:row>10</xdr:row>
                    <xdr:rowOff>107950</xdr:rowOff>
                  </from>
                  <to>
                    <xdr:col>3</xdr:col>
                    <xdr:colOff>3213100</xdr:colOff>
                    <xdr:row>10</xdr:row>
                    <xdr:rowOff>374650</xdr:rowOff>
                  </to>
                </anchor>
              </controlPr>
            </control>
          </mc:Choice>
        </mc:AlternateContent>
        <mc:AlternateContent xmlns:mc="http://schemas.openxmlformats.org/markup-compatibility/2006">
          <mc:Choice Requires="x14">
            <control shapeId="11270" r:id="rId10" name="Drop Down 6">
              <controlPr defaultSize="0" autoLine="0" autoPict="0">
                <anchor moveWithCells="1">
                  <from>
                    <xdr:col>3</xdr:col>
                    <xdr:colOff>171450</xdr:colOff>
                    <xdr:row>11</xdr:row>
                    <xdr:rowOff>107950</xdr:rowOff>
                  </from>
                  <to>
                    <xdr:col>3</xdr:col>
                    <xdr:colOff>3213100</xdr:colOff>
                    <xdr:row>11</xdr:row>
                    <xdr:rowOff>374650</xdr:rowOff>
                  </to>
                </anchor>
              </controlPr>
            </control>
          </mc:Choice>
        </mc:AlternateContent>
        <mc:AlternateContent xmlns:mc="http://schemas.openxmlformats.org/markup-compatibility/2006">
          <mc:Choice Requires="x14">
            <control shapeId="11271" r:id="rId11" name="Drop Down 7">
              <controlPr defaultSize="0" autoLine="0" autoPict="0">
                <anchor moveWithCells="1">
                  <from>
                    <xdr:col>3</xdr:col>
                    <xdr:colOff>171450</xdr:colOff>
                    <xdr:row>12</xdr:row>
                    <xdr:rowOff>107950</xdr:rowOff>
                  </from>
                  <to>
                    <xdr:col>3</xdr:col>
                    <xdr:colOff>3213100</xdr:colOff>
                    <xdr:row>12</xdr:row>
                    <xdr:rowOff>374650</xdr:rowOff>
                  </to>
                </anchor>
              </controlPr>
            </control>
          </mc:Choice>
        </mc:AlternateContent>
        <mc:AlternateContent xmlns:mc="http://schemas.openxmlformats.org/markup-compatibility/2006">
          <mc:Choice Requires="x14">
            <control shapeId="11272" r:id="rId12" name="Drop Down 8">
              <controlPr defaultSize="0" autoLine="0" autoPict="0">
                <anchor moveWithCells="1">
                  <from>
                    <xdr:col>3</xdr:col>
                    <xdr:colOff>171450</xdr:colOff>
                    <xdr:row>13</xdr:row>
                    <xdr:rowOff>107950</xdr:rowOff>
                  </from>
                  <to>
                    <xdr:col>3</xdr:col>
                    <xdr:colOff>3213100</xdr:colOff>
                    <xdr:row>13</xdr:row>
                    <xdr:rowOff>374650</xdr:rowOff>
                  </to>
                </anchor>
              </controlPr>
            </control>
          </mc:Choice>
        </mc:AlternateContent>
        <mc:AlternateContent xmlns:mc="http://schemas.openxmlformats.org/markup-compatibility/2006">
          <mc:Choice Requires="x14">
            <control shapeId="11273" r:id="rId13" name="Drop Down 9">
              <controlPr defaultSize="0" autoLine="0" autoPict="0">
                <anchor moveWithCells="1">
                  <from>
                    <xdr:col>3</xdr:col>
                    <xdr:colOff>171450</xdr:colOff>
                    <xdr:row>14</xdr:row>
                    <xdr:rowOff>107950</xdr:rowOff>
                  </from>
                  <to>
                    <xdr:col>3</xdr:col>
                    <xdr:colOff>3213100</xdr:colOff>
                    <xdr:row>14</xdr:row>
                    <xdr:rowOff>374650</xdr:rowOff>
                  </to>
                </anchor>
              </controlPr>
            </control>
          </mc:Choice>
        </mc:AlternateContent>
        <mc:AlternateContent xmlns:mc="http://schemas.openxmlformats.org/markup-compatibility/2006">
          <mc:Choice Requires="x14">
            <control shapeId="11274" r:id="rId14" name="Drop Down 10">
              <controlPr defaultSize="0" autoLine="0" autoPict="0">
                <anchor moveWithCells="1">
                  <from>
                    <xdr:col>3</xdr:col>
                    <xdr:colOff>171450</xdr:colOff>
                    <xdr:row>15</xdr:row>
                    <xdr:rowOff>88900</xdr:rowOff>
                  </from>
                  <to>
                    <xdr:col>3</xdr:col>
                    <xdr:colOff>3213100</xdr:colOff>
                    <xdr:row>15</xdr:row>
                    <xdr:rowOff>355600</xdr:rowOff>
                  </to>
                </anchor>
              </controlPr>
            </control>
          </mc:Choice>
        </mc:AlternateContent>
        <mc:AlternateContent xmlns:mc="http://schemas.openxmlformats.org/markup-compatibility/2006">
          <mc:Choice Requires="x14">
            <control shapeId="11275" r:id="rId15" name="Drop Down 11">
              <controlPr defaultSize="0" autoLine="0" autoPict="0">
                <anchor moveWithCells="1">
                  <from>
                    <xdr:col>3</xdr:col>
                    <xdr:colOff>171450</xdr:colOff>
                    <xdr:row>16</xdr:row>
                    <xdr:rowOff>107950</xdr:rowOff>
                  </from>
                  <to>
                    <xdr:col>3</xdr:col>
                    <xdr:colOff>3213100</xdr:colOff>
                    <xdr:row>16</xdr:row>
                    <xdr:rowOff>374650</xdr:rowOff>
                  </to>
                </anchor>
              </controlPr>
            </control>
          </mc:Choice>
        </mc:AlternateContent>
        <mc:AlternateContent xmlns:mc="http://schemas.openxmlformats.org/markup-compatibility/2006">
          <mc:Choice Requires="x14">
            <control shapeId="11276" r:id="rId16" name="Drop Down 12">
              <controlPr defaultSize="0" autoLine="0" autoPict="0">
                <anchor moveWithCells="1">
                  <from>
                    <xdr:col>3</xdr:col>
                    <xdr:colOff>171450</xdr:colOff>
                    <xdr:row>17</xdr:row>
                    <xdr:rowOff>107950</xdr:rowOff>
                  </from>
                  <to>
                    <xdr:col>3</xdr:col>
                    <xdr:colOff>3213100</xdr:colOff>
                    <xdr:row>17</xdr:row>
                    <xdr:rowOff>374650</xdr:rowOff>
                  </to>
                </anchor>
              </controlPr>
            </control>
          </mc:Choice>
        </mc:AlternateContent>
        <mc:AlternateContent xmlns:mc="http://schemas.openxmlformats.org/markup-compatibility/2006">
          <mc:Choice Requires="x14">
            <control shapeId="11277" r:id="rId17" name="Drop Down 13">
              <controlPr defaultSize="0" autoLine="0" autoPict="0">
                <anchor moveWithCells="1">
                  <from>
                    <xdr:col>3</xdr:col>
                    <xdr:colOff>171450</xdr:colOff>
                    <xdr:row>18</xdr:row>
                    <xdr:rowOff>107950</xdr:rowOff>
                  </from>
                  <to>
                    <xdr:col>3</xdr:col>
                    <xdr:colOff>3213100</xdr:colOff>
                    <xdr:row>18</xdr:row>
                    <xdr:rowOff>374650</xdr:rowOff>
                  </to>
                </anchor>
              </controlPr>
            </control>
          </mc:Choice>
        </mc:AlternateContent>
        <mc:AlternateContent xmlns:mc="http://schemas.openxmlformats.org/markup-compatibility/2006">
          <mc:Choice Requires="x14">
            <control shapeId="11278" r:id="rId18" name="Drop Down 14">
              <controlPr defaultSize="0" autoLine="0" autoPict="0">
                <anchor moveWithCells="1">
                  <from>
                    <xdr:col>3</xdr:col>
                    <xdr:colOff>171450</xdr:colOff>
                    <xdr:row>19</xdr:row>
                    <xdr:rowOff>107950</xdr:rowOff>
                  </from>
                  <to>
                    <xdr:col>3</xdr:col>
                    <xdr:colOff>3213100</xdr:colOff>
                    <xdr:row>19</xdr:row>
                    <xdr:rowOff>374650</xdr:rowOff>
                  </to>
                </anchor>
              </controlPr>
            </control>
          </mc:Choice>
        </mc:AlternateContent>
        <mc:AlternateContent xmlns:mc="http://schemas.openxmlformats.org/markup-compatibility/2006">
          <mc:Choice Requires="x14">
            <control shapeId="11279" r:id="rId19" name="Drop Down 15">
              <controlPr defaultSize="0" autoLine="0" autoPict="0">
                <anchor moveWithCells="1">
                  <from>
                    <xdr:col>3</xdr:col>
                    <xdr:colOff>171450</xdr:colOff>
                    <xdr:row>20</xdr:row>
                    <xdr:rowOff>107950</xdr:rowOff>
                  </from>
                  <to>
                    <xdr:col>3</xdr:col>
                    <xdr:colOff>3213100</xdr:colOff>
                    <xdr:row>20</xdr:row>
                    <xdr:rowOff>374650</xdr:rowOff>
                  </to>
                </anchor>
              </controlPr>
            </control>
          </mc:Choice>
        </mc:AlternateContent>
        <mc:AlternateContent xmlns:mc="http://schemas.openxmlformats.org/markup-compatibility/2006">
          <mc:Choice Requires="x14">
            <control shapeId="11280" r:id="rId20" name="Drop Down 16">
              <controlPr defaultSize="0" autoLine="0" autoPict="0">
                <anchor moveWithCells="1">
                  <from>
                    <xdr:col>3</xdr:col>
                    <xdr:colOff>171450</xdr:colOff>
                    <xdr:row>21</xdr:row>
                    <xdr:rowOff>107950</xdr:rowOff>
                  </from>
                  <to>
                    <xdr:col>3</xdr:col>
                    <xdr:colOff>3213100</xdr:colOff>
                    <xdr:row>21</xdr:row>
                    <xdr:rowOff>374650</xdr:rowOff>
                  </to>
                </anchor>
              </controlPr>
            </control>
          </mc:Choice>
        </mc:AlternateContent>
        <mc:AlternateContent xmlns:mc="http://schemas.openxmlformats.org/markup-compatibility/2006">
          <mc:Choice Requires="x14">
            <control shapeId="11281" r:id="rId21" name="Drop Down 17">
              <controlPr defaultSize="0" autoLine="0" autoPict="0">
                <anchor moveWithCells="1">
                  <from>
                    <xdr:col>3</xdr:col>
                    <xdr:colOff>171450</xdr:colOff>
                    <xdr:row>22</xdr:row>
                    <xdr:rowOff>107950</xdr:rowOff>
                  </from>
                  <to>
                    <xdr:col>3</xdr:col>
                    <xdr:colOff>3213100</xdr:colOff>
                    <xdr:row>22</xdr:row>
                    <xdr:rowOff>374650</xdr:rowOff>
                  </to>
                </anchor>
              </controlPr>
            </control>
          </mc:Choice>
        </mc:AlternateContent>
        <mc:AlternateContent xmlns:mc="http://schemas.openxmlformats.org/markup-compatibility/2006">
          <mc:Choice Requires="x14">
            <control shapeId="11282" r:id="rId22" name="Drop Down 18">
              <controlPr defaultSize="0" autoLine="0" autoPict="0">
                <anchor moveWithCells="1">
                  <from>
                    <xdr:col>3</xdr:col>
                    <xdr:colOff>171450</xdr:colOff>
                    <xdr:row>23</xdr:row>
                    <xdr:rowOff>107950</xdr:rowOff>
                  </from>
                  <to>
                    <xdr:col>3</xdr:col>
                    <xdr:colOff>3213100</xdr:colOff>
                    <xdr:row>23</xdr:row>
                    <xdr:rowOff>374650</xdr:rowOff>
                  </to>
                </anchor>
              </controlPr>
            </control>
          </mc:Choice>
        </mc:AlternateContent>
        <mc:AlternateContent xmlns:mc="http://schemas.openxmlformats.org/markup-compatibility/2006">
          <mc:Choice Requires="x14">
            <control shapeId="11283" r:id="rId23" name="Drop Down 19">
              <controlPr defaultSize="0" autoLine="0" autoPict="0">
                <anchor moveWithCells="1">
                  <from>
                    <xdr:col>3</xdr:col>
                    <xdr:colOff>171450</xdr:colOff>
                    <xdr:row>24</xdr:row>
                    <xdr:rowOff>107950</xdr:rowOff>
                  </from>
                  <to>
                    <xdr:col>3</xdr:col>
                    <xdr:colOff>3213100</xdr:colOff>
                    <xdr:row>24</xdr:row>
                    <xdr:rowOff>374650</xdr:rowOff>
                  </to>
                </anchor>
              </controlPr>
            </control>
          </mc:Choice>
        </mc:AlternateContent>
        <mc:AlternateContent xmlns:mc="http://schemas.openxmlformats.org/markup-compatibility/2006">
          <mc:Choice Requires="x14">
            <control shapeId="11284" r:id="rId24" name="Drop Down 20">
              <controlPr defaultSize="0" autoLine="0" autoPict="0">
                <anchor moveWithCells="1">
                  <from>
                    <xdr:col>3</xdr:col>
                    <xdr:colOff>171450</xdr:colOff>
                    <xdr:row>25</xdr:row>
                    <xdr:rowOff>107950</xdr:rowOff>
                  </from>
                  <to>
                    <xdr:col>3</xdr:col>
                    <xdr:colOff>3213100</xdr:colOff>
                    <xdr:row>25</xdr:row>
                    <xdr:rowOff>374650</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21</xdr:col>
                    <xdr:colOff>209550</xdr:colOff>
                    <xdr:row>4</xdr:row>
                    <xdr:rowOff>146050</xdr:rowOff>
                  </from>
                  <to>
                    <xdr:col>22</xdr:col>
                    <xdr:colOff>107950</xdr:colOff>
                    <xdr:row>4</xdr:row>
                    <xdr:rowOff>374650</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21</xdr:col>
                    <xdr:colOff>203200</xdr:colOff>
                    <xdr:row>5</xdr:row>
                    <xdr:rowOff>152400</xdr:rowOff>
                  </from>
                  <to>
                    <xdr:col>22</xdr:col>
                    <xdr:colOff>95250</xdr:colOff>
                    <xdr:row>5</xdr:row>
                    <xdr:rowOff>374650</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21</xdr:col>
                    <xdr:colOff>203200</xdr:colOff>
                    <xdr:row>6</xdr:row>
                    <xdr:rowOff>127000</xdr:rowOff>
                  </from>
                  <to>
                    <xdr:col>22</xdr:col>
                    <xdr:colOff>95250</xdr:colOff>
                    <xdr:row>6</xdr:row>
                    <xdr:rowOff>342900</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21</xdr:col>
                    <xdr:colOff>184150</xdr:colOff>
                    <xdr:row>7</xdr:row>
                    <xdr:rowOff>127000</xdr:rowOff>
                  </from>
                  <to>
                    <xdr:col>22</xdr:col>
                    <xdr:colOff>69850</xdr:colOff>
                    <xdr:row>7</xdr:row>
                    <xdr:rowOff>342900</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21</xdr:col>
                    <xdr:colOff>184150</xdr:colOff>
                    <xdr:row>8</xdr:row>
                    <xdr:rowOff>88900</xdr:rowOff>
                  </from>
                  <to>
                    <xdr:col>22</xdr:col>
                    <xdr:colOff>69850</xdr:colOff>
                    <xdr:row>8</xdr:row>
                    <xdr:rowOff>317500</xdr:rowOff>
                  </to>
                </anchor>
              </controlPr>
            </control>
          </mc:Choice>
        </mc:AlternateContent>
        <mc:AlternateContent xmlns:mc="http://schemas.openxmlformats.org/markup-compatibility/2006">
          <mc:Choice Requires="x14">
            <control shapeId="11290" r:id="rId30" name="Drop Down 26">
              <controlPr defaultSize="0" autoLine="0" autoPict="0">
                <anchor moveWithCells="1" sizeWithCells="1">
                  <from>
                    <xdr:col>21</xdr:col>
                    <xdr:colOff>165100</xdr:colOff>
                    <xdr:row>12</xdr:row>
                    <xdr:rowOff>114300</xdr:rowOff>
                  </from>
                  <to>
                    <xdr:col>22</xdr:col>
                    <xdr:colOff>381000</xdr:colOff>
                    <xdr:row>12</xdr:row>
                    <xdr:rowOff>393700</xdr:rowOff>
                  </to>
                </anchor>
              </controlPr>
            </control>
          </mc:Choice>
        </mc:AlternateContent>
        <mc:AlternateContent xmlns:mc="http://schemas.openxmlformats.org/markup-compatibility/2006">
          <mc:Choice Requires="x14">
            <control shapeId="11291" r:id="rId31" name="Drop Down 27">
              <controlPr defaultSize="0" autoLine="0" autoPict="0">
                <anchor moveWithCells="1" sizeWithCells="1">
                  <from>
                    <xdr:col>21</xdr:col>
                    <xdr:colOff>165100</xdr:colOff>
                    <xdr:row>13</xdr:row>
                    <xdr:rowOff>107950</xdr:rowOff>
                  </from>
                  <to>
                    <xdr:col>22</xdr:col>
                    <xdr:colOff>381000</xdr:colOff>
                    <xdr:row>13</xdr:row>
                    <xdr:rowOff>374650</xdr:rowOff>
                  </to>
                </anchor>
              </controlPr>
            </control>
          </mc:Choice>
        </mc:AlternateContent>
        <mc:AlternateContent xmlns:mc="http://schemas.openxmlformats.org/markup-compatibility/2006">
          <mc:Choice Requires="x14">
            <control shapeId="11292" r:id="rId32" name="Drop Down 28">
              <controlPr defaultSize="0" autoLine="0" autoPict="0">
                <anchor moveWithCells="1" sizeWithCells="1">
                  <from>
                    <xdr:col>21</xdr:col>
                    <xdr:colOff>146050</xdr:colOff>
                    <xdr:row>14</xdr:row>
                    <xdr:rowOff>76200</xdr:rowOff>
                  </from>
                  <to>
                    <xdr:col>22</xdr:col>
                    <xdr:colOff>355600</xdr:colOff>
                    <xdr:row>14</xdr:row>
                    <xdr:rowOff>355600</xdr:rowOff>
                  </to>
                </anchor>
              </controlPr>
            </control>
          </mc:Choice>
        </mc:AlternateContent>
        <mc:AlternateContent xmlns:mc="http://schemas.openxmlformats.org/markup-compatibility/2006">
          <mc:Choice Requires="x14">
            <control shapeId="11293" r:id="rId33" name="Drop Down 29">
              <controlPr defaultSize="0" autoLine="0" autoPict="0">
                <anchor moveWithCells="1" sizeWithCells="1">
                  <from>
                    <xdr:col>21</xdr:col>
                    <xdr:colOff>146050</xdr:colOff>
                    <xdr:row>15</xdr:row>
                    <xdr:rowOff>88900</xdr:rowOff>
                  </from>
                  <to>
                    <xdr:col>22</xdr:col>
                    <xdr:colOff>355600</xdr:colOff>
                    <xdr:row>15</xdr:row>
                    <xdr:rowOff>374650</xdr:rowOff>
                  </to>
                </anchor>
              </controlPr>
            </control>
          </mc:Choice>
        </mc:AlternateContent>
        <mc:AlternateContent xmlns:mc="http://schemas.openxmlformats.org/markup-compatibility/2006">
          <mc:Choice Requires="x14">
            <control shapeId="11294" r:id="rId34" name="Drop Down 30">
              <controlPr defaultSize="0" autoLine="0" autoPict="0">
                <anchor moveWithCells="1" sizeWithCells="1">
                  <from>
                    <xdr:col>21</xdr:col>
                    <xdr:colOff>146050</xdr:colOff>
                    <xdr:row>16</xdr:row>
                    <xdr:rowOff>50800</xdr:rowOff>
                  </from>
                  <to>
                    <xdr:col>22</xdr:col>
                    <xdr:colOff>355600</xdr:colOff>
                    <xdr:row>16</xdr:row>
                    <xdr:rowOff>336550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W30"/>
  <sheetViews>
    <sheetView topLeftCell="C1" zoomScaleNormal="100" workbookViewId="0">
      <pane ySplit="6" topLeftCell="A7" activePane="bottomLeft" state="frozen"/>
      <selection activeCell="O18" sqref="O18"/>
      <selection pane="bottomLeft" activeCell="V7" sqref="V7"/>
    </sheetView>
  </sheetViews>
  <sheetFormatPr defaultColWidth="9.1796875" defaultRowHeight="14.5" x14ac:dyDescent="0.35"/>
  <cols>
    <col min="1" max="1" width="3.81640625" style="3" hidden="1" customWidth="1"/>
    <col min="2" max="2" width="3.1796875" style="3" hidden="1" customWidth="1"/>
    <col min="3" max="3" width="4.1796875" style="3" customWidth="1"/>
    <col min="4" max="4" width="50.1796875" customWidth="1"/>
    <col min="5" max="5" width="15.1796875" customWidth="1"/>
    <col min="6" max="8" width="17.1796875" customWidth="1"/>
    <col min="9" max="9" width="15.453125" customWidth="1"/>
    <col min="10" max="12" width="23.1796875" customWidth="1"/>
    <col min="13" max="13" width="19.453125" customWidth="1"/>
    <col min="14" max="15" width="15.81640625" customWidth="1"/>
    <col min="16" max="16" width="8.453125" customWidth="1"/>
    <col min="19" max="19" width="11.54296875" customWidth="1"/>
    <col min="20" max="20" width="0" hidden="1" customWidth="1"/>
    <col min="21" max="21" width="9.1796875" hidden="1" customWidth="1"/>
    <col min="22" max="22" width="9.1796875" customWidth="1"/>
    <col min="23" max="23" width="7.54296875" customWidth="1"/>
    <col min="24" max="24" width="4.54296875" customWidth="1"/>
  </cols>
  <sheetData>
    <row r="1" spans="1:23" ht="40.5" customHeight="1" thickBot="1" x14ac:dyDescent="0.4">
      <c r="C1" s="514" t="s">
        <v>386</v>
      </c>
      <c r="D1" s="515"/>
      <c r="E1" s="515"/>
      <c r="F1" s="515"/>
      <c r="G1" s="515"/>
      <c r="H1" s="515"/>
      <c r="I1" s="515"/>
      <c r="J1" s="515"/>
      <c r="K1" s="515"/>
      <c r="L1" s="515"/>
      <c r="M1" s="515"/>
      <c r="N1" s="515"/>
      <c r="O1" s="516"/>
      <c r="Q1" s="3"/>
      <c r="R1" s="510" t="s">
        <v>5</v>
      </c>
      <c r="S1" s="510"/>
      <c r="T1" s="510"/>
    </row>
    <row r="2" spans="1:23" ht="90.75" customHeight="1" thickBot="1" x14ac:dyDescent="0.4">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5">
      <c r="A3" s="97" t="s">
        <v>380</v>
      </c>
      <c r="C3" s="496" t="s">
        <v>372</v>
      </c>
      <c r="D3" s="497"/>
      <c r="E3" s="497"/>
      <c r="F3" s="497"/>
      <c r="G3" s="497"/>
      <c r="H3" s="497"/>
      <c r="I3" s="497"/>
      <c r="J3" s="497"/>
      <c r="K3" s="497"/>
      <c r="L3" s="497"/>
      <c r="M3" s="497"/>
      <c r="N3" s="497"/>
      <c r="O3" s="497"/>
      <c r="P3" s="497"/>
      <c r="Q3" s="497"/>
      <c r="R3" s="497"/>
      <c r="S3" s="497"/>
      <c r="T3" s="497"/>
      <c r="U3" s="497"/>
      <c r="V3" s="497"/>
      <c r="W3" s="498"/>
    </row>
    <row r="4" spans="1:23" ht="62.25" customHeight="1" x14ac:dyDescent="0.35">
      <c r="C4" s="525" t="s">
        <v>373</v>
      </c>
      <c r="D4" s="526"/>
      <c r="E4" s="511" t="s">
        <v>65</v>
      </c>
      <c r="F4" s="512"/>
      <c r="G4" s="512"/>
      <c r="H4" s="512"/>
      <c r="I4" s="513"/>
      <c r="J4" s="519" t="s">
        <v>159</v>
      </c>
      <c r="K4" s="520"/>
      <c r="L4" s="521"/>
      <c r="M4" s="527" t="s">
        <v>68</v>
      </c>
      <c r="N4" s="503" t="s">
        <v>66</v>
      </c>
      <c r="O4" s="504"/>
      <c r="P4" s="522" t="s">
        <v>374</v>
      </c>
      <c r="Q4" s="523"/>
      <c r="R4" s="523"/>
      <c r="S4" s="523"/>
      <c r="T4" s="523"/>
      <c r="U4" s="523"/>
      <c r="V4" s="523"/>
      <c r="W4" s="524"/>
    </row>
    <row r="5" spans="1:23" ht="34.5" customHeight="1" x14ac:dyDescent="0.35">
      <c r="C5" s="499" t="s">
        <v>64</v>
      </c>
      <c r="D5" s="500"/>
      <c r="E5" s="441" t="s">
        <v>421</v>
      </c>
      <c r="F5" s="531" t="s">
        <v>307</v>
      </c>
      <c r="G5" s="531" t="s">
        <v>308</v>
      </c>
      <c r="H5" s="531" t="s">
        <v>309</v>
      </c>
      <c r="I5" s="501" t="s">
        <v>285</v>
      </c>
      <c r="J5" s="434" t="s">
        <v>160</v>
      </c>
      <c r="K5" s="508" t="s">
        <v>306</v>
      </c>
      <c r="L5" s="508" t="s">
        <v>158</v>
      </c>
      <c r="M5" s="527"/>
      <c r="N5" s="466" t="s">
        <v>2</v>
      </c>
      <c r="O5" s="529" t="s">
        <v>6</v>
      </c>
      <c r="P5" s="458" t="s">
        <v>47</v>
      </c>
      <c r="Q5" s="459"/>
      <c r="R5" s="459"/>
      <c r="S5" s="459"/>
      <c r="T5" s="3"/>
      <c r="U5" s="3" t="b">
        <v>0</v>
      </c>
      <c r="V5" s="34"/>
      <c r="W5" s="505" t="str">
        <f>IF(AND(U5=FALSE,U6=FALSE,U7=FALSE,U8=FALSE),"",IF(AND(U5=TRUE,U6=TRUE),"Yes",IF(AND(U5=TRUE,U7=TRUE),"Yes",IF(AND(U6=TRUE,U7=TRUE),"Yes",IF(AND(U5=TRUE,U8=TRUE),"Yes",IF(AND(U7=TRUE,U8=TRUE),"Yes","No"))))))</f>
        <v/>
      </c>
    </row>
    <row r="6" spans="1:23" ht="34.5" customHeight="1" thickBot="1" x14ac:dyDescent="0.4">
      <c r="C6" s="499"/>
      <c r="D6" s="500"/>
      <c r="E6" s="495"/>
      <c r="F6" s="532"/>
      <c r="G6" s="532"/>
      <c r="H6" s="532"/>
      <c r="I6" s="502"/>
      <c r="J6" s="533"/>
      <c r="K6" s="509"/>
      <c r="L6" s="509"/>
      <c r="M6" s="528"/>
      <c r="N6" s="467"/>
      <c r="O6" s="530"/>
      <c r="P6" s="458" t="s">
        <v>48</v>
      </c>
      <c r="Q6" s="459"/>
      <c r="R6" s="459"/>
      <c r="S6" s="459"/>
      <c r="T6" s="3"/>
      <c r="U6" s="3" t="b">
        <v>0</v>
      </c>
      <c r="V6" s="34"/>
      <c r="W6" s="506"/>
    </row>
    <row r="7" spans="1:23" ht="34.5" customHeight="1" x14ac:dyDescent="0.3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58" t="s">
        <v>50</v>
      </c>
      <c r="Q7" s="459"/>
      <c r="R7" s="459"/>
      <c r="S7" s="459"/>
      <c r="T7" s="3"/>
      <c r="U7" s="3" t="b">
        <v>0</v>
      </c>
      <c r="V7" s="34"/>
      <c r="W7" s="506"/>
    </row>
    <row r="8" spans="1:23" ht="33.75" customHeight="1" x14ac:dyDescent="0.3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58" t="s">
        <v>49</v>
      </c>
      <c r="Q8" s="459"/>
      <c r="R8" s="459"/>
      <c r="S8" s="459"/>
      <c r="T8" s="3"/>
      <c r="U8" s="3" t="b">
        <v>0</v>
      </c>
      <c r="V8" s="34"/>
      <c r="W8" s="507"/>
    </row>
    <row r="9" spans="1:23" ht="33.75" customHeight="1" thickBot="1" x14ac:dyDescent="0.4">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4" t="s">
        <v>51</v>
      </c>
      <c r="Q9" s="465"/>
      <c r="R9" s="465"/>
      <c r="S9" s="465"/>
      <c r="T9" s="5"/>
      <c r="U9" s="5" t="b">
        <v>0</v>
      </c>
      <c r="V9" s="4"/>
      <c r="W9" s="6" t="str">
        <f>IF(U9=TRUE,"No","")</f>
        <v/>
      </c>
    </row>
    <row r="10" spans="1:23" ht="33.75" customHeight="1" thickBot="1" x14ac:dyDescent="0.4">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3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4">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3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1" t="s">
        <v>35</v>
      </c>
      <c r="R13" s="492"/>
      <c r="S13" s="492"/>
      <c r="T13" s="34">
        <v>1</v>
      </c>
      <c r="U13" s="34">
        <f>INDEX(Cups,T13)</f>
        <v>0</v>
      </c>
      <c r="V13" s="476"/>
      <c r="W13" s="477"/>
    </row>
    <row r="14" spans="1:23" ht="33.75" customHeight="1" x14ac:dyDescent="0.3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1"/>
      <c r="R14" s="492"/>
      <c r="S14" s="492"/>
      <c r="T14" s="34">
        <v>1</v>
      </c>
      <c r="U14" s="34">
        <f>INDEX(Cups,T14)</f>
        <v>0</v>
      </c>
      <c r="V14" s="472"/>
      <c r="W14" s="473"/>
    </row>
    <row r="15" spans="1:23" ht="33.75" customHeight="1" x14ac:dyDescent="0.3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1"/>
      <c r="R15" s="492"/>
      <c r="S15" s="492"/>
      <c r="T15" s="34">
        <v>1</v>
      </c>
      <c r="U15" s="34">
        <f>INDEX(Cups,T15)</f>
        <v>0</v>
      </c>
      <c r="V15" s="472"/>
      <c r="W15" s="473"/>
    </row>
    <row r="16" spans="1:23" ht="38.25" customHeight="1" x14ac:dyDescent="0.3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1"/>
      <c r="R16" s="492"/>
      <c r="S16" s="492"/>
      <c r="T16" s="34">
        <v>1</v>
      </c>
      <c r="U16" s="34">
        <f>INDEX(Cups,T16)</f>
        <v>0</v>
      </c>
      <c r="V16" s="472"/>
      <c r="W16" s="473"/>
    </row>
    <row r="17" spans="1:23" ht="33.75" customHeight="1" x14ac:dyDescent="0.3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1"/>
      <c r="R17" s="492"/>
      <c r="S17" s="492"/>
      <c r="T17" s="34">
        <v>1</v>
      </c>
      <c r="U17" s="34">
        <f>INDEX(Cups,T17)</f>
        <v>0</v>
      </c>
      <c r="V17" s="478"/>
      <c r="W17" s="479"/>
    </row>
    <row r="18" spans="1:23" ht="33.75" customHeight="1" thickBot="1" x14ac:dyDescent="0.4">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3"/>
      <c r="R18" s="494"/>
      <c r="S18" s="494"/>
      <c r="T18" s="35"/>
      <c r="U18" s="35"/>
      <c r="V18" s="474">
        <f>SUM(U13:U17)</f>
        <v>0</v>
      </c>
      <c r="W18" s="475"/>
    </row>
    <row r="19" spans="1:23" ht="33.75" customHeight="1" thickBot="1" x14ac:dyDescent="0.4">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80" t="s">
        <v>32</v>
      </c>
      <c r="R19" s="481"/>
      <c r="S19" s="481"/>
      <c r="T19" s="481"/>
      <c r="U19" s="481"/>
      <c r="V19" s="481"/>
      <c r="W19" s="482"/>
    </row>
    <row r="20" spans="1:23" ht="33.75" customHeight="1" x14ac:dyDescent="0.3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3"/>
      <c r="S20" s="484"/>
      <c r="V20" s="487"/>
      <c r="W20" s="488"/>
    </row>
    <row r="21" spans="1:23" ht="33.75" customHeight="1" x14ac:dyDescent="0.3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5"/>
      <c r="S21" s="486"/>
      <c r="V21" s="489"/>
      <c r="W21" s="490"/>
    </row>
    <row r="22" spans="1:23" ht="33.75" customHeight="1" x14ac:dyDescent="0.3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8"/>
      <c r="S22" s="469"/>
      <c r="T22" s="36"/>
      <c r="U22" s="36"/>
      <c r="V22" s="460">
        <f>FLOOR(V20,0.125)</f>
        <v>0</v>
      </c>
      <c r="W22" s="461"/>
    </row>
    <row r="23" spans="1:23" ht="33.75" customHeight="1" thickBot="1" x14ac:dyDescent="0.4">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70"/>
      <c r="S23" s="471"/>
      <c r="T23" s="37"/>
      <c r="U23" s="37"/>
      <c r="V23" s="462"/>
      <c r="W23" s="463"/>
    </row>
    <row r="24" spans="1:23" ht="33.75" customHeight="1" x14ac:dyDescent="0.3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3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4">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35">
      <c r="F27" s="377" t="str">
        <f>IF(B27=0,"",IF((VLOOKUP(A27,'All Meals'!$A$12:$S$62,12))="",0,(VLOOKUP(A27,'All Meals'!$A$12:$S$62,12))))</f>
        <v/>
      </c>
      <c r="G27" s="378"/>
      <c r="J27" s="104"/>
      <c r="K27" s="104"/>
      <c r="L27" s="104"/>
    </row>
    <row r="28" spans="1:23" ht="33.75" customHeight="1" x14ac:dyDescent="0.35">
      <c r="F28" s="9" t="str">
        <f>IF(B28=0,"",IF((VLOOKUP(A28,'All Meals'!$A$12:$S$62,12))="",0,(VLOOKUP(A28,'All Meals'!$A$12:$S$62,12))))</f>
        <v/>
      </c>
      <c r="L28" s="104"/>
    </row>
    <row r="29" spans="1:23" ht="33.75" customHeight="1" x14ac:dyDescent="0.35"/>
    <row r="30" spans="1:23" ht="33.75" customHeight="1" x14ac:dyDescent="0.35"/>
  </sheetData>
  <sheetProtection algorithmName="SHA-512" hashValue="YlP0HOcHDjBbVcN+zWQ8EC0Vbhj/WjH+DpFKLVJ2N1EcJg+WA0zPbtISZkArxJ/VTZ8flMy/N2HM27Q2JyHuPQ==" saltValue="pqwU+A+Unki4J7vCr91UzQ==" spinCount="100000" sheet="1" selectLockedCells="1"/>
  <mergeCells count="41">
    <mergeCell ref="Q22:S23"/>
    <mergeCell ref="Q13:S18"/>
    <mergeCell ref="V18:W18"/>
    <mergeCell ref="Q20:S21"/>
    <mergeCell ref="Q19:W19"/>
    <mergeCell ref="V20:W21"/>
    <mergeCell ref="V13:W13"/>
    <mergeCell ref="V14:W14"/>
    <mergeCell ref="W5:W8"/>
    <mergeCell ref="V22:W23"/>
    <mergeCell ref="V15:W15"/>
    <mergeCell ref="V16:W16"/>
    <mergeCell ref="V17:W17"/>
    <mergeCell ref="C1:O1"/>
    <mergeCell ref="P8:S8"/>
    <mergeCell ref="F5:F6"/>
    <mergeCell ref="H5:H6"/>
    <mergeCell ref="P6:S6"/>
    <mergeCell ref="J5:J6"/>
    <mergeCell ref="K5:K6"/>
    <mergeCell ref="R1:T1"/>
    <mergeCell ref="R2:T2"/>
    <mergeCell ref="J4:L4"/>
    <mergeCell ref="I5:I6"/>
    <mergeCell ref="O5:O6"/>
    <mergeCell ref="P9:S9"/>
    <mergeCell ref="Q11:W12"/>
    <mergeCell ref="P7:S7"/>
    <mergeCell ref="C2:O2"/>
    <mergeCell ref="C4:D4"/>
    <mergeCell ref="E5:E6"/>
    <mergeCell ref="C5:D6"/>
    <mergeCell ref="N4:O4"/>
    <mergeCell ref="N5:N6"/>
    <mergeCell ref="C3:W3"/>
    <mergeCell ref="M4:M6"/>
    <mergeCell ref="P5:S5"/>
    <mergeCell ref="L5:L6"/>
    <mergeCell ref="E4:I4"/>
    <mergeCell ref="G5:G6"/>
    <mergeCell ref="P4:W4"/>
  </mergeCells>
  <conditionalFormatting sqref="W5 I7:I26 M7:M26 O7:O26 W9">
    <cfRule type="containsText" dxfId="46" priority="1" stopIfTrue="1" operator="containsText" text="Yes">
      <formula>NOT(ISERROR(SEARCH("Yes",I5)))</formula>
    </cfRule>
    <cfRule type="containsText" dxfId="45" priority="2" stopIfTrue="1" operator="containsText" text="No">
      <formula>NOT(ISERROR(SEARCH("No",I5)))</formula>
    </cfRule>
  </conditionalFormatting>
  <hyperlinks>
    <hyperlink ref="R1:T1" location="'Weekly Report'!A1" display="Go to Weekly Report" xr:uid="{00000000-0004-0000-0600-000000000000}"/>
    <hyperlink ref="R2:T2" location="'Breakfast Worksheet Instruction'!A1" display="Go to Instructions" xr:uid="{00000000-0004-0000-06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Drop Down 1">
              <controlPr defaultSize="0" autoLine="0" autoPict="0">
                <anchor moveWithCells="1">
                  <from>
                    <xdr:col>3</xdr:col>
                    <xdr:colOff>171450</xdr:colOff>
                    <xdr:row>6</xdr:row>
                    <xdr:rowOff>107950</xdr:rowOff>
                  </from>
                  <to>
                    <xdr:col>3</xdr:col>
                    <xdr:colOff>3213100</xdr:colOff>
                    <xdr:row>6</xdr:row>
                    <xdr:rowOff>374650</xdr:rowOff>
                  </to>
                </anchor>
              </controlPr>
            </control>
          </mc:Choice>
        </mc:AlternateContent>
        <mc:AlternateContent xmlns:mc="http://schemas.openxmlformats.org/markup-compatibility/2006">
          <mc:Choice Requires="x14">
            <control shapeId="14338" r:id="rId6" name="Drop Down 2">
              <controlPr defaultSize="0" autoLine="0" autoPict="0">
                <anchor moveWithCells="1">
                  <from>
                    <xdr:col>3</xdr:col>
                    <xdr:colOff>171450</xdr:colOff>
                    <xdr:row>7</xdr:row>
                    <xdr:rowOff>107950</xdr:rowOff>
                  </from>
                  <to>
                    <xdr:col>3</xdr:col>
                    <xdr:colOff>3213100</xdr:colOff>
                    <xdr:row>7</xdr:row>
                    <xdr:rowOff>374650</xdr:rowOff>
                  </to>
                </anchor>
              </controlPr>
            </control>
          </mc:Choice>
        </mc:AlternateContent>
        <mc:AlternateContent xmlns:mc="http://schemas.openxmlformats.org/markup-compatibility/2006">
          <mc:Choice Requires="x14">
            <control shapeId="14339" r:id="rId7" name="Drop Down 3">
              <controlPr defaultSize="0" autoLine="0" autoPict="0">
                <anchor moveWithCells="1">
                  <from>
                    <xdr:col>3</xdr:col>
                    <xdr:colOff>171450</xdr:colOff>
                    <xdr:row>8</xdr:row>
                    <xdr:rowOff>107950</xdr:rowOff>
                  </from>
                  <to>
                    <xdr:col>3</xdr:col>
                    <xdr:colOff>3213100</xdr:colOff>
                    <xdr:row>8</xdr:row>
                    <xdr:rowOff>374650</xdr:rowOff>
                  </to>
                </anchor>
              </controlPr>
            </control>
          </mc:Choice>
        </mc:AlternateContent>
        <mc:AlternateContent xmlns:mc="http://schemas.openxmlformats.org/markup-compatibility/2006">
          <mc:Choice Requires="x14">
            <control shapeId="14340" r:id="rId8" name="Drop Down 4">
              <controlPr defaultSize="0" autoLine="0" autoPict="0">
                <anchor moveWithCells="1">
                  <from>
                    <xdr:col>3</xdr:col>
                    <xdr:colOff>171450</xdr:colOff>
                    <xdr:row>9</xdr:row>
                    <xdr:rowOff>107950</xdr:rowOff>
                  </from>
                  <to>
                    <xdr:col>3</xdr:col>
                    <xdr:colOff>3213100</xdr:colOff>
                    <xdr:row>9</xdr:row>
                    <xdr:rowOff>374650</xdr:rowOff>
                  </to>
                </anchor>
              </controlPr>
            </control>
          </mc:Choice>
        </mc:AlternateContent>
        <mc:AlternateContent xmlns:mc="http://schemas.openxmlformats.org/markup-compatibility/2006">
          <mc:Choice Requires="x14">
            <control shapeId="14341" r:id="rId9" name="Drop Down 5">
              <controlPr defaultSize="0" autoLine="0" autoPict="0">
                <anchor moveWithCells="1">
                  <from>
                    <xdr:col>3</xdr:col>
                    <xdr:colOff>171450</xdr:colOff>
                    <xdr:row>10</xdr:row>
                    <xdr:rowOff>107950</xdr:rowOff>
                  </from>
                  <to>
                    <xdr:col>3</xdr:col>
                    <xdr:colOff>3213100</xdr:colOff>
                    <xdr:row>10</xdr:row>
                    <xdr:rowOff>374650</xdr:rowOff>
                  </to>
                </anchor>
              </controlPr>
            </control>
          </mc:Choice>
        </mc:AlternateContent>
        <mc:AlternateContent xmlns:mc="http://schemas.openxmlformats.org/markup-compatibility/2006">
          <mc:Choice Requires="x14">
            <control shapeId="14342" r:id="rId10" name="Drop Down 6">
              <controlPr defaultSize="0" autoLine="0" autoPict="0">
                <anchor moveWithCells="1">
                  <from>
                    <xdr:col>3</xdr:col>
                    <xdr:colOff>171450</xdr:colOff>
                    <xdr:row>11</xdr:row>
                    <xdr:rowOff>107950</xdr:rowOff>
                  </from>
                  <to>
                    <xdr:col>3</xdr:col>
                    <xdr:colOff>3213100</xdr:colOff>
                    <xdr:row>11</xdr:row>
                    <xdr:rowOff>374650</xdr:rowOff>
                  </to>
                </anchor>
              </controlPr>
            </control>
          </mc:Choice>
        </mc:AlternateContent>
        <mc:AlternateContent xmlns:mc="http://schemas.openxmlformats.org/markup-compatibility/2006">
          <mc:Choice Requires="x14">
            <control shapeId="14343" r:id="rId11" name="Drop Down 7">
              <controlPr defaultSize="0" autoLine="0" autoPict="0">
                <anchor moveWithCells="1">
                  <from>
                    <xdr:col>3</xdr:col>
                    <xdr:colOff>171450</xdr:colOff>
                    <xdr:row>12</xdr:row>
                    <xdr:rowOff>107950</xdr:rowOff>
                  </from>
                  <to>
                    <xdr:col>3</xdr:col>
                    <xdr:colOff>3213100</xdr:colOff>
                    <xdr:row>12</xdr:row>
                    <xdr:rowOff>374650</xdr:rowOff>
                  </to>
                </anchor>
              </controlPr>
            </control>
          </mc:Choice>
        </mc:AlternateContent>
        <mc:AlternateContent xmlns:mc="http://schemas.openxmlformats.org/markup-compatibility/2006">
          <mc:Choice Requires="x14">
            <control shapeId="14344" r:id="rId12" name="Drop Down 8">
              <controlPr defaultSize="0" autoLine="0" autoPict="0">
                <anchor moveWithCells="1">
                  <from>
                    <xdr:col>3</xdr:col>
                    <xdr:colOff>171450</xdr:colOff>
                    <xdr:row>13</xdr:row>
                    <xdr:rowOff>107950</xdr:rowOff>
                  </from>
                  <to>
                    <xdr:col>3</xdr:col>
                    <xdr:colOff>3213100</xdr:colOff>
                    <xdr:row>13</xdr:row>
                    <xdr:rowOff>374650</xdr:rowOff>
                  </to>
                </anchor>
              </controlPr>
            </control>
          </mc:Choice>
        </mc:AlternateContent>
        <mc:AlternateContent xmlns:mc="http://schemas.openxmlformats.org/markup-compatibility/2006">
          <mc:Choice Requires="x14">
            <control shapeId="14345" r:id="rId13" name="Drop Down 9">
              <controlPr defaultSize="0" autoLine="0" autoPict="0">
                <anchor moveWithCells="1">
                  <from>
                    <xdr:col>3</xdr:col>
                    <xdr:colOff>171450</xdr:colOff>
                    <xdr:row>14</xdr:row>
                    <xdr:rowOff>107950</xdr:rowOff>
                  </from>
                  <to>
                    <xdr:col>3</xdr:col>
                    <xdr:colOff>3213100</xdr:colOff>
                    <xdr:row>14</xdr:row>
                    <xdr:rowOff>374650</xdr:rowOff>
                  </to>
                </anchor>
              </controlPr>
            </control>
          </mc:Choice>
        </mc:AlternateContent>
        <mc:AlternateContent xmlns:mc="http://schemas.openxmlformats.org/markup-compatibility/2006">
          <mc:Choice Requires="x14">
            <control shapeId="14346" r:id="rId14" name="Drop Down 10">
              <controlPr defaultSize="0" autoLine="0" autoPict="0">
                <anchor moveWithCells="1">
                  <from>
                    <xdr:col>3</xdr:col>
                    <xdr:colOff>171450</xdr:colOff>
                    <xdr:row>15</xdr:row>
                    <xdr:rowOff>88900</xdr:rowOff>
                  </from>
                  <to>
                    <xdr:col>3</xdr:col>
                    <xdr:colOff>3213100</xdr:colOff>
                    <xdr:row>15</xdr:row>
                    <xdr:rowOff>355600</xdr:rowOff>
                  </to>
                </anchor>
              </controlPr>
            </control>
          </mc:Choice>
        </mc:AlternateContent>
        <mc:AlternateContent xmlns:mc="http://schemas.openxmlformats.org/markup-compatibility/2006">
          <mc:Choice Requires="x14">
            <control shapeId="14347" r:id="rId15" name="Drop Down 11">
              <controlPr defaultSize="0" autoLine="0" autoPict="0">
                <anchor moveWithCells="1">
                  <from>
                    <xdr:col>3</xdr:col>
                    <xdr:colOff>171450</xdr:colOff>
                    <xdr:row>16</xdr:row>
                    <xdr:rowOff>107950</xdr:rowOff>
                  </from>
                  <to>
                    <xdr:col>3</xdr:col>
                    <xdr:colOff>3213100</xdr:colOff>
                    <xdr:row>16</xdr:row>
                    <xdr:rowOff>374650</xdr:rowOff>
                  </to>
                </anchor>
              </controlPr>
            </control>
          </mc:Choice>
        </mc:AlternateContent>
        <mc:AlternateContent xmlns:mc="http://schemas.openxmlformats.org/markup-compatibility/2006">
          <mc:Choice Requires="x14">
            <control shapeId="14348" r:id="rId16" name="Drop Down 12">
              <controlPr defaultSize="0" autoLine="0" autoPict="0">
                <anchor moveWithCells="1">
                  <from>
                    <xdr:col>3</xdr:col>
                    <xdr:colOff>171450</xdr:colOff>
                    <xdr:row>17</xdr:row>
                    <xdr:rowOff>107950</xdr:rowOff>
                  </from>
                  <to>
                    <xdr:col>3</xdr:col>
                    <xdr:colOff>3213100</xdr:colOff>
                    <xdr:row>17</xdr:row>
                    <xdr:rowOff>374650</xdr:rowOff>
                  </to>
                </anchor>
              </controlPr>
            </control>
          </mc:Choice>
        </mc:AlternateContent>
        <mc:AlternateContent xmlns:mc="http://schemas.openxmlformats.org/markup-compatibility/2006">
          <mc:Choice Requires="x14">
            <control shapeId="14349" r:id="rId17" name="Drop Down 13">
              <controlPr defaultSize="0" autoLine="0" autoPict="0">
                <anchor moveWithCells="1">
                  <from>
                    <xdr:col>3</xdr:col>
                    <xdr:colOff>171450</xdr:colOff>
                    <xdr:row>18</xdr:row>
                    <xdr:rowOff>107950</xdr:rowOff>
                  </from>
                  <to>
                    <xdr:col>3</xdr:col>
                    <xdr:colOff>3213100</xdr:colOff>
                    <xdr:row>18</xdr:row>
                    <xdr:rowOff>374650</xdr:rowOff>
                  </to>
                </anchor>
              </controlPr>
            </control>
          </mc:Choice>
        </mc:AlternateContent>
        <mc:AlternateContent xmlns:mc="http://schemas.openxmlformats.org/markup-compatibility/2006">
          <mc:Choice Requires="x14">
            <control shapeId="14350" r:id="rId18" name="Drop Down 14">
              <controlPr defaultSize="0" autoLine="0" autoPict="0">
                <anchor moveWithCells="1">
                  <from>
                    <xdr:col>3</xdr:col>
                    <xdr:colOff>171450</xdr:colOff>
                    <xdr:row>19</xdr:row>
                    <xdr:rowOff>107950</xdr:rowOff>
                  </from>
                  <to>
                    <xdr:col>3</xdr:col>
                    <xdr:colOff>3213100</xdr:colOff>
                    <xdr:row>19</xdr:row>
                    <xdr:rowOff>374650</xdr:rowOff>
                  </to>
                </anchor>
              </controlPr>
            </control>
          </mc:Choice>
        </mc:AlternateContent>
        <mc:AlternateContent xmlns:mc="http://schemas.openxmlformats.org/markup-compatibility/2006">
          <mc:Choice Requires="x14">
            <control shapeId="14351" r:id="rId19" name="Drop Down 15">
              <controlPr defaultSize="0" autoLine="0" autoPict="0">
                <anchor moveWithCells="1">
                  <from>
                    <xdr:col>3</xdr:col>
                    <xdr:colOff>171450</xdr:colOff>
                    <xdr:row>20</xdr:row>
                    <xdr:rowOff>107950</xdr:rowOff>
                  </from>
                  <to>
                    <xdr:col>3</xdr:col>
                    <xdr:colOff>3213100</xdr:colOff>
                    <xdr:row>20</xdr:row>
                    <xdr:rowOff>374650</xdr:rowOff>
                  </to>
                </anchor>
              </controlPr>
            </control>
          </mc:Choice>
        </mc:AlternateContent>
        <mc:AlternateContent xmlns:mc="http://schemas.openxmlformats.org/markup-compatibility/2006">
          <mc:Choice Requires="x14">
            <control shapeId="14352" r:id="rId20" name="Drop Down 16">
              <controlPr defaultSize="0" autoLine="0" autoPict="0">
                <anchor moveWithCells="1">
                  <from>
                    <xdr:col>3</xdr:col>
                    <xdr:colOff>171450</xdr:colOff>
                    <xdr:row>21</xdr:row>
                    <xdr:rowOff>107950</xdr:rowOff>
                  </from>
                  <to>
                    <xdr:col>3</xdr:col>
                    <xdr:colOff>3213100</xdr:colOff>
                    <xdr:row>21</xdr:row>
                    <xdr:rowOff>374650</xdr:rowOff>
                  </to>
                </anchor>
              </controlPr>
            </control>
          </mc:Choice>
        </mc:AlternateContent>
        <mc:AlternateContent xmlns:mc="http://schemas.openxmlformats.org/markup-compatibility/2006">
          <mc:Choice Requires="x14">
            <control shapeId="14353" r:id="rId21" name="Drop Down 17">
              <controlPr defaultSize="0" autoLine="0" autoPict="0">
                <anchor moveWithCells="1">
                  <from>
                    <xdr:col>3</xdr:col>
                    <xdr:colOff>171450</xdr:colOff>
                    <xdr:row>22</xdr:row>
                    <xdr:rowOff>107950</xdr:rowOff>
                  </from>
                  <to>
                    <xdr:col>3</xdr:col>
                    <xdr:colOff>3213100</xdr:colOff>
                    <xdr:row>22</xdr:row>
                    <xdr:rowOff>374650</xdr:rowOff>
                  </to>
                </anchor>
              </controlPr>
            </control>
          </mc:Choice>
        </mc:AlternateContent>
        <mc:AlternateContent xmlns:mc="http://schemas.openxmlformats.org/markup-compatibility/2006">
          <mc:Choice Requires="x14">
            <control shapeId="14354" r:id="rId22" name="Drop Down 18">
              <controlPr defaultSize="0" autoLine="0" autoPict="0">
                <anchor moveWithCells="1">
                  <from>
                    <xdr:col>3</xdr:col>
                    <xdr:colOff>171450</xdr:colOff>
                    <xdr:row>23</xdr:row>
                    <xdr:rowOff>107950</xdr:rowOff>
                  </from>
                  <to>
                    <xdr:col>3</xdr:col>
                    <xdr:colOff>3213100</xdr:colOff>
                    <xdr:row>23</xdr:row>
                    <xdr:rowOff>374650</xdr:rowOff>
                  </to>
                </anchor>
              </controlPr>
            </control>
          </mc:Choice>
        </mc:AlternateContent>
        <mc:AlternateContent xmlns:mc="http://schemas.openxmlformats.org/markup-compatibility/2006">
          <mc:Choice Requires="x14">
            <control shapeId="14355" r:id="rId23" name="Drop Down 19">
              <controlPr defaultSize="0" autoLine="0" autoPict="0">
                <anchor moveWithCells="1">
                  <from>
                    <xdr:col>3</xdr:col>
                    <xdr:colOff>171450</xdr:colOff>
                    <xdr:row>24</xdr:row>
                    <xdr:rowOff>107950</xdr:rowOff>
                  </from>
                  <to>
                    <xdr:col>3</xdr:col>
                    <xdr:colOff>3213100</xdr:colOff>
                    <xdr:row>24</xdr:row>
                    <xdr:rowOff>374650</xdr:rowOff>
                  </to>
                </anchor>
              </controlPr>
            </control>
          </mc:Choice>
        </mc:AlternateContent>
        <mc:AlternateContent xmlns:mc="http://schemas.openxmlformats.org/markup-compatibility/2006">
          <mc:Choice Requires="x14">
            <control shapeId="14356" r:id="rId24" name="Drop Down 20">
              <controlPr defaultSize="0" autoLine="0" autoPict="0">
                <anchor moveWithCells="1">
                  <from>
                    <xdr:col>3</xdr:col>
                    <xdr:colOff>171450</xdr:colOff>
                    <xdr:row>25</xdr:row>
                    <xdr:rowOff>107950</xdr:rowOff>
                  </from>
                  <to>
                    <xdr:col>3</xdr:col>
                    <xdr:colOff>3213100</xdr:colOff>
                    <xdr:row>25</xdr:row>
                    <xdr:rowOff>374650</xdr:rowOff>
                  </to>
                </anchor>
              </controlPr>
            </control>
          </mc:Choice>
        </mc:AlternateContent>
        <mc:AlternateContent xmlns:mc="http://schemas.openxmlformats.org/markup-compatibility/2006">
          <mc:Choice Requires="x14">
            <control shapeId="14357" r:id="rId25" name="Check Box 21">
              <controlPr defaultSize="0" autoFill="0" autoLine="0" autoPict="0">
                <anchor moveWithCells="1">
                  <from>
                    <xdr:col>21</xdr:col>
                    <xdr:colOff>209550</xdr:colOff>
                    <xdr:row>4</xdr:row>
                    <xdr:rowOff>146050</xdr:rowOff>
                  </from>
                  <to>
                    <xdr:col>22</xdr:col>
                    <xdr:colOff>107950</xdr:colOff>
                    <xdr:row>4</xdr:row>
                    <xdr:rowOff>374650</xdr:rowOff>
                  </to>
                </anchor>
              </controlPr>
            </control>
          </mc:Choice>
        </mc:AlternateContent>
        <mc:AlternateContent xmlns:mc="http://schemas.openxmlformats.org/markup-compatibility/2006">
          <mc:Choice Requires="x14">
            <control shapeId="14358" r:id="rId26" name="Check Box 22">
              <controlPr defaultSize="0" autoFill="0" autoLine="0" autoPict="0">
                <anchor moveWithCells="1">
                  <from>
                    <xdr:col>21</xdr:col>
                    <xdr:colOff>203200</xdr:colOff>
                    <xdr:row>5</xdr:row>
                    <xdr:rowOff>152400</xdr:rowOff>
                  </from>
                  <to>
                    <xdr:col>22</xdr:col>
                    <xdr:colOff>95250</xdr:colOff>
                    <xdr:row>5</xdr:row>
                    <xdr:rowOff>374650</xdr:rowOff>
                  </to>
                </anchor>
              </controlPr>
            </control>
          </mc:Choice>
        </mc:AlternateContent>
        <mc:AlternateContent xmlns:mc="http://schemas.openxmlformats.org/markup-compatibility/2006">
          <mc:Choice Requires="x14">
            <control shapeId="14359" r:id="rId27" name="Check Box 23">
              <controlPr defaultSize="0" autoFill="0" autoLine="0" autoPict="0">
                <anchor moveWithCells="1">
                  <from>
                    <xdr:col>21</xdr:col>
                    <xdr:colOff>203200</xdr:colOff>
                    <xdr:row>6</xdr:row>
                    <xdr:rowOff>127000</xdr:rowOff>
                  </from>
                  <to>
                    <xdr:col>22</xdr:col>
                    <xdr:colOff>95250</xdr:colOff>
                    <xdr:row>6</xdr:row>
                    <xdr:rowOff>342900</xdr:rowOff>
                  </to>
                </anchor>
              </controlPr>
            </control>
          </mc:Choice>
        </mc:AlternateContent>
        <mc:AlternateContent xmlns:mc="http://schemas.openxmlformats.org/markup-compatibility/2006">
          <mc:Choice Requires="x14">
            <control shapeId="14360" r:id="rId28" name="Check Box 24">
              <controlPr defaultSize="0" autoFill="0" autoLine="0" autoPict="0">
                <anchor moveWithCells="1">
                  <from>
                    <xdr:col>21</xdr:col>
                    <xdr:colOff>184150</xdr:colOff>
                    <xdr:row>7</xdr:row>
                    <xdr:rowOff>127000</xdr:rowOff>
                  </from>
                  <to>
                    <xdr:col>22</xdr:col>
                    <xdr:colOff>69850</xdr:colOff>
                    <xdr:row>7</xdr:row>
                    <xdr:rowOff>342900</xdr:rowOff>
                  </to>
                </anchor>
              </controlPr>
            </control>
          </mc:Choice>
        </mc:AlternateContent>
        <mc:AlternateContent xmlns:mc="http://schemas.openxmlformats.org/markup-compatibility/2006">
          <mc:Choice Requires="x14">
            <control shapeId="14361" r:id="rId29" name="Check Box 25">
              <controlPr defaultSize="0" autoFill="0" autoLine="0" autoPict="0">
                <anchor moveWithCells="1">
                  <from>
                    <xdr:col>21</xdr:col>
                    <xdr:colOff>184150</xdr:colOff>
                    <xdr:row>8</xdr:row>
                    <xdr:rowOff>88900</xdr:rowOff>
                  </from>
                  <to>
                    <xdr:col>22</xdr:col>
                    <xdr:colOff>69850</xdr:colOff>
                    <xdr:row>8</xdr:row>
                    <xdr:rowOff>317500</xdr:rowOff>
                  </to>
                </anchor>
              </controlPr>
            </control>
          </mc:Choice>
        </mc:AlternateContent>
        <mc:AlternateContent xmlns:mc="http://schemas.openxmlformats.org/markup-compatibility/2006">
          <mc:Choice Requires="x14">
            <control shapeId="14362" r:id="rId30" name="Drop Down 26">
              <controlPr defaultSize="0" autoLine="0" autoPict="0">
                <anchor moveWithCells="1" sizeWithCells="1">
                  <from>
                    <xdr:col>21</xdr:col>
                    <xdr:colOff>165100</xdr:colOff>
                    <xdr:row>12</xdr:row>
                    <xdr:rowOff>114300</xdr:rowOff>
                  </from>
                  <to>
                    <xdr:col>22</xdr:col>
                    <xdr:colOff>381000</xdr:colOff>
                    <xdr:row>12</xdr:row>
                    <xdr:rowOff>393700</xdr:rowOff>
                  </to>
                </anchor>
              </controlPr>
            </control>
          </mc:Choice>
        </mc:AlternateContent>
        <mc:AlternateContent xmlns:mc="http://schemas.openxmlformats.org/markup-compatibility/2006">
          <mc:Choice Requires="x14">
            <control shapeId="14363" r:id="rId31" name="Drop Down 27">
              <controlPr defaultSize="0" autoLine="0" autoPict="0">
                <anchor moveWithCells="1" sizeWithCells="1">
                  <from>
                    <xdr:col>21</xdr:col>
                    <xdr:colOff>165100</xdr:colOff>
                    <xdr:row>13</xdr:row>
                    <xdr:rowOff>107950</xdr:rowOff>
                  </from>
                  <to>
                    <xdr:col>22</xdr:col>
                    <xdr:colOff>381000</xdr:colOff>
                    <xdr:row>13</xdr:row>
                    <xdr:rowOff>374650</xdr:rowOff>
                  </to>
                </anchor>
              </controlPr>
            </control>
          </mc:Choice>
        </mc:AlternateContent>
        <mc:AlternateContent xmlns:mc="http://schemas.openxmlformats.org/markup-compatibility/2006">
          <mc:Choice Requires="x14">
            <control shapeId="14364" r:id="rId32" name="Drop Down 28">
              <controlPr defaultSize="0" autoLine="0" autoPict="0">
                <anchor moveWithCells="1" sizeWithCells="1">
                  <from>
                    <xdr:col>21</xdr:col>
                    <xdr:colOff>146050</xdr:colOff>
                    <xdr:row>14</xdr:row>
                    <xdr:rowOff>76200</xdr:rowOff>
                  </from>
                  <to>
                    <xdr:col>22</xdr:col>
                    <xdr:colOff>355600</xdr:colOff>
                    <xdr:row>14</xdr:row>
                    <xdr:rowOff>355600</xdr:rowOff>
                  </to>
                </anchor>
              </controlPr>
            </control>
          </mc:Choice>
        </mc:AlternateContent>
        <mc:AlternateContent xmlns:mc="http://schemas.openxmlformats.org/markup-compatibility/2006">
          <mc:Choice Requires="x14">
            <control shapeId="14365" r:id="rId33" name="Drop Down 29">
              <controlPr defaultSize="0" autoLine="0" autoPict="0">
                <anchor moveWithCells="1" sizeWithCells="1">
                  <from>
                    <xdr:col>21</xdr:col>
                    <xdr:colOff>146050</xdr:colOff>
                    <xdr:row>15</xdr:row>
                    <xdr:rowOff>88900</xdr:rowOff>
                  </from>
                  <to>
                    <xdr:col>22</xdr:col>
                    <xdr:colOff>355600</xdr:colOff>
                    <xdr:row>15</xdr:row>
                    <xdr:rowOff>374650</xdr:rowOff>
                  </to>
                </anchor>
              </controlPr>
            </control>
          </mc:Choice>
        </mc:AlternateContent>
        <mc:AlternateContent xmlns:mc="http://schemas.openxmlformats.org/markup-compatibility/2006">
          <mc:Choice Requires="x14">
            <control shapeId="14366" r:id="rId34" name="Drop Down 30">
              <controlPr defaultSize="0" autoLine="0" autoPict="0">
                <anchor moveWithCells="1" sizeWithCells="1">
                  <from>
                    <xdr:col>21</xdr:col>
                    <xdr:colOff>133350</xdr:colOff>
                    <xdr:row>16</xdr:row>
                    <xdr:rowOff>50800</xdr:rowOff>
                  </from>
                  <to>
                    <xdr:col>22</xdr:col>
                    <xdr:colOff>355600</xdr:colOff>
                    <xdr:row>16</xdr:row>
                    <xdr:rowOff>336550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30"/>
  <sheetViews>
    <sheetView topLeftCell="C1" zoomScaleNormal="100" workbookViewId="0">
      <pane ySplit="6" topLeftCell="A7" activePane="bottomLeft" state="frozen"/>
      <selection activeCell="O18" sqref="O18"/>
      <selection pane="bottomLeft" activeCell="C28" sqref="C28"/>
    </sheetView>
  </sheetViews>
  <sheetFormatPr defaultColWidth="9.1796875" defaultRowHeight="14.5" x14ac:dyDescent="0.35"/>
  <cols>
    <col min="1" max="1" width="6.453125" style="3" hidden="1" customWidth="1"/>
    <col min="2" max="2" width="26.453125" style="3" hidden="1" customWidth="1"/>
    <col min="3" max="3" width="4.1796875" style="3" customWidth="1"/>
    <col min="4" max="4" width="50.1796875" customWidth="1"/>
    <col min="5" max="5" width="15.1796875" customWidth="1"/>
    <col min="6" max="8" width="17.1796875" customWidth="1"/>
    <col min="9" max="9" width="15.453125" customWidth="1"/>
    <col min="10" max="12" width="23.1796875" customWidth="1"/>
    <col min="13" max="13" width="19.453125" customWidth="1"/>
    <col min="14" max="15" width="15.81640625" customWidth="1"/>
    <col min="16" max="16" width="8.453125" customWidth="1"/>
    <col min="19" max="19" width="11.54296875" customWidth="1"/>
    <col min="20" max="20" width="0" hidden="1" customWidth="1"/>
    <col min="21" max="21" width="9.1796875" hidden="1" customWidth="1"/>
    <col min="22" max="22" width="9.1796875" customWidth="1"/>
    <col min="23" max="23" width="7.54296875" customWidth="1"/>
    <col min="24" max="24" width="4.54296875" customWidth="1"/>
  </cols>
  <sheetData>
    <row r="1" spans="1:23" ht="40.5" customHeight="1" thickBot="1" x14ac:dyDescent="0.4">
      <c r="C1" s="514" t="s">
        <v>387</v>
      </c>
      <c r="D1" s="515"/>
      <c r="E1" s="515"/>
      <c r="F1" s="515"/>
      <c r="G1" s="515"/>
      <c r="H1" s="515"/>
      <c r="I1" s="515"/>
      <c r="J1" s="515"/>
      <c r="K1" s="515"/>
      <c r="L1" s="515"/>
      <c r="M1" s="515"/>
      <c r="N1" s="515"/>
      <c r="O1" s="516"/>
      <c r="Q1" s="3"/>
      <c r="R1" s="510" t="s">
        <v>5</v>
      </c>
      <c r="S1" s="510"/>
      <c r="T1" s="510"/>
    </row>
    <row r="2" spans="1:23" ht="90.75" customHeight="1" thickBot="1" x14ac:dyDescent="0.4">
      <c r="C2" s="517" t="s">
        <v>46</v>
      </c>
      <c r="D2" s="518"/>
      <c r="E2" s="518"/>
      <c r="F2" s="518"/>
      <c r="G2" s="518"/>
      <c r="H2" s="518"/>
      <c r="I2" s="518"/>
      <c r="J2" s="518"/>
      <c r="K2" s="518"/>
      <c r="L2" s="518"/>
      <c r="M2" s="518"/>
      <c r="N2" s="518"/>
      <c r="O2" s="518"/>
      <c r="P2" s="76"/>
      <c r="Q2" s="96"/>
      <c r="R2" s="417" t="s">
        <v>7</v>
      </c>
      <c r="S2" s="417"/>
      <c r="T2" s="417"/>
    </row>
    <row r="3" spans="1:23" ht="21.75" customHeight="1" thickBot="1" x14ac:dyDescent="0.5">
      <c r="A3" s="97" t="s">
        <v>380</v>
      </c>
      <c r="C3" s="496" t="s">
        <v>375</v>
      </c>
      <c r="D3" s="497"/>
      <c r="E3" s="497"/>
      <c r="F3" s="497"/>
      <c r="G3" s="497"/>
      <c r="H3" s="497"/>
      <c r="I3" s="497"/>
      <c r="J3" s="497"/>
      <c r="K3" s="497"/>
      <c r="L3" s="497"/>
      <c r="M3" s="497"/>
      <c r="N3" s="497"/>
      <c r="O3" s="497"/>
      <c r="P3" s="497"/>
      <c r="Q3" s="497"/>
      <c r="R3" s="497"/>
      <c r="S3" s="497"/>
      <c r="T3" s="497"/>
      <c r="U3" s="497"/>
      <c r="V3" s="497"/>
      <c r="W3" s="498"/>
    </row>
    <row r="4" spans="1:23" ht="62.25" customHeight="1" x14ac:dyDescent="0.35">
      <c r="C4" s="525" t="s">
        <v>376</v>
      </c>
      <c r="D4" s="526"/>
      <c r="E4" s="511" t="s">
        <v>65</v>
      </c>
      <c r="F4" s="512"/>
      <c r="G4" s="512"/>
      <c r="H4" s="512"/>
      <c r="I4" s="513"/>
      <c r="J4" s="519" t="s">
        <v>159</v>
      </c>
      <c r="K4" s="520"/>
      <c r="L4" s="521"/>
      <c r="M4" s="527" t="s">
        <v>68</v>
      </c>
      <c r="N4" s="503" t="s">
        <v>66</v>
      </c>
      <c r="O4" s="504"/>
      <c r="P4" s="522" t="s">
        <v>377</v>
      </c>
      <c r="Q4" s="523"/>
      <c r="R4" s="523"/>
      <c r="S4" s="523"/>
      <c r="T4" s="523"/>
      <c r="U4" s="523"/>
      <c r="V4" s="523"/>
      <c r="W4" s="524"/>
    </row>
    <row r="5" spans="1:23" ht="34.5" customHeight="1" x14ac:dyDescent="0.35">
      <c r="C5" s="499" t="s">
        <v>64</v>
      </c>
      <c r="D5" s="500"/>
      <c r="E5" s="441" t="s">
        <v>421</v>
      </c>
      <c r="F5" s="531" t="s">
        <v>307</v>
      </c>
      <c r="G5" s="531" t="s">
        <v>308</v>
      </c>
      <c r="H5" s="531" t="s">
        <v>309</v>
      </c>
      <c r="I5" s="501" t="s">
        <v>285</v>
      </c>
      <c r="J5" s="434" t="s">
        <v>160</v>
      </c>
      <c r="K5" s="508" t="s">
        <v>306</v>
      </c>
      <c r="L5" s="508" t="s">
        <v>158</v>
      </c>
      <c r="M5" s="527"/>
      <c r="N5" s="466" t="s">
        <v>2</v>
      </c>
      <c r="O5" s="529" t="s">
        <v>6</v>
      </c>
      <c r="P5" s="458" t="s">
        <v>47</v>
      </c>
      <c r="Q5" s="459"/>
      <c r="R5" s="459"/>
      <c r="S5" s="459"/>
      <c r="T5" s="3"/>
      <c r="U5" s="3" t="b">
        <v>0</v>
      </c>
      <c r="V5" s="34"/>
      <c r="W5" s="505" t="str">
        <f>IF(AND(U5=FALSE,U6=FALSE,U7=FALSE,U8=FALSE),"",IF(AND(U5=TRUE,U6=TRUE),"Yes",IF(AND(U5=TRUE,U7=TRUE),"Yes",IF(AND(U6=TRUE,U7=TRUE),"Yes",IF(AND(U5=TRUE,U8=TRUE),"Yes",IF(AND(U7=TRUE,U8=TRUE),"Yes","No"))))))</f>
        <v/>
      </c>
    </row>
    <row r="6" spans="1:23" ht="34.5" customHeight="1" thickBot="1" x14ac:dyDescent="0.4">
      <c r="C6" s="499"/>
      <c r="D6" s="500"/>
      <c r="E6" s="495"/>
      <c r="F6" s="532"/>
      <c r="G6" s="532"/>
      <c r="H6" s="532"/>
      <c r="I6" s="502"/>
      <c r="J6" s="533"/>
      <c r="K6" s="509"/>
      <c r="L6" s="509"/>
      <c r="M6" s="528"/>
      <c r="N6" s="467"/>
      <c r="O6" s="530"/>
      <c r="P6" s="458" t="s">
        <v>48</v>
      </c>
      <c r="Q6" s="459"/>
      <c r="R6" s="459"/>
      <c r="S6" s="459"/>
      <c r="T6" s="3"/>
      <c r="U6" s="3" t="b">
        <v>0</v>
      </c>
      <c r="V6" s="34"/>
      <c r="W6" s="506"/>
    </row>
    <row r="7" spans="1:23" ht="34.5" customHeight="1" x14ac:dyDescent="0.35">
      <c r="A7" s="3">
        <v>1</v>
      </c>
      <c r="B7" s="3">
        <f t="shared" ref="B7:B26" si="0">INDEX(meals,A7)</f>
        <v>0</v>
      </c>
      <c r="C7" s="80">
        <v>1</v>
      </c>
      <c r="D7" s="77"/>
      <c r="E7" s="82" t="str">
        <f>IF(B7=0,"",IF((VLOOKUP(A7,'All Meals'!$A$12:$S$62,9))="",0,(VLOOKUP(A7,'All Meals'!$A$12:$S$62,9))))</f>
        <v/>
      </c>
      <c r="F7" s="82" t="str">
        <f>IF(B7=0,"",IF((VLOOKUP(A7,'All Meals'!$A$12:$S$62,12))="",0,(VLOOKUP(A7,'All Meals'!$A$12:$S$62,12))))</f>
        <v/>
      </c>
      <c r="G7" s="82" t="str">
        <f>IF(B7=0,"",IF((VLOOKUP(A7,'All Meals'!$A$12:$S$62,15))="",0,(VLOOKUP(A7,'All Meals'!$A$12:$S$62,15))))</f>
        <v/>
      </c>
      <c r="H7" s="82" t="str">
        <f>IF(B7=0,"",IF((VLOOKUP(A7,'All Meals'!$A$12:$S$62,18))="",0,(VLOOKUP(A7,'All Meals'!$A$12:$S$62,18))))</f>
        <v/>
      </c>
      <c r="I7" s="84" t="str">
        <f t="shared" ref="I7:I26" si="1">IF(B7=0,"",IF(E7="","No",IF(E7&gt;=1,"Yes","No")))</f>
        <v/>
      </c>
      <c r="J7" s="82" t="str">
        <f>IF(B7=0,"",IF((VLOOKUP(A7,'All Meals'!$A$12:$S$62,4))="",0,(VLOOKUP(A7,'All Meals'!$A$12:$S$62,4))))</f>
        <v/>
      </c>
      <c r="K7" s="82" t="str">
        <f>IF(B7=0,"",IF((VLOOKUP(A7,'All Meals'!$A$12:$S$62,5))="",0,(VLOOKUP(A7,'All Meals'!$A$12:$S$62,5))))</f>
        <v/>
      </c>
      <c r="L7" s="82" t="str">
        <f>IF(B7=0,"",IF((VLOOKUP(A7,'All Meals'!$A$12:$S$62,6))="",0,(VLOOKUP(A7,'All Meals'!$A$12:$S$62,6))))</f>
        <v/>
      </c>
      <c r="M7" s="84" t="str">
        <f>IF(B7=0,"",IF(SUM(J7-L7)&gt;=1,"Yes","No"))</f>
        <v/>
      </c>
      <c r="N7" s="82" t="str">
        <f>IF(B7=0,"",IF((VLOOKUP(A7,'All Meals'!$A$12:$S$62,19))="",0,(VLOOKUP(A7,'All Meals'!$A$12:$S$62,19))))</f>
        <v/>
      </c>
      <c r="O7" s="84" t="str">
        <f t="shared" ref="O7:O26" si="2">IF(B7=0,"",IF(N7="","No",IF(N7&gt;=1,"Yes","No")))</f>
        <v/>
      </c>
      <c r="P7" s="458" t="s">
        <v>50</v>
      </c>
      <c r="Q7" s="459"/>
      <c r="R7" s="459"/>
      <c r="S7" s="459"/>
      <c r="T7" s="3"/>
      <c r="U7" s="3" t="b">
        <v>0</v>
      </c>
      <c r="V7" s="34"/>
      <c r="W7" s="506"/>
    </row>
    <row r="8" spans="1:23" ht="33.75" customHeight="1" x14ac:dyDescent="0.35">
      <c r="A8" s="3">
        <v>1</v>
      </c>
      <c r="B8" s="3">
        <f t="shared" si="0"/>
        <v>0</v>
      </c>
      <c r="C8" s="80">
        <v>2</v>
      </c>
      <c r="D8" s="75"/>
      <c r="E8" s="82" t="str">
        <f>IF(B8=0,"",IF((VLOOKUP(A8,'All Meals'!$A$12:$S$62,9))="",0,(VLOOKUP(A8,'All Meals'!$A$12:$S$62,9))))</f>
        <v/>
      </c>
      <c r="F8" s="82" t="str">
        <f>IF(B8=0,"",IF((VLOOKUP(A8,'All Meals'!$A$12:$S$62,12))="",0,(VLOOKUP(A8,'All Meals'!$A$12:$S$62,12))))</f>
        <v/>
      </c>
      <c r="G8" s="82" t="str">
        <f>IF(B8=0,"",IF((VLOOKUP(A8,'All Meals'!$A$12:$S$62,15))="",0,(VLOOKUP(A8,'All Meals'!$A$12:$S$62,15))))</f>
        <v/>
      </c>
      <c r="H8" s="82" t="str">
        <f>IF(B8=0,"",IF((VLOOKUP(A8,'All Meals'!$A$12:$S$62,18))="",0,(VLOOKUP(A8,'All Meals'!$A$12:$S$62,18))))</f>
        <v/>
      </c>
      <c r="I8" s="84" t="str">
        <f t="shared" si="1"/>
        <v/>
      </c>
      <c r="J8" s="82" t="str">
        <f>IF(B8=0,"",IF((VLOOKUP(A8,'All Meals'!$A$12:$S$62,4))="",0,(VLOOKUP(A8,'All Meals'!$A$12:$S$62,4))))</f>
        <v/>
      </c>
      <c r="K8" s="82" t="str">
        <f>IF(B8=0,"",IF((VLOOKUP(A8,'All Meals'!$A$12:$S$62,5))="",0,(VLOOKUP(A8,'All Meals'!$A$12:$S$62,5))))</f>
        <v/>
      </c>
      <c r="L8" s="82" t="str">
        <f>IF(B8=0,"",IF((VLOOKUP(A8,'All Meals'!$A$12:$S$62,6))="",0,(VLOOKUP(A8,'All Meals'!$A$12:$S$62,6))))</f>
        <v/>
      </c>
      <c r="M8" s="84" t="str">
        <f t="shared" ref="M8:M26" si="3">IF(B8=0,"",IF(SUM(J8-L8)&gt;=1,"Yes","No"))</f>
        <v/>
      </c>
      <c r="N8" s="82" t="str">
        <f>IF(B8=0,"",IF((VLOOKUP(A8,'All Meals'!$A$12:$S$62,19))="",0,(VLOOKUP(A8,'All Meals'!$A$12:$S$62,19))))</f>
        <v/>
      </c>
      <c r="O8" s="84" t="str">
        <f t="shared" si="2"/>
        <v/>
      </c>
      <c r="P8" s="458" t="s">
        <v>49</v>
      </c>
      <c r="Q8" s="459"/>
      <c r="R8" s="459"/>
      <c r="S8" s="459"/>
      <c r="T8" s="3"/>
      <c r="U8" s="3" t="b">
        <v>0</v>
      </c>
      <c r="V8" s="34"/>
      <c r="W8" s="507"/>
    </row>
    <row r="9" spans="1:23" ht="33.75" customHeight="1" thickBot="1" x14ac:dyDescent="0.4">
      <c r="A9" s="3">
        <v>1</v>
      </c>
      <c r="B9" s="3">
        <f t="shared" si="0"/>
        <v>0</v>
      </c>
      <c r="C9" s="80">
        <v>3</v>
      </c>
      <c r="D9" s="75"/>
      <c r="E9" s="82" t="str">
        <f>IF(B9=0,"",IF((VLOOKUP(A9,'All Meals'!$A$12:$S$62,9))="",0,(VLOOKUP(A9,'All Meals'!$A$12:$S$62,9))))</f>
        <v/>
      </c>
      <c r="F9" s="82" t="str">
        <f>IF(B9=0,"",IF((VLOOKUP(A9,'All Meals'!$A$12:$S$62,12))="",0,(VLOOKUP(A9,'All Meals'!$A$12:$S$62,12))))</f>
        <v/>
      </c>
      <c r="G9" s="82" t="str">
        <f>IF(B9=0,"",IF((VLOOKUP(A9,'All Meals'!$A$12:$S$62,15))="",0,(VLOOKUP(A9,'All Meals'!$A$12:$S$62,15))))</f>
        <v/>
      </c>
      <c r="H9" s="82" t="str">
        <f>IF(B9=0,"",IF((VLOOKUP(A9,'All Meals'!$A$12:$S$62,18))="",0,(VLOOKUP(A9,'All Meals'!$A$12:$S$62,18))))</f>
        <v/>
      </c>
      <c r="I9" s="84" t="str">
        <f t="shared" si="1"/>
        <v/>
      </c>
      <c r="J9" s="82" t="str">
        <f>IF(B9=0,"",IF((VLOOKUP(A9,'All Meals'!$A$12:$S$62,4))="",0,(VLOOKUP(A9,'All Meals'!$A$12:$S$62,4))))</f>
        <v/>
      </c>
      <c r="K9" s="82" t="str">
        <f>IF(B9=0,"",IF((VLOOKUP(A9,'All Meals'!$A$12:$S$62,5))="",0,(VLOOKUP(A9,'All Meals'!$A$12:$S$62,5))))</f>
        <v/>
      </c>
      <c r="L9" s="82" t="str">
        <f>IF(B9=0,"",IF((VLOOKUP(A9,'All Meals'!$A$12:$S$62,6))="",0,(VLOOKUP(A9,'All Meals'!$A$12:$S$62,6))))</f>
        <v/>
      </c>
      <c r="M9" s="84" t="str">
        <f t="shared" si="3"/>
        <v/>
      </c>
      <c r="N9" s="82" t="str">
        <f>IF(B9=0,"",IF((VLOOKUP(A9,'All Meals'!$A$12:$S$62,19))="",0,(VLOOKUP(A9,'All Meals'!$A$12:$S$62,19))))</f>
        <v/>
      </c>
      <c r="O9" s="84" t="str">
        <f t="shared" si="2"/>
        <v/>
      </c>
      <c r="P9" s="464" t="s">
        <v>51</v>
      </c>
      <c r="Q9" s="465"/>
      <c r="R9" s="465"/>
      <c r="S9" s="465"/>
      <c r="T9" s="5"/>
      <c r="U9" s="5" t="b">
        <v>0</v>
      </c>
      <c r="V9" s="4"/>
      <c r="W9" s="6" t="str">
        <f>IF(U9=TRUE,"No","")</f>
        <v/>
      </c>
    </row>
    <row r="10" spans="1:23" ht="33.75" customHeight="1" thickBot="1" x14ac:dyDescent="0.4">
      <c r="A10" s="3">
        <v>1</v>
      </c>
      <c r="B10" s="3">
        <f t="shared" si="0"/>
        <v>0</v>
      </c>
      <c r="C10" s="80">
        <v>4</v>
      </c>
      <c r="D10" s="75"/>
      <c r="E10" s="82" t="str">
        <f>IF(B10=0,"",IF((VLOOKUP(A10,'All Meals'!$A$12:$S$62,9))="",0,(VLOOKUP(A10,'All Meals'!$A$12:$S$62,9))))</f>
        <v/>
      </c>
      <c r="F10" s="82" t="str">
        <f>IF(B10=0,"",IF((VLOOKUP(A10,'All Meals'!$A$12:$S$62,12))="",0,(VLOOKUP(A10,'All Meals'!$A$12:$S$62,12))))</f>
        <v/>
      </c>
      <c r="G10" s="82" t="str">
        <f>IF(B10=0,"",IF((VLOOKUP(A10,'All Meals'!$A$12:$S$62,15))="",0,(VLOOKUP(A10,'All Meals'!$A$12:$S$62,15))))</f>
        <v/>
      </c>
      <c r="H10" s="82" t="str">
        <f>IF(B10=0,"",IF((VLOOKUP(A10,'All Meals'!$A$12:$S$62,18))="",0,(VLOOKUP(A10,'All Meals'!$A$12:$S$62,18))))</f>
        <v/>
      </c>
      <c r="I10" s="84" t="str">
        <f t="shared" si="1"/>
        <v/>
      </c>
      <c r="J10" s="82" t="str">
        <f>IF(B10=0,"",IF((VLOOKUP(A10,'All Meals'!$A$12:$S$62,4))="",0,(VLOOKUP(A10,'All Meals'!$A$12:$S$62,4))))</f>
        <v/>
      </c>
      <c r="K10" s="82" t="str">
        <f>IF(B10=0,"",IF((VLOOKUP(A10,'All Meals'!$A$12:$S$62,5))="",0,(VLOOKUP(A10,'All Meals'!$A$12:$S$62,5))))</f>
        <v/>
      </c>
      <c r="L10" s="82" t="str">
        <f>IF(B10=0,"",IF((VLOOKUP(A10,'All Meals'!$A$12:$S$62,6))="",0,(VLOOKUP(A10,'All Meals'!$A$12:$S$62,6))))</f>
        <v/>
      </c>
      <c r="M10" s="84" t="str">
        <f t="shared" si="3"/>
        <v/>
      </c>
      <c r="N10" s="82" t="str">
        <f>IF(B10=0,"",IF((VLOOKUP(A10,'All Meals'!$A$12:$S$62,19))="",0,(VLOOKUP(A10,'All Meals'!$A$12:$S$62,19))))</f>
        <v/>
      </c>
      <c r="O10" s="84" t="str">
        <f t="shared" si="2"/>
        <v/>
      </c>
      <c r="T10" s="3"/>
      <c r="U10" s="3"/>
    </row>
    <row r="11" spans="1:23" ht="33.75" customHeight="1" x14ac:dyDescent="0.35">
      <c r="A11" s="3">
        <v>1</v>
      </c>
      <c r="B11" s="3">
        <f t="shared" si="0"/>
        <v>0</v>
      </c>
      <c r="C11" s="80">
        <v>5</v>
      </c>
      <c r="D11" s="75"/>
      <c r="E11" s="82" t="str">
        <f>IF(B11=0,"",IF((VLOOKUP(A11,'All Meals'!$A$12:$S$62,9))="",0,(VLOOKUP(A11,'All Meals'!$A$12:$S$62,9))))</f>
        <v/>
      </c>
      <c r="F11" s="82" t="str">
        <f>IF(B11=0,"",IF((VLOOKUP(A11,'All Meals'!$A$12:$S$62,12))="",0,(VLOOKUP(A11,'All Meals'!$A$12:$S$62,12))))</f>
        <v/>
      </c>
      <c r="G11" s="82" t="str">
        <f>IF(B11=0,"",IF((VLOOKUP(A11,'All Meals'!$A$12:$S$62,15))="",0,(VLOOKUP(A11,'All Meals'!$A$12:$S$62,15))))</f>
        <v/>
      </c>
      <c r="H11" s="82" t="str">
        <f>IF(B11=0,"",IF((VLOOKUP(A11,'All Meals'!$A$12:$S$62,18))="",0,(VLOOKUP(A11,'All Meals'!$A$12:$S$62,18))))</f>
        <v/>
      </c>
      <c r="I11" s="84" t="str">
        <f t="shared" si="1"/>
        <v/>
      </c>
      <c r="J11" s="82" t="str">
        <f>IF(B11=0,"",IF((VLOOKUP(A11,'All Meals'!$A$12:$S$62,4))="",0,(VLOOKUP(A11,'All Meals'!$A$12:$S$62,4))))</f>
        <v/>
      </c>
      <c r="K11" s="82" t="str">
        <f>IF(B11=0,"",IF((VLOOKUP(A11,'All Meals'!$A$12:$S$62,5))="",0,(VLOOKUP(A11,'All Meals'!$A$12:$S$62,5))))</f>
        <v/>
      </c>
      <c r="L11" s="82" t="str">
        <f>IF(B11=0,"",IF((VLOOKUP(A11,'All Meals'!$A$12:$S$62,6))="",0,(VLOOKUP(A11,'All Meals'!$A$12:$S$62,6))))</f>
        <v/>
      </c>
      <c r="M11" s="84" t="str">
        <f t="shared" si="3"/>
        <v/>
      </c>
      <c r="N11" s="82" t="str">
        <f>IF(B11=0,"",IF((VLOOKUP(A11,'All Meals'!$A$12:$S$62,19))="",0,(VLOOKUP(A11,'All Meals'!$A$12:$S$62,19))))</f>
        <v/>
      </c>
      <c r="O11" s="84" t="str">
        <f t="shared" si="2"/>
        <v/>
      </c>
      <c r="Q11" s="414" t="s">
        <v>30</v>
      </c>
      <c r="R11" s="415"/>
      <c r="S11" s="415"/>
      <c r="T11" s="415"/>
      <c r="U11" s="415"/>
      <c r="V11" s="415"/>
      <c r="W11" s="416"/>
    </row>
    <row r="12" spans="1:23" ht="33.75" customHeight="1" thickBot="1" x14ac:dyDescent="0.4">
      <c r="A12" s="3">
        <v>1</v>
      </c>
      <c r="B12" s="3">
        <f t="shared" si="0"/>
        <v>0</v>
      </c>
      <c r="C12" s="80">
        <v>6</v>
      </c>
      <c r="D12" s="75"/>
      <c r="E12" s="82" t="str">
        <f>IF(B12=0,"",IF((VLOOKUP(A12,'All Meals'!$A$12:$S$62,9))="",0,(VLOOKUP(A12,'All Meals'!$A$12:$S$62,9))))</f>
        <v/>
      </c>
      <c r="F12" s="82" t="str">
        <f>IF(B12=0,"",IF((VLOOKUP(A12,'All Meals'!$A$12:$S$62,12))="",0,(VLOOKUP(A12,'All Meals'!$A$12:$S$62,12))))</f>
        <v/>
      </c>
      <c r="G12" s="82" t="str">
        <f>IF(B12=0,"",IF((VLOOKUP(A12,'All Meals'!$A$12:$S$62,15))="",0,(VLOOKUP(A12,'All Meals'!$A$12:$S$62,15))))</f>
        <v/>
      </c>
      <c r="H12" s="82" t="str">
        <f>IF(B12=0,"",IF((VLOOKUP(A12,'All Meals'!$A$12:$S$62,18))="",0,(VLOOKUP(A12,'All Meals'!$A$12:$S$62,18))))</f>
        <v/>
      </c>
      <c r="I12" s="84" t="str">
        <f t="shared" si="1"/>
        <v/>
      </c>
      <c r="J12" s="82" t="str">
        <f>IF(B12=0,"",IF((VLOOKUP(A12,'All Meals'!$A$12:$S$62,4))="",0,(VLOOKUP(A12,'All Meals'!$A$12:$S$62,4))))</f>
        <v/>
      </c>
      <c r="K12" s="82" t="str">
        <f>IF(B12=0,"",IF((VLOOKUP(A12,'All Meals'!$A$12:$S$62,5))="",0,(VLOOKUP(A12,'All Meals'!$A$12:$S$62,5))))</f>
        <v/>
      </c>
      <c r="L12" s="82" t="str">
        <f>IF(B12=0,"",IF((VLOOKUP(A12,'All Meals'!$A$12:$S$62,6))="",0,(VLOOKUP(A12,'All Meals'!$A$12:$S$62,6))))</f>
        <v/>
      </c>
      <c r="M12" s="84" t="str">
        <f t="shared" si="3"/>
        <v/>
      </c>
      <c r="N12" s="82" t="str">
        <f>IF(B12=0,"",IF((VLOOKUP(A12,'All Meals'!$A$12:$S$62,19))="",0,(VLOOKUP(A12,'All Meals'!$A$12:$S$62,19))))</f>
        <v/>
      </c>
      <c r="O12" s="84" t="str">
        <f t="shared" si="2"/>
        <v/>
      </c>
      <c r="Q12" s="455"/>
      <c r="R12" s="456"/>
      <c r="S12" s="456"/>
      <c r="T12" s="456"/>
      <c r="U12" s="456"/>
      <c r="V12" s="456"/>
      <c r="W12" s="457"/>
    </row>
    <row r="13" spans="1:23" ht="33.75" customHeight="1" x14ac:dyDescent="0.35">
      <c r="A13" s="3">
        <v>1</v>
      </c>
      <c r="B13" s="3">
        <f t="shared" si="0"/>
        <v>0</v>
      </c>
      <c r="C13" s="80">
        <v>7</v>
      </c>
      <c r="D13" s="75"/>
      <c r="E13" s="82" t="str">
        <f>IF(B13=0,"",IF((VLOOKUP(A13,'All Meals'!$A$12:$S$62,9))="",0,(VLOOKUP(A13,'All Meals'!$A$12:$S$62,9))))</f>
        <v/>
      </c>
      <c r="F13" s="82" t="str">
        <f>IF(B13=0,"",IF((VLOOKUP(A13,'All Meals'!$A$12:$S$62,12))="",0,(VLOOKUP(A13,'All Meals'!$A$12:$S$62,12))))</f>
        <v/>
      </c>
      <c r="G13" s="82" t="str">
        <f>IF(B13=0,"",IF((VLOOKUP(A13,'All Meals'!$A$12:$S$62,15))="",0,(VLOOKUP(A13,'All Meals'!$A$12:$S$62,15))))</f>
        <v/>
      </c>
      <c r="H13" s="82" t="str">
        <f>IF(B13=0,"",IF((VLOOKUP(A13,'All Meals'!$A$12:$S$62,18))="",0,(VLOOKUP(A13,'All Meals'!$A$12:$S$62,18))))</f>
        <v/>
      </c>
      <c r="I13" s="84" t="str">
        <f t="shared" si="1"/>
        <v/>
      </c>
      <c r="J13" s="82" t="str">
        <f>IF(B13=0,"",IF((VLOOKUP(A13,'All Meals'!$A$12:$S$62,4))="",0,(VLOOKUP(A13,'All Meals'!$A$12:$S$62,4))))</f>
        <v/>
      </c>
      <c r="K13" s="82" t="str">
        <f>IF(B13=0,"",IF((VLOOKUP(A13,'All Meals'!$A$12:$S$62,5))="",0,(VLOOKUP(A13,'All Meals'!$A$12:$S$62,5))))</f>
        <v/>
      </c>
      <c r="L13" s="82" t="str">
        <f>IF(B13=0,"",IF((VLOOKUP(A13,'All Meals'!$A$12:$S$62,6))="",0,(VLOOKUP(A13,'All Meals'!$A$12:$S$62,6))))</f>
        <v/>
      </c>
      <c r="M13" s="84" t="str">
        <f t="shared" si="3"/>
        <v/>
      </c>
      <c r="N13" s="82" t="str">
        <f>IF(B13=0,"",IF((VLOOKUP(A13,'All Meals'!$A$12:$S$62,19))="",0,(VLOOKUP(A13,'All Meals'!$A$12:$S$62,19))))</f>
        <v/>
      </c>
      <c r="O13" s="84" t="str">
        <f t="shared" si="2"/>
        <v/>
      </c>
      <c r="Q13" s="491" t="s">
        <v>35</v>
      </c>
      <c r="R13" s="492"/>
      <c r="S13" s="492"/>
      <c r="T13" s="34">
        <v>1</v>
      </c>
      <c r="U13" s="34">
        <f>INDEX(Cups,T13)</f>
        <v>0</v>
      </c>
      <c r="V13" s="476"/>
      <c r="W13" s="477"/>
    </row>
    <row r="14" spans="1:23" ht="33.75" customHeight="1" x14ac:dyDescent="0.35">
      <c r="A14" s="3">
        <v>1</v>
      </c>
      <c r="B14" s="3">
        <f t="shared" si="0"/>
        <v>0</v>
      </c>
      <c r="C14" s="80">
        <v>8</v>
      </c>
      <c r="D14" s="75"/>
      <c r="E14" s="82" t="str">
        <f>IF(B14=0,"",IF((VLOOKUP(A14,'All Meals'!$A$12:$S$62,9))="",0,(VLOOKUP(A14,'All Meals'!$A$12:$S$62,9))))</f>
        <v/>
      </c>
      <c r="F14" s="82" t="str">
        <f>IF(B14=0,"",IF((VLOOKUP(A14,'All Meals'!$A$12:$S$62,12))="",0,(VLOOKUP(A14,'All Meals'!$A$12:$S$62,12))))</f>
        <v/>
      </c>
      <c r="G14" s="82" t="str">
        <f>IF(B14=0,"",IF((VLOOKUP(A14,'All Meals'!$A$12:$S$62,15))="",0,(VLOOKUP(A14,'All Meals'!$A$12:$S$62,15))))</f>
        <v/>
      </c>
      <c r="H14" s="82" t="str">
        <f>IF(B14=0,"",IF((VLOOKUP(A14,'All Meals'!$A$12:$S$62,18))="",0,(VLOOKUP(A14,'All Meals'!$A$12:$S$62,18))))</f>
        <v/>
      </c>
      <c r="I14" s="84" t="str">
        <f t="shared" si="1"/>
        <v/>
      </c>
      <c r="J14" s="82" t="str">
        <f>IF(B14=0,"",IF((VLOOKUP(A14,'All Meals'!$A$12:$S$62,4))="",0,(VLOOKUP(A14,'All Meals'!$A$12:$S$62,4))))</f>
        <v/>
      </c>
      <c r="K14" s="82" t="str">
        <f>IF(B14=0,"",IF((VLOOKUP(A14,'All Meals'!$A$12:$S$62,5))="",0,(VLOOKUP(A14,'All Meals'!$A$12:$S$62,5))))</f>
        <v/>
      </c>
      <c r="L14" s="82" t="str">
        <f>IF(B14=0,"",IF((VLOOKUP(A14,'All Meals'!$A$12:$S$62,6))="",0,(VLOOKUP(A14,'All Meals'!$A$12:$S$62,6))))</f>
        <v/>
      </c>
      <c r="M14" s="84" t="str">
        <f t="shared" si="3"/>
        <v/>
      </c>
      <c r="N14" s="82" t="str">
        <f>IF(B14=0,"",IF((VLOOKUP(A14,'All Meals'!$A$12:$S$62,19))="",0,(VLOOKUP(A14,'All Meals'!$A$12:$S$62,19))))</f>
        <v/>
      </c>
      <c r="O14" s="84" t="str">
        <f t="shared" si="2"/>
        <v/>
      </c>
      <c r="Q14" s="491"/>
      <c r="R14" s="492"/>
      <c r="S14" s="492"/>
      <c r="T14" s="34">
        <v>1</v>
      </c>
      <c r="U14" s="34">
        <f>INDEX(Cups,T14)</f>
        <v>0</v>
      </c>
      <c r="V14" s="472"/>
      <c r="W14" s="473"/>
    </row>
    <row r="15" spans="1:23" ht="33.75" customHeight="1" x14ac:dyDescent="0.35">
      <c r="A15" s="3">
        <v>1</v>
      </c>
      <c r="B15" s="3">
        <f t="shared" si="0"/>
        <v>0</v>
      </c>
      <c r="C15" s="80">
        <v>9</v>
      </c>
      <c r="D15" s="75"/>
      <c r="E15" s="82" t="str">
        <f>IF(B15=0,"",IF((VLOOKUP(A15,'All Meals'!$A$12:$S$62,9))="",0,(VLOOKUP(A15,'All Meals'!$A$12:$S$62,9))))</f>
        <v/>
      </c>
      <c r="F15" s="82" t="str">
        <f>IF(B15=0,"",IF((VLOOKUP(A15,'All Meals'!$A$12:$S$62,12))="",0,(VLOOKUP(A15,'All Meals'!$A$12:$S$62,12))))</f>
        <v/>
      </c>
      <c r="G15" s="82" t="str">
        <f>IF(B15=0,"",IF((VLOOKUP(A15,'All Meals'!$A$12:$S$62,15))="",0,(VLOOKUP(A15,'All Meals'!$A$12:$S$62,15))))</f>
        <v/>
      </c>
      <c r="H15" s="82" t="str">
        <f>IF(B15=0,"",IF((VLOOKUP(A15,'All Meals'!$A$12:$S$62,18))="",0,(VLOOKUP(A15,'All Meals'!$A$12:$S$62,18))))</f>
        <v/>
      </c>
      <c r="I15" s="84" t="str">
        <f t="shared" si="1"/>
        <v/>
      </c>
      <c r="J15" s="82" t="str">
        <f>IF(B15=0,"",IF((VLOOKUP(A15,'All Meals'!$A$12:$S$62,4))="",0,(VLOOKUP(A15,'All Meals'!$A$12:$S$62,4))))</f>
        <v/>
      </c>
      <c r="K15" s="82" t="str">
        <f>IF(B15=0,"",IF((VLOOKUP(A15,'All Meals'!$A$12:$S$62,5))="",0,(VLOOKUP(A15,'All Meals'!$A$12:$S$62,5))))</f>
        <v/>
      </c>
      <c r="L15" s="82" t="str">
        <f>IF(B15=0,"",IF((VLOOKUP(A15,'All Meals'!$A$12:$S$62,6))="",0,(VLOOKUP(A15,'All Meals'!$A$12:$S$62,6))))</f>
        <v/>
      </c>
      <c r="M15" s="84" t="str">
        <f t="shared" si="3"/>
        <v/>
      </c>
      <c r="N15" s="82" t="str">
        <f>IF(B15=0,"",IF((VLOOKUP(A15,'All Meals'!$A$12:$S$62,19))="",0,(VLOOKUP(A15,'All Meals'!$A$12:$S$62,19))))</f>
        <v/>
      </c>
      <c r="O15" s="84" t="str">
        <f t="shared" si="2"/>
        <v/>
      </c>
      <c r="Q15" s="491"/>
      <c r="R15" s="492"/>
      <c r="S15" s="492"/>
      <c r="T15" s="34">
        <v>1</v>
      </c>
      <c r="U15" s="34">
        <f>INDEX(Cups,T15)</f>
        <v>0</v>
      </c>
      <c r="V15" s="472"/>
      <c r="W15" s="473"/>
    </row>
    <row r="16" spans="1:23" ht="38.25" customHeight="1" x14ac:dyDescent="0.35">
      <c r="A16" s="3">
        <v>1</v>
      </c>
      <c r="B16" s="3">
        <f t="shared" si="0"/>
        <v>0</v>
      </c>
      <c r="C16" s="80">
        <v>10</v>
      </c>
      <c r="D16" s="75"/>
      <c r="E16" s="82" t="str">
        <f>IF(B16=0,"",IF((VLOOKUP(A16,'All Meals'!$A$12:$S$62,9))="",0,(VLOOKUP(A16,'All Meals'!$A$12:$S$62,9))))</f>
        <v/>
      </c>
      <c r="F16" s="82" t="str">
        <f>IF(B16=0,"",IF((VLOOKUP(A16,'All Meals'!$A$12:$S$62,12))="",0,(VLOOKUP(A16,'All Meals'!$A$12:$S$62,12))))</f>
        <v/>
      </c>
      <c r="G16" s="82" t="str">
        <f>IF(B16=0,"",IF((VLOOKUP(A16,'All Meals'!$A$12:$S$62,15))="",0,(VLOOKUP(A16,'All Meals'!$A$12:$S$62,15))))</f>
        <v/>
      </c>
      <c r="H16" s="82" t="str">
        <f>IF(B16=0,"",IF((VLOOKUP(A16,'All Meals'!$A$12:$S$62,18))="",0,(VLOOKUP(A16,'All Meals'!$A$12:$S$62,18))))</f>
        <v/>
      </c>
      <c r="I16" s="84" t="str">
        <f t="shared" si="1"/>
        <v/>
      </c>
      <c r="J16" s="82" t="str">
        <f>IF(B16=0,"",IF((VLOOKUP(A16,'All Meals'!$A$12:$S$62,4))="",0,(VLOOKUP(A16,'All Meals'!$A$12:$S$62,4))))</f>
        <v/>
      </c>
      <c r="K16" s="82" t="str">
        <f>IF(B16=0,"",IF((VLOOKUP(A16,'All Meals'!$A$12:$S$62,5))="",0,(VLOOKUP(A16,'All Meals'!$A$12:$S$62,5))))</f>
        <v/>
      </c>
      <c r="L16" s="82" t="str">
        <f>IF(B16=0,"",IF((VLOOKUP(A16,'All Meals'!$A$12:$S$62,6))="",0,(VLOOKUP(A16,'All Meals'!$A$12:$S$62,6))))</f>
        <v/>
      </c>
      <c r="M16" s="84" t="str">
        <f t="shared" si="3"/>
        <v/>
      </c>
      <c r="N16" s="82" t="str">
        <f>IF(B16=0,"",IF((VLOOKUP(A16,'All Meals'!$A$12:$S$62,19))="",0,(VLOOKUP(A16,'All Meals'!$A$12:$S$62,19))))</f>
        <v/>
      </c>
      <c r="O16" s="84" t="str">
        <f t="shared" si="2"/>
        <v/>
      </c>
      <c r="Q16" s="491"/>
      <c r="R16" s="492"/>
      <c r="S16" s="492"/>
      <c r="T16" s="34">
        <v>1</v>
      </c>
      <c r="U16" s="34">
        <f>INDEX(Cups,T16)</f>
        <v>0</v>
      </c>
      <c r="V16" s="472"/>
      <c r="W16" s="473"/>
    </row>
    <row r="17" spans="1:23" ht="33.75" customHeight="1" x14ac:dyDescent="0.35">
      <c r="A17" s="3">
        <v>1</v>
      </c>
      <c r="B17" s="3">
        <f t="shared" si="0"/>
        <v>0</v>
      </c>
      <c r="C17" s="80">
        <v>11</v>
      </c>
      <c r="D17" s="75"/>
      <c r="E17" s="82" t="str">
        <f>IF(B17=0,"",IF((VLOOKUP(A17,'All Meals'!$A$12:$S$62,9))="",0,(VLOOKUP(A17,'All Meals'!$A$12:$S$62,9))))</f>
        <v/>
      </c>
      <c r="F17" s="82" t="str">
        <f>IF(B17=0,"",IF((VLOOKUP(A17,'All Meals'!$A$12:$S$62,12))="",0,(VLOOKUP(A17,'All Meals'!$A$12:$S$62,12))))</f>
        <v/>
      </c>
      <c r="G17" s="82" t="str">
        <f>IF(B17=0,"",IF((VLOOKUP(A17,'All Meals'!$A$12:$S$62,15))="",0,(VLOOKUP(A17,'All Meals'!$A$12:$S$62,15))))</f>
        <v/>
      </c>
      <c r="H17" s="82" t="str">
        <f>IF(B17=0,"",IF((VLOOKUP(A17,'All Meals'!$A$12:$S$62,18))="",0,(VLOOKUP(A17,'All Meals'!$A$12:$S$62,18))))</f>
        <v/>
      </c>
      <c r="I17" s="84" t="str">
        <f t="shared" si="1"/>
        <v/>
      </c>
      <c r="J17" s="82" t="str">
        <f>IF(B17=0,"",IF((VLOOKUP(A17,'All Meals'!$A$12:$S$62,4))="",0,(VLOOKUP(A17,'All Meals'!$A$12:$S$62,4))))</f>
        <v/>
      </c>
      <c r="K17" s="82" t="str">
        <f>IF(B17=0,"",IF((VLOOKUP(A17,'All Meals'!$A$12:$S$62,5))="",0,(VLOOKUP(A17,'All Meals'!$A$12:$S$62,5))))</f>
        <v/>
      </c>
      <c r="L17" s="82" t="str">
        <f>IF(B17=0,"",IF((VLOOKUP(A17,'All Meals'!$A$12:$S$62,6))="",0,(VLOOKUP(A17,'All Meals'!$A$12:$S$62,6))))</f>
        <v/>
      </c>
      <c r="M17" s="84" t="str">
        <f t="shared" si="3"/>
        <v/>
      </c>
      <c r="N17" s="82" t="str">
        <f>IF(B17=0,"",IF((VLOOKUP(A17,'All Meals'!$A$12:$S$62,19))="",0,(VLOOKUP(A17,'All Meals'!$A$12:$S$62,19))))</f>
        <v/>
      </c>
      <c r="O17" s="84" t="str">
        <f t="shared" si="2"/>
        <v/>
      </c>
      <c r="Q17" s="491"/>
      <c r="R17" s="492"/>
      <c r="S17" s="492"/>
      <c r="T17" s="34">
        <v>1</v>
      </c>
      <c r="U17" s="34">
        <f>INDEX(Cups,T17)</f>
        <v>0</v>
      </c>
      <c r="V17" s="478"/>
      <c r="W17" s="479"/>
    </row>
    <row r="18" spans="1:23" ht="33.75" customHeight="1" thickBot="1" x14ac:dyDescent="0.4">
      <c r="A18" s="3">
        <v>1</v>
      </c>
      <c r="B18" s="3">
        <f t="shared" si="0"/>
        <v>0</v>
      </c>
      <c r="C18" s="80">
        <v>12</v>
      </c>
      <c r="D18" s="75"/>
      <c r="E18" s="82" t="str">
        <f>IF(B18=0,"",IF((VLOOKUP(A18,'All Meals'!$A$12:$S$62,9))="",0,(VLOOKUP(A18,'All Meals'!$A$12:$S$62,9))))</f>
        <v/>
      </c>
      <c r="F18" s="82" t="str">
        <f>IF(B18=0,"",IF((VLOOKUP(A18,'All Meals'!$A$12:$S$62,12))="",0,(VLOOKUP(A18,'All Meals'!$A$12:$S$62,12))))</f>
        <v/>
      </c>
      <c r="G18" s="82" t="str">
        <f>IF(B18=0,"",IF((VLOOKUP(A18,'All Meals'!$A$12:$S$62,15))="",0,(VLOOKUP(A18,'All Meals'!$A$12:$S$62,15))))</f>
        <v/>
      </c>
      <c r="H18" s="82" t="str">
        <f>IF(B18=0,"",IF((VLOOKUP(A18,'All Meals'!$A$12:$S$62,18))="",0,(VLOOKUP(A18,'All Meals'!$A$12:$S$62,18))))</f>
        <v/>
      </c>
      <c r="I18" s="84" t="str">
        <f t="shared" si="1"/>
        <v/>
      </c>
      <c r="J18" s="82" t="str">
        <f>IF(B18=0,"",IF((VLOOKUP(A18,'All Meals'!$A$12:$S$62,4))="",0,(VLOOKUP(A18,'All Meals'!$A$12:$S$62,4))))</f>
        <v/>
      </c>
      <c r="K18" s="82" t="str">
        <f>IF(B18=0,"",IF((VLOOKUP(A18,'All Meals'!$A$12:$S$62,5))="",0,(VLOOKUP(A18,'All Meals'!$A$12:$S$62,5))))</f>
        <v/>
      </c>
      <c r="L18" s="82" t="str">
        <f>IF(B18=0,"",IF((VLOOKUP(A18,'All Meals'!$A$12:$S$62,6))="",0,(VLOOKUP(A18,'All Meals'!$A$12:$S$62,6))))</f>
        <v/>
      </c>
      <c r="M18" s="84" t="str">
        <f t="shared" si="3"/>
        <v/>
      </c>
      <c r="N18" s="82" t="str">
        <f>IF(B18=0,"",IF((VLOOKUP(A18,'All Meals'!$A$12:$S$62,19))="",0,(VLOOKUP(A18,'All Meals'!$A$12:$S$62,19))))</f>
        <v/>
      </c>
      <c r="O18" s="84" t="str">
        <f t="shared" si="2"/>
        <v/>
      </c>
      <c r="Q18" s="493"/>
      <c r="R18" s="494"/>
      <c r="S18" s="494"/>
      <c r="T18" s="35"/>
      <c r="U18" s="35"/>
      <c r="V18" s="474">
        <f>SUM(U13:U17)</f>
        <v>0</v>
      </c>
      <c r="W18" s="475"/>
    </row>
    <row r="19" spans="1:23" ht="33.75" customHeight="1" thickBot="1" x14ac:dyDescent="0.4">
      <c r="A19" s="3">
        <v>1</v>
      </c>
      <c r="B19" s="3">
        <f t="shared" si="0"/>
        <v>0</v>
      </c>
      <c r="C19" s="80">
        <v>13</v>
      </c>
      <c r="D19" s="75"/>
      <c r="E19" s="82" t="str">
        <f>IF(B19=0,"",IF((VLOOKUP(A19,'All Meals'!$A$12:$S$62,9))="",0,(VLOOKUP(A19,'All Meals'!$A$12:$S$62,9))))</f>
        <v/>
      </c>
      <c r="F19" s="82" t="str">
        <f>IF(B19=0,"",IF((VLOOKUP(A19,'All Meals'!$A$12:$S$62,12))="",0,(VLOOKUP(A19,'All Meals'!$A$12:$S$62,12))))</f>
        <v/>
      </c>
      <c r="G19" s="82" t="str">
        <f>IF(B19=0,"",IF((VLOOKUP(A19,'All Meals'!$A$12:$S$62,15))="",0,(VLOOKUP(A19,'All Meals'!$A$12:$S$62,15))))</f>
        <v/>
      </c>
      <c r="H19" s="82" t="str">
        <f>IF(B19=0,"",IF((VLOOKUP(A19,'All Meals'!$A$12:$S$62,18))="",0,(VLOOKUP(A19,'All Meals'!$A$12:$S$62,18))))</f>
        <v/>
      </c>
      <c r="I19" s="84" t="str">
        <f t="shared" si="1"/>
        <v/>
      </c>
      <c r="J19" s="82" t="str">
        <f>IF(B19=0,"",IF((VLOOKUP(A19,'All Meals'!$A$12:$S$62,4))="",0,(VLOOKUP(A19,'All Meals'!$A$12:$S$62,4))))</f>
        <v/>
      </c>
      <c r="K19" s="82" t="str">
        <f>IF(B19=0,"",IF((VLOOKUP(A19,'All Meals'!$A$12:$S$62,5))="",0,(VLOOKUP(A19,'All Meals'!$A$12:$S$62,5))))</f>
        <v/>
      </c>
      <c r="L19" s="82" t="str">
        <f>IF(B19=0,"",IF((VLOOKUP(A19,'All Meals'!$A$12:$S$62,6))="",0,(VLOOKUP(A19,'All Meals'!$A$12:$S$62,6))))</f>
        <v/>
      </c>
      <c r="M19" s="84" t="str">
        <f t="shared" si="3"/>
        <v/>
      </c>
      <c r="N19" s="82" t="str">
        <f>IF(B19=0,"",IF((VLOOKUP(A19,'All Meals'!$A$12:$S$62,19))="",0,(VLOOKUP(A19,'All Meals'!$A$12:$S$62,19))))</f>
        <v/>
      </c>
      <c r="O19" s="84" t="str">
        <f t="shared" si="2"/>
        <v/>
      </c>
      <c r="Q19" s="480" t="s">
        <v>32</v>
      </c>
      <c r="R19" s="481"/>
      <c r="S19" s="481"/>
      <c r="T19" s="481"/>
      <c r="U19" s="481"/>
      <c r="V19" s="481"/>
      <c r="W19" s="482"/>
    </row>
    <row r="20" spans="1:23" ht="33.75" customHeight="1" x14ac:dyDescent="0.35">
      <c r="A20" s="3">
        <v>1</v>
      </c>
      <c r="B20" s="3">
        <f t="shared" si="0"/>
        <v>0</v>
      </c>
      <c r="C20" s="80">
        <v>14</v>
      </c>
      <c r="D20" s="75"/>
      <c r="E20" s="82" t="str">
        <f>IF(B20=0,"",IF((VLOOKUP(A20,'All Meals'!$A$12:$S$62,9))="",0,(VLOOKUP(A20,'All Meals'!$A$12:$S$62,9))))</f>
        <v/>
      </c>
      <c r="F20" s="82" t="str">
        <f>IF(B20=0,"",IF((VLOOKUP(A20,'All Meals'!$A$12:$S$62,12))="",0,(VLOOKUP(A20,'All Meals'!$A$12:$S$62,12))))</f>
        <v/>
      </c>
      <c r="G20" s="82" t="str">
        <f>IF(B20=0,"",IF((VLOOKUP(A20,'All Meals'!$A$12:$S$62,15))="",0,(VLOOKUP(A20,'All Meals'!$A$12:$S$62,15))))</f>
        <v/>
      </c>
      <c r="H20" s="82" t="str">
        <f>IF(B20=0,"",IF((VLOOKUP(A20,'All Meals'!$A$12:$S$62,18))="",0,(VLOOKUP(A20,'All Meals'!$A$12:$S$62,18))))</f>
        <v/>
      </c>
      <c r="I20" s="84" t="str">
        <f t="shared" si="1"/>
        <v/>
      </c>
      <c r="J20" s="82" t="str">
        <f>IF(B20=0,"",IF((VLOOKUP(A20,'All Meals'!$A$12:$S$62,4))="",0,(VLOOKUP(A20,'All Meals'!$A$12:$S$62,4))))</f>
        <v/>
      </c>
      <c r="K20" s="82" t="str">
        <f>IF(B20=0,"",IF((VLOOKUP(A20,'All Meals'!$A$12:$S$62,5))="",0,(VLOOKUP(A20,'All Meals'!$A$12:$S$62,5))))</f>
        <v/>
      </c>
      <c r="L20" s="82" t="str">
        <f>IF(B20=0,"",IF((VLOOKUP(A20,'All Meals'!$A$12:$S$62,6))="",0,(VLOOKUP(A20,'All Meals'!$A$12:$S$62,6))))</f>
        <v/>
      </c>
      <c r="M20" s="84" t="str">
        <f t="shared" si="3"/>
        <v/>
      </c>
      <c r="N20" s="82" t="str">
        <f>IF(B20=0,"",IF((VLOOKUP(A20,'All Meals'!$A$12:$S$62,19))="",0,(VLOOKUP(A20,'All Meals'!$A$12:$S$62,19))))</f>
        <v/>
      </c>
      <c r="O20" s="84" t="str">
        <f t="shared" si="2"/>
        <v/>
      </c>
      <c r="Q20" s="410" t="s">
        <v>33</v>
      </c>
      <c r="R20" s="483"/>
      <c r="S20" s="484"/>
      <c r="V20" s="487"/>
      <c r="W20" s="488"/>
    </row>
    <row r="21" spans="1:23" ht="33.75" customHeight="1" x14ac:dyDescent="0.35">
      <c r="A21" s="3">
        <v>1</v>
      </c>
      <c r="B21" s="3">
        <f t="shared" si="0"/>
        <v>0</v>
      </c>
      <c r="C21" s="80">
        <v>15</v>
      </c>
      <c r="D21" s="75"/>
      <c r="E21" s="82" t="str">
        <f>IF(B21=0,"",IF((VLOOKUP(A21,'All Meals'!$A$12:$S$62,9))="",0,(VLOOKUP(A21,'All Meals'!$A$12:$S$62,9))))</f>
        <v/>
      </c>
      <c r="F21" s="82" t="str">
        <f>IF(B21=0,"",IF((VLOOKUP(A21,'All Meals'!$A$12:$S$62,12))="",0,(VLOOKUP(A21,'All Meals'!$A$12:$S$62,12))))</f>
        <v/>
      </c>
      <c r="G21" s="82" t="str">
        <f>IF(B21=0,"",IF((VLOOKUP(A21,'All Meals'!$A$12:$S$62,15))="",0,(VLOOKUP(A21,'All Meals'!$A$12:$S$62,15))))</f>
        <v/>
      </c>
      <c r="H21" s="82" t="str">
        <f>IF(B21=0,"",IF((VLOOKUP(A21,'All Meals'!$A$12:$S$62,18))="",0,(VLOOKUP(A21,'All Meals'!$A$12:$S$62,18))))</f>
        <v/>
      </c>
      <c r="I21" s="84" t="str">
        <f t="shared" si="1"/>
        <v/>
      </c>
      <c r="J21" s="82" t="str">
        <f>IF(B21=0,"",IF((VLOOKUP(A21,'All Meals'!$A$12:$S$62,4))="",0,(VLOOKUP(A21,'All Meals'!$A$12:$S$62,4))))</f>
        <v/>
      </c>
      <c r="K21" s="82" t="str">
        <f>IF(B21=0,"",IF((VLOOKUP(A21,'All Meals'!$A$12:$S$62,5))="",0,(VLOOKUP(A21,'All Meals'!$A$12:$S$62,5))))</f>
        <v/>
      </c>
      <c r="L21" s="82" t="str">
        <f>IF(B21=0,"",IF((VLOOKUP(A21,'All Meals'!$A$12:$S$62,6))="",0,(VLOOKUP(A21,'All Meals'!$A$12:$S$62,6))))</f>
        <v/>
      </c>
      <c r="M21" s="84" t="str">
        <f t="shared" si="3"/>
        <v/>
      </c>
      <c r="N21" s="82" t="str">
        <f>IF(B21=0,"",IF((VLOOKUP(A21,'All Meals'!$A$12:$S$62,19))="",0,(VLOOKUP(A21,'All Meals'!$A$12:$S$62,19))))</f>
        <v/>
      </c>
      <c r="O21" s="84" t="str">
        <f t="shared" si="2"/>
        <v/>
      </c>
      <c r="Q21" s="411"/>
      <c r="R21" s="485"/>
      <c r="S21" s="486"/>
      <c r="V21" s="489"/>
      <c r="W21" s="490"/>
    </row>
    <row r="22" spans="1:23" ht="33.75" customHeight="1" x14ac:dyDescent="0.35">
      <c r="A22" s="3">
        <v>1</v>
      </c>
      <c r="B22" s="3">
        <f t="shared" si="0"/>
        <v>0</v>
      </c>
      <c r="C22" s="80">
        <v>16</v>
      </c>
      <c r="D22" s="75"/>
      <c r="E22" s="82" t="str">
        <f>IF(B22=0,"",IF((VLOOKUP(A22,'All Meals'!$A$12:$S$62,9))="",0,(VLOOKUP(A22,'All Meals'!$A$12:$S$62,9))))</f>
        <v/>
      </c>
      <c r="F22" s="82" t="str">
        <f>IF(B22=0,"",IF((VLOOKUP(A22,'All Meals'!$A$12:$S$62,12))="",0,(VLOOKUP(A22,'All Meals'!$A$12:$S$62,12))))</f>
        <v/>
      </c>
      <c r="G22" s="82" t="str">
        <f>IF(B22=0,"",IF((VLOOKUP(A22,'All Meals'!$A$12:$S$62,15))="",0,(VLOOKUP(A22,'All Meals'!$A$12:$S$62,15))))</f>
        <v/>
      </c>
      <c r="H22" s="82" t="str">
        <f>IF(B22=0,"",IF((VLOOKUP(A22,'All Meals'!$A$12:$S$62,18))="",0,(VLOOKUP(A22,'All Meals'!$A$12:$S$62,18))))</f>
        <v/>
      </c>
      <c r="I22" s="84" t="str">
        <f t="shared" si="1"/>
        <v/>
      </c>
      <c r="J22" s="82" t="str">
        <f>IF(B22=0,"",IF((VLOOKUP(A22,'All Meals'!$A$12:$S$62,4))="",0,(VLOOKUP(A22,'All Meals'!$A$12:$S$62,4))))</f>
        <v/>
      </c>
      <c r="K22" s="82" t="str">
        <f>IF(B22=0,"",IF((VLOOKUP(A22,'All Meals'!$A$12:$S$62,5))="",0,(VLOOKUP(A22,'All Meals'!$A$12:$S$62,5))))</f>
        <v/>
      </c>
      <c r="L22" s="82" t="str">
        <f>IF(B22=0,"",IF((VLOOKUP(A22,'All Meals'!$A$12:$S$62,6))="",0,(VLOOKUP(A22,'All Meals'!$A$12:$S$62,6))))</f>
        <v/>
      </c>
      <c r="M22" s="84" t="str">
        <f t="shared" si="3"/>
        <v/>
      </c>
      <c r="N22" s="82" t="str">
        <f>IF(B22=0,"",IF((VLOOKUP(A22,'All Meals'!$A$12:$S$62,19))="",0,(VLOOKUP(A22,'All Meals'!$A$12:$S$62,19))))</f>
        <v/>
      </c>
      <c r="O22" s="84" t="str">
        <f t="shared" si="2"/>
        <v/>
      </c>
      <c r="Q22" s="397" t="s">
        <v>34</v>
      </c>
      <c r="R22" s="468"/>
      <c r="S22" s="469"/>
      <c r="T22" s="36"/>
      <c r="U22" s="36"/>
      <c r="V22" s="460">
        <f>FLOOR(V20,0.125)</f>
        <v>0</v>
      </c>
      <c r="W22" s="461"/>
    </row>
    <row r="23" spans="1:23" ht="33.75" customHeight="1" thickBot="1" x14ac:dyDescent="0.4">
      <c r="A23" s="3">
        <v>1</v>
      </c>
      <c r="B23" s="3">
        <f t="shared" si="0"/>
        <v>0</v>
      </c>
      <c r="C23" s="80">
        <v>17</v>
      </c>
      <c r="D23" s="75"/>
      <c r="E23" s="82" t="str">
        <f>IF(B23=0,"",IF((VLOOKUP(A23,'All Meals'!$A$12:$S$62,9))="",0,(VLOOKUP(A23,'All Meals'!$A$12:$S$62,9))))</f>
        <v/>
      </c>
      <c r="F23" s="82" t="str">
        <f>IF(B23=0,"",IF((VLOOKUP(A23,'All Meals'!$A$12:$S$62,12))="",0,(VLOOKUP(A23,'All Meals'!$A$12:$S$62,12))))</f>
        <v/>
      </c>
      <c r="G23" s="82" t="str">
        <f>IF(B23=0,"",IF((VLOOKUP(A23,'All Meals'!$A$12:$S$62,15))="",0,(VLOOKUP(A23,'All Meals'!$A$12:$S$62,15))))</f>
        <v/>
      </c>
      <c r="H23" s="82" t="str">
        <f>IF(B23=0,"",IF((VLOOKUP(A23,'All Meals'!$A$12:$S$62,18))="",0,(VLOOKUP(A23,'All Meals'!$A$12:$S$62,18))))</f>
        <v/>
      </c>
      <c r="I23" s="84" t="str">
        <f t="shared" si="1"/>
        <v/>
      </c>
      <c r="J23" s="82" t="str">
        <f>IF(B23=0,"",IF((VLOOKUP(A23,'All Meals'!$A$12:$S$62,4))="",0,(VLOOKUP(A23,'All Meals'!$A$12:$S$62,4))))</f>
        <v/>
      </c>
      <c r="K23" s="82" t="str">
        <f>IF(B23=0,"",IF((VLOOKUP(A23,'All Meals'!$A$12:$S$62,5))="",0,(VLOOKUP(A23,'All Meals'!$A$12:$S$62,5))))</f>
        <v/>
      </c>
      <c r="L23" s="82" t="str">
        <f>IF(B23=0,"",IF((VLOOKUP(A23,'All Meals'!$A$12:$S$62,6))="",0,(VLOOKUP(A23,'All Meals'!$A$12:$S$62,6))))</f>
        <v/>
      </c>
      <c r="M23" s="84" t="str">
        <f t="shared" si="3"/>
        <v/>
      </c>
      <c r="N23" s="82" t="str">
        <f>IF(B23=0,"",IF((VLOOKUP(A23,'All Meals'!$A$12:$S$62,19))="",0,(VLOOKUP(A23,'All Meals'!$A$12:$S$62,19))))</f>
        <v/>
      </c>
      <c r="O23" s="84" t="str">
        <f t="shared" si="2"/>
        <v/>
      </c>
      <c r="Q23" s="398"/>
      <c r="R23" s="470"/>
      <c r="S23" s="471"/>
      <c r="T23" s="37"/>
      <c r="U23" s="37"/>
      <c r="V23" s="462"/>
      <c r="W23" s="463"/>
    </row>
    <row r="24" spans="1:23" ht="33.75" customHeight="1" x14ac:dyDescent="0.35">
      <c r="A24" s="3">
        <v>1</v>
      </c>
      <c r="B24" s="3">
        <f t="shared" si="0"/>
        <v>0</v>
      </c>
      <c r="C24" s="80">
        <v>18</v>
      </c>
      <c r="D24" s="75"/>
      <c r="E24" s="82" t="str">
        <f>IF(B24=0,"",IF((VLOOKUP(A24,'All Meals'!$A$12:$S$62,9))="",0,(VLOOKUP(A24,'All Meals'!$A$12:$S$62,9))))</f>
        <v/>
      </c>
      <c r="F24" s="82" t="str">
        <f>IF(B24=0,"",IF((VLOOKUP(A24,'All Meals'!$A$12:$S$62,12))="",0,(VLOOKUP(A24,'All Meals'!$A$12:$S$62,12))))</f>
        <v/>
      </c>
      <c r="G24" s="82" t="str">
        <f>IF(B24=0,"",IF((VLOOKUP(A24,'All Meals'!$A$12:$S$62,15))="",0,(VLOOKUP(A24,'All Meals'!$A$12:$S$62,15))))</f>
        <v/>
      </c>
      <c r="H24" s="82" t="str">
        <f>IF(B24=0,"",IF((VLOOKUP(A24,'All Meals'!$A$12:$S$62,18))="",0,(VLOOKUP(A24,'All Meals'!$A$12:$S$62,18))))</f>
        <v/>
      </c>
      <c r="I24" s="84" t="str">
        <f t="shared" si="1"/>
        <v/>
      </c>
      <c r="J24" s="82" t="str">
        <f>IF(B24=0,"",IF((VLOOKUP(A24,'All Meals'!$A$12:$S$62,4))="",0,(VLOOKUP(A24,'All Meals'!$A$12:$S$62,4))))</f>
        <v/>
      </c>
      <c r="K24" s="82" t="str">
        <f>IF(B24=0,"",IF((VLOOKUP(A24,'All Meals'!$A$12:$S$62,5))="",0,(VLOOKUP(A24,'All Meals'!$A$12:$S$62,5))))</f>
        <v/>
      </c>
      <c r="L24" s="82" t="str">
        <f>IF(B24=0,"",IF((VLOOKUP(A24,'All Meals'!$A$12:$S$62,6))="",0,(VLOOKUP(A24,'All Meals'!$A$12:$S$62,6))))</f>
        <v/>
      </c>
      <c r="M24" s="84" t="str">
        <f t="shared" si="3"/>
        <v/>
      </c>
      <c r="N24" s="82" t="str">
        <f>IF(B24=0,"",IF((VLOOKUP(A24,'All Meals'!$A$12:$S$62,19))="",0,(VLOOKUP(A24,'All Meals'!$A$12:$S$62,19))))</f>
        <v/>
      </c>
      <c r="O24" s="84" t="str">
        <f t="shared" si="2"/>
        <v/>
      </c>
    </row>
    <row r="25" spans="1:23" ht="33.75" customHeight="1" x14ac:dyDescent="0.35">
      <c r="A25" s="3">
        <v>1</v>
      </c>
      <c r="B25" s="3">
        <f t="shared" si="0"/>
        <v>0</v>
      </c>
      <c r="C25" s="80">
        <v>19</v>
      </c>
      <c r="D25" s="75"/>
      <c r="E25" s="82" t="str">
        <f>IF(B25=0,"",IF((VLOOKUP(A25,'All Meals'!$A$12:$S$62,9))="",0,(VLOOKUP(A25,'All Meals'!$A$12:$S$62,9))))</f>
        <v/>
      </c>
      <c r="F25" s="82" t="str">
        <f>IF(B25=0,"",IF((VLOOKUP(A25,'All Meals'!$A$12:$S$62,12))="",0,(VLOOKUP(A25,'All Meals'!$A$12:$S$62,12))))</f>
        <v/>
      </c>
      <c r="G25" s="82" t="str">
        <f>IF(B25=0,"",IF((VLOOKUP(A25,'All Meals'!$A$12:$S$62,15))="",0,(VLOOKUP(A25,'All Meals'!$A$12:$S$62,15))))</f>
        <v/>
      </c>
      <c r="H25" s="82" t="str">
        <f>IF(B25=0,"",IF((VLOOKUP(A25,'All Meals'!$A$12:$S$62,18))="",0,(VLOOKUP(A25,'All Meals'!$A$12:$S$62,18))))</f>
        <v/>
      </c>
      <c r="I25" s="84" t="str">
        <f t="shared" si="1"/>
        <v/>
      </c>
      <c r="J25" s="82" t="str">
        <f>IF(B25=0,"",IF((VLOOKUP(A25,'All Meals'!$A$12:$S$62,4))="",0,(VLOOKUP(A25,'All Meals'!$A$12:$S$62,4))))</f>
        <v/>
      </c>
      <c r="K25" s="82" t="str">
        <f>IF(B25=0,"",IF((VLOOKUP(A25,'All Meals'!$A$12:$S$62,5))="",0,(VLOOKUP(A25,'All Meals'!$A$12:$S$62,5))))</f>
        <v/>
      </c>
      <c r="L25" s="82" t="str">
        <f>IF(B25=0,"",IF((VLOOKUP(A25,'All Meals'!$A$12:$S$62,6))="",0,(VLOOKUP(A25,'All Meals'!$A$12:$S$62,6))))</f>
        <v/>
      </c>
      <c r="M25" s="84" t="str">
        <f t="shared" si="3"/>
        <v/>
      </c>
      <c r="N25" s="82" t="str">
        <f>IF(B25=0,"",IF((VLOOKUP(A25,'All Meals'!$A$12:$S$62,19))="",0,(VLOOKUP(A25,'All Meals'!$A$12:$S$62,19))))</f>
        <v/>
      </c>
      <c r="O25" s="84" t="str">
        <f t="shared" si="2"/>
        <v/>
      </c>
    </row>
    <row r="26" spans="1:23" ht="33.75" customHeight="1" thickBot="1" x14ac:dyDescent="0.4">
      <c r="A26" s="3">
        <v>1</v>
      </c>
      <c r="B26" s="3">
        <f t="shared" si="0"/>
        <v>0</v>
      </c>
      <c r="C26" s="80">
        <v>20</v>
      </c>
      <c r="D26" s="78"/>
      <c r="E26" s="82" t="str">
        <f>IF(B26=0,"",IF((VLOOKUP(A26,'All Meals'!$A$12:$S$62,9))="",0,(VLOOKUP(A26,'All Meals'!$A$12:$S$62,9))))</f>
        <v/>
      </c>
      <c r="F26" s="82" t="str">
        <f>IF(B26=0,"",IF((VLOOKUP(A26,'All Meals'!$A$12:$S$62,12))="",0,(VLOOKUP(A26,'All Meals'!$A$12:$S$62,12))))</f>
        <v/>
      </c>
      <c r="G26" s="82" t="str">
        <f>IF(B26=0,"",IF((VLOOKUP(A26,'All Meals'!$A$12:$S$62,15))="",0,(VLOOKUP(A26,'All Meals'!$A$12:$S$62,15))))</f>
        <v/>
      </c>
      <c r="H26" s="82" t="str">
        <f>IF(B26=0,"",IF((VLOOKUP(A26,'All Meals'!$A$12:$S$62,18))="",0,(VLOOKUP(A26,'All Meals'!$A$12:$S$62,18))))</f>
        <v/>
      </c>
      <c r="I26" s="84" t="str">
        <f t="shared" si="1"/>
        <v/>
      </c>
      <c r="J26" s="82" t="str">
        <f>IF(B26=0,"",IF((VLOOKUP(A26,'All Meals'!$A$12:$S$62,4))="",0,(VLOOKUP(A26,'All Meals'!$A$12:$S$62,4))))</f>
        <v/>
      </c>
      <c r="K26" s="82" t="str">
        <f>IF(B26=0,"",IF((VLOOKUP(A26,'All Meals'!$A$12:$S$62,5))="",0,(VLOOKUP(A26,'All Meals'!$A$12:$S$62,5))))</f>
        <v/>
      </c>
      <c r="L26" s="82" t="str">
        <f>IF(B26=0,"",IF((VLOOKUP(A26,'All Meals'!$A$12:$S$62,6))="",0,(VLOOKUP(A26,'All Meals'!$A$12:$S$62,6))))</f>
        <v/>
      </c>
      <c r="M26" s="84" t="str">
        <f t="shared" si="3"/>
        <v/>
      </c>
      <c r="N26" s="82" t="str">
        <f>IF(B26=0,"",IF((VLOOKUP(A26,'All Meals'!$A$12:$S$62,19))="",0,(VLOOKUP(A26,'All Meals'!$A$12:$S$62,19))))</f>
        <v/>
      </c>
      <c r="O26" s="84" t="str">
        <f t="shared" si="2"/>
        <v/>
      </c>
    </row>
    <row r="27" spans="1:23" ht="33.75" customHeight="1" x14ac:dyDescent="0.35">
      <c r="F27" s="377" t="str">
        <f>IF(B27=0,"",IF((VLOOKUP(A27,'All Meals'!$A$12:$S$62,12))="",0,(VLOOKUP(A27,'All Meals'!$A$12:$S$62,12))))</f>
        <v/>
      </c>
      <c r="G27" s="378"/>
      <c r="J27" s="104"/>
      <c r="K27" s="104"/>
      <c r="L27" s="104"/>
    </row>
    <row r="28" spans="1:23" ht="33.75" customHeight="1" x14ac:dyDescent="0.35">
      <c r="F28" s="9" t="str">
        <f>IF(B28=0,"",IF((VLOOKUP(A28,'All Meals'!$A$12:$S$62,12))="",0,(VLOOKUP(A28,'All Meals'!$A$12:$S$62,12))))</f>
        <v/>
      </c>
      <c r="L28" s="104"/>
    </row>
    <row r="29" spans="1:23" ht="33.75" customHeight="1" x14ac:dyDescent="0.35"/>
    <row r="30" spans="1:23" ht="33.75" customHeight="1" x14ac:dyDescent="0.35"/>
  </sheetData>
  <sheetProtection algorithmName="SHA-512" hashValue="aS7LNwNQES9jn9pDViL7FJX3PuYBdryoSZbeIpbo36IjxmD7d0EgnIZpyW40u2DpE1rvxRQMnpWag9fGS7XH4Q==" saltValue="H7CGuGtxjSnj3eVbTYipCw==" spinCount="100000" sheet="1" selectLockedCells="1"/>
  <mergeCells count="41">
    <mergeCell ref="Q22:S23"/>
    <mergeCell ref="Q13:S18"/>
    <mergeCell ref="V18:W18"/>
    <mergeCell ref="Q20:S21"/>
    <mergeCell ref="Q19:W19"/>
    <mergeCell ref="V20:W21"/>
    <mergeCell ref="V13:W13"/>
    <mergeCell ref="V14:W14"/>
    <mergeCell ref="W5:W8"/>
    <mergeCell ref="V22:W23"/>
    <mergeCell ref="V15:W15"/>
    <mergeCell ref="V16:W16"/>
    <mergeCell ref="V17:W17"/>
    <mergeCell ref="C1:O1"/>
    <mergeCell ref="P8:S8"/>
    <mergeCell ref="F5:F6"/>
    <mergeCell ref="H5:H6"/>
    <mergeCell ref="P6:S6"/>
    <mergeCell ref="J5:J6"/>
    <mergeCell ref="K5:K6"/>
    <mergeCell ref="R1:T1"/>
    <mergeCell ref="R2:T2"/>
    <mergeCell ref="J4:L4"/>
    <mergeCell ref="I5:I6"/>
    <mergeCell ref="O5:O6"/>
    <mergeCell ref="P9:S9"/>
    <mergeCell ref="Q11:W12"/>
    <mergeCell ref="P7:S7"/>
    <mergeCell ref="C2:O2"/>
    <mergeCell ref="C4:D4"/>
    <mergeCell ref="E5:E6"/>
    <mergeCell ref="C5:D6"/>
    <mergeCell ref="N4:O4"/>
    <mergeCell ref="N5:N6"/>
    <mergeCell ref="C3:W3"/>
    <mergeCell ref="M4:M6"/>
    <mergeCell ref="P5:S5"/>
    <mergeCell ref="L5:L6"/>
    <mergeCell ref="E4:I4"/>
    <mergeCell ref="G5:G6"/>
    <mergeCell ref="P4:W4"/>
  </mergeCells>
  <conditionalFormatting sqref="W5 I7:I26 M7:M26 O7:O26 W9">
    <cfRule type="containsText" dxfId="44" priority="1" stopIfTrue="1" operator="containsText" text="Yes">
      <formula>NOT(ISERROR(SEARCH("Yes",I5)))</formula>
    </cfRule>
    <cfRule type="containsText" dxfId="43" priority="2" stopIfTrue="1" operator="containsText" text="No">
      <formula>NOT(ISERROR(SEARCH("No",I5)))</formula>
    </cfRule>
  </conditionalFormatting>
  <hyperlinks>
    <hyperlink ref="R1:T1" location="'Weekly Report'!A1" display="Go to Weekly Report" xr:uid="{00000000-0004-0000-0700-000000000000}"/>
    <hyperlink ref="R2:T2" location="'Breakfast Worksheet Instruction'!A1" display="Go to Instructions" xr:uid="{00000000-0004-0000-0700-000001000000}"/>
  </hyperlinks>
  <pageMargins left="0.7" right="0.7" top="0.75" bottom="0.75" header="0.3" footer="0.3"/>
  <pageSetup scale="50" orientation="landscape" horizontalDpi="1200" verticalDpi="1200" r:id="rId1"/>
  <headerFooter>
    <oddHeader>&amp;L&amp;G</oddHeader>
    <oddFooter>&amp;L&amp;P</oddFooter>
  </headerFooter>
  <colBreaks count="1" manualBreakCount="1">
    <brk id="16" max="2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5" r:id="rId5" name="Drop Down 1">
              <controlPr defaultSize="0" autoLine="0" autoPict="0">
                <anchor moveWithCells="1">
                  <from>
                    <xdr:col>3</xdr:col>
                    <xdr:colOff>171450</xdr:colOff>
                    <xdr:row>6</xdr:row>
                    <xdr:rowOff>107950</xdr:rowOff>
                  </from>
                  <to>
                    <xdr:col>3</xdr:col>
                    <xdr:colOff>3213100</xdr:colOff>
                    <xdr:row>6</xdr:row>
                    <xdr:rowOff>374650</xdr:rowOff>
                  </to>
                </anchor>
              </controlPr>
            </control>
          </mc:Choice>
        </mc:AlternateContent>
        <mc:AlternateContent xmlns:mc="http://schemas.openxmlformats.org/markup-compatibility/2006">
          <mc:Choice Requires="x14">
            <control shapeId="16386" r:id="rId6" name="Drop Down 2">
              <controlPr defaultSize="0" autoLine="0" autoPict="0">
                <anchor moveWithCells="1">
                  <from>
                    <xdr:col>3</xdr:col>
                    <xdr:colOff>171450</xdr:colOff>
                    <xdr:row>7</xdr:row>
                    <xdr:rowOff>107950</xdr:rowOff>
                  </from>
                  <to>
                    <xdr:col>3</xdr:col>
                    <xdr:colOff>3213100</xdr:colOff>
                    <xdr:row>7</xdr:row>
                    <xdr:rowOff>374650</xdr:rowOff>
                  </to>
                </anchor>
              </controlPr>
            </control>
          </mc:Choice>
        </mc:AlternateContent>
        <mc:AlternateContent xmlns:mc="http://schemas.openxmlformats.org/markup-compatibility/2006">
          <mc:Choice Requires="x14">
            <control shapeId="16387" r:id="rId7" name="Drop Down 3">
              <controlPr defaultSize="0" autoLine="0" autoPict="0">
                <anchor moveWithCells="1">
                  <from>
                    <xdr:col>3</xdr:col>
                    <xdr:colOff>171450</xdr:colOff>
                    <xdr:row>8</xdr:row>
                    <xdr:rowOff>107950</xdr:rowOff>
                  </from>
                  <to>
                    <xdr:col>3</xdr:col>
                    <xdr:colOff>3213100</xdr:colOff>
                    <xdr:row>8</xdr:row>
                    <xdr:rowOff>374650</xdr:rowOff>
                  </to>
                </anchor>
              </controlPr>
            </control>
          </mc:Choice>
        </mc:AlternateContent>
        <mc:AlternateContent xmlns:mc="http://schemas.openxmlformats.org/markup-compatibility/2006">
          <mc:Choice Requires="x14">
            <control shapeId="16388" r:id="rId8" name="Drop Down 4">
              <controlPr defaultSize="0" autoLine="0" autoPict="0">
                <anchor moveWithCells="1">
                  <from>
                    <xdr:col>3</xdr:col>
                    <xdr:colOff>171450</xdr:colOff>
                    <xdr:row>9</xdr:row>
                    <xdr:rowOff>107950</xdr:rowOff>
                  </from>
                  <to>
                    <xdr:col>3</xdr:col>
                    <xdr:colOff>3213100</xdr:colOff>
                    <xdr:row>9</xdr:row>
                    <xdr:rowOff>374650</xdr:rowOff>
                  </to>
                </anchor>
              </controlPr>
            </control>
          </mc:Choice>
        </mc:AlternateContent>
        <mc:AlternateContent xmlns:mc="http://schemas.openxmlformats.org/markup-compatibility/2006">
          <mc:Choice Requires="x14">
            <control shapeId="16389" r:id="rId9" name="Drop Down 5">
              <controlPr defaultSize="0" autoLine="0" autoPict="0">
                <anchor moveWithCells="1">
                  <from>
                    <xdr:col>3</xdr:col>
                    <xdr:colOff>171450</xdr:colOff>
                    <xdr:row>10</xdr:row>
                    <xdr:rowOff>107950</xdr:rowOff>
                  </from>
                  <to>
                    <xdr:col>3</xdr:col>
                    <xdr:colOff>3213100</xdr:colOff>
                    <xdr:row>10</xdr:row>
                    <xdr:rowOff>374650</xdr:rowOff>
                  </to>
                </anchor>
              </controlPr>
            </control>
          </mc:Choice>
        </mc:AlternateContent>
        <mc:AlternateContent xmlns:mc="http://schemas.openxmlformats.org/markup-compatibility/2006">
          <mc:Choice Requires="x14">
            <control shapeId="16390" r:id="rId10" name="Drop Down 6">
              <controlPr defaultSize="0" autoLine="0" autoPict="0">
                <anchor moveWithCells="1">
                  <from>
                    <xdr:col>3</xdr:col>
                    <xdr:colOff>171450</xdr:colOff>
                    <xdr:row>11</xdr:row>
                    <xdr:rowOff>107950</xdr:rowOff>
                  </from>
                  <to>
                    <xdr:col>3</xdr:col>
                    <xdr:colOff>3213100</xdr:colOff>
                    <xdr:row>11</xdr:row>
                    <xdr:rowOff>374650</xdr:rowOff>
                  </to>
                </anchor>
              </controlPr>
            </control>
          </mc:Choice>
        </mc:AlternateContent>
        <mc:AlternateContent xmlns:mc="http://schemas.openxmlformats.org/markup-compatibility/2006">
          <mc:Choice Requires="x14">
            <control shapeId="16391" r:id="rId11" name="Drop Down 7">
              <controlPr defaultSize="0" autoLine="0" autoPict="0">
                <anchor moveWithCells="1">
                  <from>
                    <xdr:col>3</xdr:col>
                    <xdr:colOff>171450</xdr:colOff>
                    <xdr:row>12</xdr:row>
                    <xdr:rowOff>107950</xdr:rowOff>
                  </from>
                  <to>
                    <xdr:col>3</xdr:col>
                    <xdr:colOff>3213100</xdr:colOff>
                    <xdr:row>12</xdr:row>
                    <xdr:rowOff>374650</xdr:rowOff>
                  </to>
                </anchor>
              </controlPr>
            </control>
          </mc:Choice>
        </mc:AlternateContent>
        <mc:AlternateContent xmlns:mc="http://schemas.openxmlformats.org/markup-compatibility/2006">
          <mc:Choice Requires="x14">
            <control shapeId="16392" r:id="rId12" name="Drop Down 8">
              <controlPr defaultSize="0" autoLine="0" autoPict="0">
                <anchor moveWithCells="1">
                  <from>
                    <xdr:col>3</xdr:col>
                    <xdr:colOff>171450</xdr:colOff>
                    <xdr:row>13</xdr:row>
                    <xdr:rowOff>107950</xdr:rowOff>
                  </from>
                  <to>
                    <xdr:col>3</xdr:col>
                    <xdr:colOff>3213100</xdr:colOff>
                    <xdr:row>13</xdr:row>
                    <xdr:rowOff>374650</xdr:rowOff>
                  </to>
                </anchor>
              </controlPr>
            </control>
          </mc:Choice>
        </mc:AlternateContent>
        <mc:AlternateContent xmlns:mc="http://schemas.openxmlformats.org/markup-compatibility/2006">
          <mc:Choice Requires="x14">
            <control shapeId="16393" r:id="rId13" name="Drop Down 9">
              <controlPr defaultSize="0" autoLine="0" autoPict="0">
                <anchor moveWithCells="1">
                  <from>
                    <xdr:col>3</xdr:col>
                    <xdr:colOff>171450</xdr:colOff>
                    <xdr:row>14</xdr:row>
                    <xdr:rowOff>107950</xdr:rowOff>
                  </from>
                  <to>
                    <xdr:col>3</xdr:col>
                    <xdr:colOff>3213100</xdr:colOff>
                    <xdr:row>14</xdr:row>
                    <xdr:rowOff>374650</xdr:rowOff>
                  </to>
                </anchor>
              </controlPr>
            </control>
          </mc:Choice>
        </mc:AlternateContent>
        <mc:AlternateContent xmlns:mc="http://schemas.openxmlformats.org/markup-compatibility/2006">
          <mc:Choice Requires="x14">
            <control shapeId="16394" r:id="rId14" name="Drop Down 10">
              <controlPr defaultSize="0" autoLine="0" autoPict="0">
                <anchor moveWithCells="1">
                  <from>
                    <xdr:col>3</xdr:col>
                    <xdr:colOff>171450</xdr:colOff>
                    <xdr:row>15</xdr:row>
                    <xdr:rowOff>88900</xdr:rowOff>
                  </from>
                  <to>
                    <xdr:col>3</xdr:col>
                    <xdr:colOff>3213100</xdr:colOff>
                    <xdr:row>15</xdr:row>
                    <xdr:rowOff>355600</xdr:rowOff>
                  </to>
                </anchor>
              </controlPr>
            </control>
          </mc:Choice>
        </mc:AlternateContent>
        <mc:AlternateContent xmlns:mc="http://schemas.openxmlformats.org/markup-compatibility/2006">
          <mc:Choice Requires="x14">
            <control shapeId="16395" r:id="rId15" name="Drop Down 11">
              <controlPr defaultSize="0" autoLine="0" autoPict="0">
                <anchor moveWithCells="1">
                  <from>
                    <xdr:col>3</xdr:col>
                    <xdr:colOff>171450</xdr:colOff>
                    <xdr:row>16</xdr:row>
                    <xdr:rowOff>107950</xdr:rowOff>
                  </from>
                  <to>
                    <xdr:col>3</xdr:col>
                    <xdr:colOff>3213100</xdr:colOff>
                    <xdr:row>16</xdr:row>
                    <xdr:rowOff>374650</xdr:rowOff>
                  </to>
                </anchor>
              </controlPr>
            </control>
          </mc:Choice>
        </mc:AlternateContent>
        <mc:AlternateContent xmlns:mc="http://schemas.openxmlformats.org/markup-compatibility/2006">
          <mc:Choice Requires="x14">
            <control shapeId="16396" r:id="rId16" name="Drop Down 12">
              <controlPr defaultSize="0" autoLine="0" autoPict="0">
                <anchor moveWithCells="1">
                  <from>
                    <xdr:col>3</xdr:col>
                    <xdr:colOff>171450</xdr:colOff>
                    <xdr:row>17</xdr:row>
                    <xdr:rowOff>107950</xdr:rowOff>
                  </from>
                  <to>
                    <xdr:col>3</xdr:col>
                    <xdr:colOff>3213100</xdr:colOff>
                    <xdr:row>17</xdr:row>
                    <xdr:rowOff>374650</xdr:rowOff>
                  </to>
                </anchor>
              </controlPr>
            </control>
          </mc:Choice>
        </mc:AlternateContent>
        <mc:AlternateContent xmlns:mc="http://schemas.openxmlformats.org/markup-compatibility/2006">
          <mc:Choice Requires="x14">
            <control shapeId="16397" r:id="rId17" name="Drop Down 13">
              <controlPr defaultSize="0" autoLine="0" autoPict="0">
                <anchor moveWithCells="1">
                  <from>
                    <xdr:col>3</xdr:col>
                    <xdr:colOff>171450</xdr:colOff>
                    <xdr:row>18</xdr:row>
                    <xdr:rowOff>107950</xdr:rowOff>
                  </from>
                  <to>
                    <xdr:col>3</xdr:col>
                    <xdr:colOff>3213100</xdr:colOff>
                    <xdr:row>18</xdr:row>
                    <xdr:rowOff>374650</xdr:rowOff>
                  </to>
                </anchor>
              </controlPr>
            </control>
          </mc:Choice>
        </mc:AlternateContent>
        <mc:AlternateContent xmlns:mc="http://schemas.openxmlformats.org/markup-compatibility/2006">
          <mc:Choice Requires="x14">
            <control shapeId="16398" r:id="rId18" name="Drop Down 14">
              <controlPr defaultSize="0" autoLine="0" autoPict="0">
                <anchor moveWithCells="1">
                  <from>
                    <xdr:col>3</xdr:col>
                    <xdr:colOff>171450</xdr:colOff>
                    <xdr:row>19</xdr:row>
                    <xdr:rowOff>107950</xdr:rowOff>
                  </from>
                  <to>
                    <xdr:col>3</xdr:col>
                    <xdr:colOff>3213100</xdr:colOff>
                    <xdr:row>19</xdr:row>
                    <xdr:rowOff>374650</xdr:rowOff>
                  </to>
                </anchor>
              </controlPr>
            </control>
          </mc:Choice>
        </mc:AlternateContent>
        <mc:AlternateContent xmlns:mc="http://schemas.openxmlformats.org/markup-compatibility/2006">
          <mc:Choice Requires="x14">
            <control shapeId="16399" r:id="rId19" name="Drop Down 15">
              <controlPr defaultSize="0" autoLine="0" autoPict="0">
                <anchor moveWithCells="1">
                  <from>
                    <xdr:col>3</xdr:col>
                    <xdr:colOff>171450</xdr:colOff>
                    <xdr:row>20</xdr:row>
                    <xdr:rowOff>107950</xdr:rowOff>
                  </from>
                  <to>
                    <xdr:col>3</xdr:col>
                    <xdr:colOff>3213100</xdr:colOff>
                    <xdr:row>20</xdr:row>
                    <xdr:rowOff>374650</xdr:rowOff>
                  </to>
                </anchor>
              </controlPr>
            </control>
          </mc:Choice>
        </mc:AlternateContent>
        <mc:AlternateContent xmlns:mc="http://schemas.openxmlformats.org/markup-compatibility/2006">
          <mc:Choice Requires="x14">
            <control shapeId="16400" r:id="rId20" name="Drop Down 16">
              <controlPr defaultSize="0" autoLine="0" autoPict="0">
                <anchor moveWithCells="1">
                  <from>
                    <xdr:col>3</xdr:col>
                    <xdr:colOff>171450</xdr:colOff>
                    <xdr:row>21</xdr:row>
                    <xdr:rowOff>107950</xdr:rowOff>
                  </from>
                  <to>
                    <xdr:col>3</xdr:col>
                    <xdr:colOff>3213100</xdr:colOff>
                    <xdr:row>21</xdr:row>
                    <xdr:rowOff>374650</xdr:rowOff>
                  </to>
                </anchor>
              </controlPr>
            </control>
          </mc:Choice>
        </mc:AlternateContent>
        <mc:AlternateContent xmlns:mc="http://schemas.openxmlformats.org/markup-compatibility/2006">
          <mc:Choice Requires="x14">
            <control shapeId="16401" r:id="rId21" name="Drop Down 17">
              <controlPr defaultSize="0" autoLine="0" autoPict="0">
                <anchor moveWithCells="1">
                  <from>
                    <xdr:col>3</xdr:col>
                    <xdr:colOff>171450</xdr:colOff>
                    <xdr:row>22</xdr:row>
                    <xdr:rowOff>107950</xdr:rowOff>
                  </from>
                  <to>
                    <xdr:col>3</xdr:col>
                    <xdr:colOff>3213100</xdr:colOff>
                    <xdr:row>22</xdr:row>
                    <xdr:rowOff>374650</xdr:rowOff>
                  </to>
                </anchor>
              </controlPr>
            </control>
          </mc:Choice>
        </mc:AlternateContent>
        <mc:AlternateContent xmlns:mc="http://schemas.openxmlformats.org/markup-compatibility/2006">
          <mc:Choice Requires="x14">
            <control shapeId="16402" r:id="rId22" name="Drop Down 18">
              <controlPr defaultSize="0" autoLine="0" autoPict="0">
                <anchor moveWithCells="1">
                  <from>
                    <xdr:col>3</xdr:col>
                    <xdr:colOff>171450</xdr:colOff>
                    <xdr:row>23</xdr:row>
                    <xdr:rowOff>107950</xdr:rowOff>
                  </from>
                  <to>
                    <xdr:col>3</xdr:col>
                    <xdr:colOff>3213100</xdr:colOff>
                    <xdr:row>23</xdr:row>
                    <xdr:rowOff>374650</xdr:rowOff>
                  </to>
                </anchor>
              </controlPr>
            </control>
          </mc:Choice>
        </mc:AlternateContent>
        <mc:AlternateContent xmlns:mc="http://schemas.openxmlformats.org/markup-compatibility/2006">
          <mc:Choice Requires="x14">
            <control shapeId="16403" r:id="rId23" name="Drop Down 19">
              <controlPr defaultSize="0" autoLine="0" autoPict="0">
                <anchor moveWithCells="1">
                  <from>
                    <xdr:col>3</xdr:col>
                    <xdr:colOff>171450</xdr:colOff>
                    <xdr:row>24</xdr:row>
                    <xdr:rowOff>107950</xdr:rowOff>
                  </from>
                  <to>
                    <xdr:col>3</xdr:col>
                    <xdr:colOff>3213100</xdr:colOff>
                    <xdr:row>24</xdr:row>
                    <xdr:rowOff>374650</xdr:rowOff>
                  </to>
                </anchor>
              </controlPr>
            </control>
          </mc:Choice>
        </mc:AlternateContent>
        <mc:AlternateContent xmlns:mc="http://schemas.openxmlformats.org/markup-compatibility/2006">
          <mc:Choice Requires="x14">
            <control shapeId="16404" r:id="rId24" name="Drop Down 20">
              <controlPr defaultSize="0" autoLine="0" autoPict="0">
                <anchor moveWithCells="1">
                  <from>
                    <xdr:col>3</xdr:col>
                    <xdr:colOff>171450</xdr:colOff>
                    <xdr:row>25</xdr:row>
                    <xdr:rowOff>107950</xdr:rowOff>
                  </from>
                  <to>
                    <xdr:col>3</xdr:col>
                    <xdr:colOff>3213100</xdr:colOff>
                    <xdr:row>25</xdr:row>
                    <xdr:rowOff>374650</xdr:rowOff>
                  </to>
                </anchor>
              </controlPr>
            </control>
          </mc:Choice>
        </mc:AlternateContent>
        <mc:AlternateContent xmlns:mc="http://schemas.openxmlformats.org/markup-compatibility/2006">
          <mc:Choice Requires="x14">
            <control shapeId="16405" r:id="rId25" name="Check Box 21">
              <controlPr defaultSize="0" autoFill="0" autoLine="0" autoPict="0">
                <anchor moveWithCells="1">
                  <from>
                    <xdr:col>21</xdr:col>
                    <xdr:colOff>209550</xdr:colOff>
                    <xdr:row>4</xdr:row>
                    <xdr:rowOff>146050</xdr:rowOff>
                  </from>
                  <to>
                    <xdr:col>22</xdr:col>
                    <xdr:colOff>107950</xdr:colOff>
                    <xdr:row>4</xdr:row>
                    <xdr:rowOff>374650</xdr:rowOff>
                  </to>
                </anchor>
              </controlPr>
            </control>
          </mc:Choice>
        </mc:AlternateContent>
        <mc:AlternateContent xmlns:mc="http://schemas.openxmlformats.org/markup-compatibility/2006">
          <mc:Choice Requires="x14">
            <control shapeId="16406" r:id="rId26" name="Check Box 22">
              <controlPr defaultSize="0" autoFill="0" autoLine="0" autoPict="0">
                <anchor moveWithCells="1">
                  <from>
                    <xdr:col>21</xdr:col>
                    <xdr:colOff>203200</xdr:colOff>
                    <xdr:row>5</xdr:row>
                    <xdr:rowOff>152400</xdr:rowOff>
                  </from>
                  <to>
                    <xdr:col>22</xdr:col>
                    <xdr:colOff>95250</xdr:colOff>
                    <xdr:row>5</xdr:row>
                    <xdr:rowOff>374650</xdr:rowOff>
                  </to>
                </anchor>
              </controlPr>
            </control>
          </mc:Choice>
        </mc:AlternateContent>
        <mc:AlternateContent xmlns:mc="http://schemas.openxmlformats.org/markup-compatibility/2006">
          <mc:Choice Requires="x14">
            <control shapeId="16407" r:id="rId27" name="Check Box 23">
              <controlPr defaultSize="0" autoFill="0" autoLine="0" autoPict="0">
                <anchor moveWithCells="1">
                  <from>
                    <xdr:col>21</xdr:col>
                    <xdr:colOff>203200</xdr:colOff>
                    <xdr:row>6</xdr:row>
                    <xdr:rowOff>127000</xdr:rowOff>
                  </from>
                  <to>
                    <xdr:col>22</xdr:col>
                    <xdr:colOff>95250</xdr:colOff>
                    <xdr:row>6</xdr:row>
                    <xdr:rowOff>342900</xdr:rowOff>
                  </to>
                </anchor>
              </controlPr>
            </control>
          </mc:Choice>
        </mc:AlternateContent>
        <mc:AlternateContent xmlns:mc="http://schemas.openxmlformats.org/markup-compatibility/2006">
          <mc:Choice Requires="x14">
            <control shapeId="16408" r:id="rId28" name="Check Box 24">
              <controlPr defaultSize="0" autoFill="0" autoLine="0" autoPict="0">
                <anchor moveWithCells="1">
                  <from>
                    <xdr:col>21</xdr:col>
                    <xdr:colOff>184150</xdr:colOff>
                    <xdr:row>7</xdr:row>
                    <xdr:rowOff>127000</xdr:rowOff>
                  </from>
                  <to>
                    <xdr:col>22</xdr:col>
                    <xdr:colOff>69850</xdr:colOff>
                    <xdr:row>7</xdr:row>
                    <xdr:rowOff>342900</xdr:rowOff>
                  </to>
                </anchor>
              </controlPr>
            </control>
          </mc:Choice>
        </mc:AlternateContent>
        <mc:AlternateContent xmlns:mc="http://schemas.openxmlformats.org/markup-compatibility/2006">
          <mc:Choice Requires="x14">
            <control shapeId="16409" r:id="rId29" name="Check Box 25">
              <controlPr defaultSize="0" autoFill="0" autoLine="0" autoPict="0">
                <anchor moveWithCells="1">
                  <from>
                    <xdr:col>21</xdr:col>
                    <xdr:colOff>184150</xdr:colOff>
                    <xdr:row>8</xdr:row>
                    <xdr:rowOff>88900</xdr:rowOff>
                  </from>
                  <to>
                    <xdr:col>22</xdr:col>
                    <xdr:colOff>69850</xdr:colOff>
                    <xdr:row>8</xdr:row>
                    <xdr:rowOff>317500</xdr:rowOff>
                  </to>
                </anchor>
              </controlPr>
            </control>
          </mc:Choice>
        </mc:AlternateContent>
        <mc:AlternateContent xmlns:mc="http://schemas.openxmlformats.org/markup-compatibility/2006">
          <mc:Choice Requires="x14">
            <control shapeId="16410" r:id="rId30" name="Drop Down 26">
              <controlPr defaultSize="0" autoLine="0" autoPict="0">
                <anchor moveWithCells="1" sizeWithCells="1">
                  <from>
                    <xdr:col>21</xdr:col>
                    <xdr:colOff>165100</xdr:colOff>
                    <xdr:row>12</xdr:row>
                    <xdr:rowOff>114300</xdr:rowOff>
                  </from>
                  <to>
                    <xdr:col>22</xdr:col>
                    <xdr:colOff>381000</xdr:colOff>
                    <xdr:row>12</xdr:row>
                    <xdr:rowOff>393700</xdr:rowOff>
                  </to>
                </anchor>
              </controlPr>
            </control>
          </mc:Choice>
        </mc:AlternateContent>
        <mc:AlternateContent xmlns:mc="http://schemas.openxmlformats.org/markup-compatibility/2006">
          <mc:Choice Requires="x14">
            <control shapeId="16411" r:id="rId31" name="Drop Down 27">
              <controlPr defaultSize="0" autoLine="0" autoPict="0">
                <anchor moveWithCells="1" sizeWithCells="1">
                  <from>
                    <xdr:col>21</xdr:col>
                    <xdr:colOff>165100</xdr:colOff>
                    <xdr:row>13</xdr:row>
                    <xdr:rowOff>107950</xdr:rowOff>
                  </from>
                  <to>
                    <xdr:col>22</xdr:col>
                    <xdr:colOff>381000</xdr:colOff>
                    <xdr:row>13</xdr:row>
                    <xdr:rowOff>374650</xdr:rowOff>
                  </to>
                </anchor>
              </controlPr>
            </control>
          </mc:Choice>
        </mc:AlternateContent>
        <mc:AlternateContent xmlns:mc="http://schemas.openxmlformats.org/markup-compatibility/2006">
          <mc:Choice Requires="x14">
            <control shapeId="16412" r:id="rId32" name="Drop Down 28">
              <controlPr defaultSize="0" autoLine="0" autoPict="0">
                <anchor moveWithCells="1" sizeWithCells="1">
                  <from>
                    <xdr:col>21</xdr:col>
                    <xdr:colOff>146050</xdr:colOff>
                    <xdr:row>14</xdr:row>
                    <xdr:rowOff>76200</xdr:rowOff>
                  </from>
                  <to>
                    <xdr:col>22</xdr:col>
                    <xdr:colOff>355600</xdr:colOff>
                    <xdr:row>14</xdr:row>
                    <xdr:rowOff>355600</xdr:rowOff>
                  </to>
                </anchor>
              </controlPr>
            </control>
          </mc:Choice>
        </mc:AlternateContent>
        <mc:AlternateContent xmlns:mc="http://schemas.openxmlformats.org/markup-compatibility/2006">
          <mc:Choice Requires="x14">
            <control shapeId="16413" r:id="rId33" name="Drop Down 29">
              <controlPr defaultSize="0" autoLine="0" autoPict="0">
                <anchor moveWithCells="1" sizeWithCells="1">
                  <from>
                    <xdr:col>21</xdr:col>
                    <xdr:colOff>146050</xdr:colOff>
                    <xdr:row>15</xdr:row>
                    <xdr:rowOff>88900</xdr:rowOff>
                  </from>
                  <to>
                    <xdr:col>22</xdr:col>
                    <xdr:colOff>355600</xdr:colOff>
                    <xdr:row>15</xdr:row>
                    <xdr:rowOff>374650</xdr:rowOff>
                  </to>
                </anchor>
              </controlPr>
            </control>
          </mc:Choice>
        </mc:AlternateContent>
        <mc:AlternateContent xmlns:mc="http://schemas.openxmlformats.org/markup-compatibility/2006">
          <mc:Choice Requires="x14">
            <control shapeId="16414" r:id="rId34" name="Drop Down 30">
              <controlPr defaultSize="0" autoLine="0" autoPict="0">
                <anchor moveWithCells="1" sizeWithCells="1">
                  <from>
                    <xdr:col>21</xdr:col>
                    <xdr:colOff>133350</xdr:colOff>
                    <xdr:row>16</xdr:row>
                    <xdr:rowOff>69850</xdr:rowOff>
                  </from>
                  <to>
                    <xdr:col>22</xdr:col>
                    <xdr:colOff>355600</xdr:colOff>
                    <xdr:row>16</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7"/>
  <sheetViews>
    <sheetView zoomScaleNormal="100" workbookViewId="0">
      <selection activeCell="B8" sqref="B8"/>
    </sheetView>
  </sheetViews>
  <sheetFormatPr defaultColWidth="9.1796875" defaultRowHeight="14.5" x14ac:dyDescent="0.35"/>
  <cols>
    <col min="1" max="1" width="31.1796875" style="7" customWidth="1"/>
    <col min="2" max="2" width="11.54296875" style="7" customWidth="1"/>
    <col min="3" max="3" width="12.54296875" style="7" customWidth="1"/>
    <col min="4" max="4" width="13.453125" style="7" customWidth="1"/>
    <col min="5" max="5" width="13.54296875" style="7" customWidth="1"/>
    <col min="6" max="6" width="12.54296875" style="7" customWidth="1"/>
    <col min="7" max="7" width="21.54296875" style="7" customWidth="1"/>
    <col min="8" max="8" width="16.54296875" style="7" customWidth="1"/>
    <col min="9" max="9" width="2.81640625" style="7" customWidth="1"/>
    <col min="10" max="13" width="9.1796875" style="7"/>
    <col min="14" max="14" width="10.54296875" style="7" customWidth="1"/>
    <col min="15" max="15" width="11.453125" style="7" customWidth="1"/>
    <col min="16" max="16" width="9.1796875" style="7"/>
    <col min="17" max="17" width="10.54296875" style="7" customWidth="1"/>
    <col min="18" max="18" width="9.1796875" style="7"/>
    <col min="19" max="19" width="5" style="7" customWidth="1"/>
    <col min="20" max="16384" width="9.1796875" style="7"/>
  </cols>
  <sheetData>
    <row r="1" spans="1:19" ht="40.5" customHeight="1" thickBot="1" x14ac:dyDescent="0.4">
      <c r="A1" s="537" t="s">
        <v>406</v>
      </c>
      <c r="B1" s="538"/>
      <c r="C1" s="538"/>
      <c r="D1" s="538"/>
      <c r="E1" s="538"/>
      <c r="F1" s="538"/>
      <c r="G1" s="538"/>
      <c r="H1" s="539"/>
    </row>
    <row r="2" spans="1:19" ht="15" thickBot="1" x14ac:dyDescent="0.4"/>
    <row r="3" spans="1:19" ht="60" customHeight="1" thickBot="1" x14ac:dyDescent="0.5">
      <c r="A3" s="364" t="s">
        <v>67</v>
      </c>
      <c r="B3" s="181" t="s">
        <v>366</v>
      </c>
      <c r="C3" s="181" t="s">
        <v>369</v>
      </c>
      <c r="D3" s="181" t="s">
        <v>372</v>
      </c>
      <c r="E3" s="181" t="s">
        <v>375</v>
      </c>
      <c r="F3" s="178" t="s">
        <v>165</v>
      </c>
      <c r="G3" s="176" t="s">
        <v>185</v>
      </c>
      <c r="H3" s="177" t="s">
        <v>166</v>
      </c>
      <c r="I3" s="10"/>
      <c r="J3" s="550" t="s">
        <v>315</v>
      </c>
      <c r="K3" s="550"/>
      <c r="L3" s="540" t="s">
        <v>310</v>
      </c>
      <c r="M3" s="540"/>
      <c r="N3" s="540" t="s">
        <v>314</v>
      </c>
      <c r="O3" s="540"/>
      <c r="P3" s="540" t="s">
        <v>408</v>
      </c>
      <c r="Q3" s="540"/>
      <c r="R3" s="535" t="s">
        <v>313</v>
      </c>
      <c r="S3" s="535"/>
    </row>
    <row r="4" spans="1:19" ht="49.5" customHeight="1" thickBot="1" x14ac:dyDescent="0.4">
      <c r="A4" s="17" t="s">
        <v>56</v>
      </c>
      <c r="B4" s="197">
        <f>MIN('Day1'!E7:E26)</f>
        <v>0</v>
      </c>
      <c r="C4" s="197">
        <f>MIN('Day2'!E7:E26)</f>
        <v>0</v>
      </c>
      <c r="D4" s="198">
        <f>MIN('Day3'!E7:E26)</f>
        <v>0</v>
      </c>
      <c r="E4" s="197">
        <f>MIN('Day4'!E7:E26)</f>
        <v>0</v>
      </c>
      <c r="F4" s="199">
        <f>SUM(B4:E4)</f>
        <v>0</v>
      </c>
      <c r="G4" s="190">
        <v>4</v>
      </c>
      <c r="H4" s="186" t="str">
        <f>IF(F4&gt;=G4, "Yes", "No")</f>
        <v>No</v>
      </c>
      <c r="I4" s="175"/>
      <c r="J4" s="550"/>
      <c r="K4" s="550"/>
      <c r="L4" s="541">
        <f>P6</f>
        <v>0</v>
      </c>
      <c r="M4" s="541"/>
      <c r="N4" s="541">
        <f>P5</f>
        <v>0</v>
      </c>
      <c r="O4" s="541"/>
      <c r="P4" s="548">
        <f>IF(ISERROR(N4/L4),0,N4/L4)</f>
        <v>0</v>
      </c>
      <c r="Q4" s="548"/>
      <c r="R4" s="536" t="str">
        <f>IF(P4&lt;=0.5, "Yes", "No")</f>
        <v>Yes</v>
      </c>
      <c r="S4" s="536"/>
    </row>
    <row r="5" spans="1:19" ht="49.5" hidden="1" customHeight="1" x14ac:dyDescent="0.35">
      <c r="A5" s="320" t="s">
        <v>378</v>
      </c>
      <c r="B5" s="321"/>
      <c r="C5" s="321"/>
      <c r="D5" s="322"/>
      <c r="E5" s="321"/>
      <c r="F5" s="323"/>
      <c r="G5" s="324"/>
      <c r="H5" s="325"/>
      <c r="I5" s="175"/>
      <c r="J5" s="549" t="s">
        <v>312</v>
      </c>
      <c r="K5" s="549"/>
      <c r="L5" s="359">
        <f>MAX('Day1'!F7:F26)</f>
        <v>0</v>
      </c>
      <c r="M5" s="359">
        <f>MAX('Day2'!F7:F26)</f>
        <v>0</v>
      </c>
      <c r="N5" s="359">
        <f>MAX('Day3'!F7:F26)</f>
        <v>0</v>
      </c>
      <c r="O5" s="359">
        <f>MAX('Day4'!F7:F26)</f>
        <v>0</v>
      </c>
      <c r="P5" s="326">
        <f>SUM(L5:O5)</f>
        <v>0</v>
      </c>
    </row>
    <row r="6" spans="1:19" ht="22.5" hidden="1" customHeight="1" x14ac:dyDescent="0.35">
      <c r="A6" s="8"/>
      <c r="B6" s="9"/>
      <c r="C6" s="9"/>
      <c r="D6" s="9"/>
      <c r="E6" s="9"/>
      <c r="J6" s="549" t="s">
        <v>311</v>
      </c>
      <c r="K6" s="549"/>
      <c r="L6" s="359">
        <f>MAX('Day1'!E7:E26)</f>
        <v>0</v>
      </c>
      <c r="M6" s="359">
        <f>MAX('Day2'!E7:E26)</f>
        <v>0</v>
      </c>
      <c r="N6" s="359">
        <f>MAX('Day3'!E7:E26)</f>
        <v>0</v>
      </c>
      <c r="O6" s="359">
        <f>MAX('Day4'!E7:E26)</f>
        <v>0</v>
      </c>
      <c r="P6" s="326">
        <f>SUM(L6:O6)</f>
        <v>0</v>
      </c>
    </row>
    <row r="7" spans="1:19" ht="7.5" customHeight="1" thickBot="1" x14ac:dyDescent="0.4">
      <c r="A7" s="10"/>
      <c r="B7" s="9"/>
      <c r="C7" s="9"/>
      <c r="D7" s="9"/>
      <c r="E7" s="9"/>
      <c r="J7" s="319"/>
      <c r="K7" s="319"/>
      <c r="L7" s="319"/>
      <c r="M7" s="319"/>
      <c r="N7" s="319"/>
      <c r="O7" s="319"/>
      <c r="P7" s="319"/>
    </row>
    <row r="8" spans="1:19" ht="48" customHeight="1" thickBot="1" x14ac:dyDescent="0.4">
      <c r="B8" s="181" t="s">
        <v>366</v>
      </c>
      <c r="C8" s="181" t="s">
        <v>369</v>
      </c>
      <c r="D8" s="181" t="s">
        <v>372</v>
      </c>
      <c r="E8" s="181" t="s">
        <v>375</v>
      </c>
      <c r="F8" s="178" t="s">
        <v>165</v>
      </c>
      <c r="G8" s="176" t="s">
        <v>186</v>
      </c>
      <c r="H8" s="177" t="s">
        <v>166</v>
      </c>
      <c r="I8" s="179"/>
      <c r="J8" s="542" t="s">
        <v>318</v>
      </c>
      <c r="K8" s="543"/>
      <c r="L8" s="543"/>
      <c r="M8" s="327" t="s">
        <v>366</v>
      </c>
      <c r="N8" s="327" t="s">
        <v>369</v>
      </c>
      <c r="O8" s="327" t="s">
        <v>372</v>
      </c>
      <c r="P8" s="327" t="s">
        <v>375</v>
      </c>
      <c r="Q8" s="329" t="s">
        <v>165</v>
      </c>
    </row>
    <row r="9" spans="1:19" ht="50.25" customHeight="1" x14ac:dyDescent="0.35">
      <c r="A9" s="183" t="s">
        <v>167</v>
      </c>
      <c r="B9" s="242">
        <f>IF(COUNTIF('Day1'!M7:M26,"No")&gt;0, "Check grains and m/ma crediting", MIN('Day1'!J7:J26))</f>
        <v>0</v>
      </c>
      <c r="C9" s="242">
        <f>IF(COUNTIF('Day2'!M7:M26,"No")&gt;0, "Check grains and m/ma crediting", MIN('Day2'!J7:J26))</f>
        <v>0</v>
      </c>
      <c r="D9" s="242">
        <f>IF(COUNTIF('Day3'!M7:M26,"No")&gt;0, "Check grains and m/ma crediting", MIN('Day3'!J7:J26))</f>
        <v>0</v>
      </c>
      <c r="E9" s="242">
        <f>IF(COUNTIF('Day4'!M7:M26,"No")&gt;0, "Check grains and m/ma crediting", MIN('Day4'!J7:J26))</f>
        <v>0</v>
      </c>
      <c r="F9" s="202">
        <f>SUM(B9:E9)</f>
        <v>0</v>
      </c>
      <c r="G9" s="367">
        <v>7</v>
      </c>
      <c r="H9" s="201" t="str">
        <f>IF(F9&gt;=G9, "Yes","No")</f>
        <v>No</v>
      </c>
      <c r="I9" s="11"/>
      <c r="J9" s="543" t="s">
        <v>319</v>
      </c>
      <c r="K9" s="543"/>
      <c r="L9" s="328" t="s">
        <v>316</v>
      </c>
      <c r="M9" s="357">
        <f>MAX('Day1'!G7:G26)</f>
        <v>0</v>
      </c>
      <c r="N9" s="357">
        <f>MAX('Day2'!G7:G26)</f>
        <v>0</v>
      </c>
      <c r="O9" s="357">
        <f>MAX('Day3'!G7:G26)</f>
        <v>0</v>
      </c>
      <c r="P9" s="357">
        <f>MAX('Day4'!G7:G26)</f>
        <v>0</v>
      </c>
      <c r="Q9" s="330">
        <f>SUM(M9:P9)</f>
        <v>0</v>
      </c>
    </row>
    <row r="10" spans="1:19" ht="50.25" customHeight="1" thickBot="1" x14ac:dyDescent="0.4">
      <c r="A10" s="184" t="s">
        <v>168</v>
      </c>
      <c r="B10" s="243">
        <f>IF(COUNTIF('Day1'!M7:M26,"No")&gt;0,"Check grains and m/ma crediting",MAX('Day1'!J7:J26))</f>
        <v>0</v>
      </c>
      <c r="C10" s="243">
        <f>IF(COUNTIF('Day2'!M7:M26,"No")&gt;0,"Check grains and m/ma crediting",MAX('Day2'!J7:J26))</f>
        <v>0</v>
      </c>
      <c r="D10" s="243">
        <f>IF(COUNTIF('Day3'!M7:M26,"No")&gt;0,"Check grains and m/ma crediting",MAX('Day3'!J7:J26))</f>
        <v>0</v>
      </c>
      <c r="E10" s="243">
        <f>IF(COUNTIF('Day4'!M7:M26,"No")&gt;0,"Check grains and m/ma crediting",MAX('Day4'!J7:J26))</f>
        <v>0</v>
      </c>
      <c r="F10" s="203">
        <f>SUM(B10:E10)</f>
        <v>0</v>
      </c>
      <c r="G10" s="366">
        <v>8</v>
      </c>
      <c r="H10" s="200" t="str">
        <f>IF(F10=0,"",IF(F10&gt;G10,"No","Yes"))</f>
        <v/>
      </c>
      <c r="I10" s="11"/>
      <c r="J10" s="544"/>
      <c r="K10" s="544"/>
      <c r="L10" s="331" t="s">
        <v>317</v>
      </c>
      <c r="M10" s="358">
        <f>MAX('Day1'!H7:H26)</f>
        <v>0</v>
      </c>
      <c r="N10" s="358">
        <f>MAX('Day2'!H7:H26)</f>
        <v>0</v>
      </c>
      <c r="O10" s="357">
        <f>MAX('Day3'!H7:H26)</f>
        <v>0</v>
      </c>
      <c r="P10" s="357">
        <f>MAX('Day4'!H7:H26)</f>
        <v>0</v>
      </c>
      <c r="Q10" s="330">
        <f>SUM(M10:P10)</f>
        <v>0</v>
      </c>
    </row>
    <row r="11" spans="1:19" ht="51.75" customHeight="1" thickBot="1" x14ac:dyDescent="0.4">
      <c r="A11" s="182" t="s">
        <v>162</v>
      </c>
      <c r="B11" s="185" t="s">
        <v>163</v>
      </c>
      <c r="C11" s="244">
        <f>IF(COUNTIF(B9:E9,"Check grains and m/ma crediting")&gt;0,"Check grains and m/ma crediting",SUM('Day1:Day4'!J7:J26)-SUM('Day1:Day4'!L7:L26))</f>
        <v>0</v>
      </c>
      <c r="D11" s="185" t="s">
        <v>164</v>
      </c>
      <c r="E11" s="365">
        <f>SUM('Day1:Day4'!K7:K26)</f>
        <v>0</v>
      </c>
      <c r="F11" s="368" t="str">
        <f>IF(ISERROR(E11/C11),"",E11/C11)</f>
        <v/>
      </c>
      <c r="G11" s="247" t="s">
        <v>403</v>
      </c>
      <c r="H11" s="189" t="str">
        <f>IF(F11&gt;=0.8,"Yes","No")</f>
        <v>Yes</v>
      </c>
      <c r="I11" s="11"/>
      <c r="J11" s="545" t="s">
        <v>320</v>
      </c>
      <c r="K11" s="545"/>
      <c r="L11" s="545"/>
      <c r="M11" s="546" t="str">
        <f>IF(AND(Q10&gt;0,Q9&lt;2), "Check starchy vegetable crediting", "")</f>
        <v/>
      </c>
      <c r="N11" s="547"/>
      <c r="O11" s="319"/>
      <c r="P11" s="319"/>
    </row>
    <row r="12" spans="1:19" ht="15" thickBot="1" x14ac:dyDescent="0.4">
      <c r="B12" s="11"/>
      <c r="C12" s="11"/>
      <c r="D12" s="11"/>
      <c r="E12" s="11"/>
      <c r="F12" s="204"/>
      <c r="I12" s="180"/>
      <c r="J12" s="319"/>
      <c r="K12" s="319"/>
      <c r="L12" s="319"/>
      <c r="M12" s="319"/>
      <c r="N12" s="319"/>
      <c r="O12" s="319"/>
      <c r="P12" s="319"/>
    </row>
    <row r="13" spans="1:19" ht="62.25" customHeight="1" thickBot="1" x14ac:dyDescent="0.4">
      <c r="B13" s="181" t="s">
        <v>366</v>
      </c>
      <c r="C13" s="181" t="s">
        <v>369</v>
      </c>
      <c r="D13" s="181" t="s">
        <v>372</v>
      </c>
      <c r="E13" s="181" t="s">
        <v>375</v>
      </c>
      <c r="F13" s="178" t="s">
        <v>165</v>
      </c>
      <c r="G13" s="176" t="s">
        <v>185</v>
      </c>
      <c r="H13" s="177" t="s">
        <v>166</v>
      </c>
      <c r="J13" s="319"/>
      <c r="K13" s="319"/>
      <c r="L13" s="319"/>
      <c r="M13" s="319"/>
      <c r="N13" s="319"/>
      <c r="O13" s="319"/>
      <c r="P13" s="319"/>
    </row>
    <row r="14" spans="1:19" ht="42.75" customHeight="1" thickBot="1" x14ac:dyDescent="0.4">
      <c r="A14" s="12" t="s">
        <v>8</v>
      </c>
      <c r="B14" s="205">
        <f>MIN('Day1'!N7:N26)</f>
        <v>0</v>
      </c>
      <c r="C14" s="205">
        <f>MIN('Day2'!N7:N26)</f>
        <v>0</v>
      </c>
      <c r="D14" s="205">
        <f>MIN('Day3'!N7:N26)</f>
        <v>0</v>
      </c>
      <c r="E14" s="205">
        <f>MIN('Day4'!N7:N26)</f>
        <v>0</v>
      </c>
      <c r="F14" s="199">
        <f>SUM(B14:E14)</f>
        <v>0</v>
      </c>
      <c r="G14" s="355">
        <v>4</v>
      </c>
      <c r="H14" s="356" t="str">
        <f>IF(F14&gt;=G14, "Yes", "No")</f>
        <v>No</v>
      </c>
      <c r="J14" s="319"/>
      <c r="K14" s="319"/>
      <c r="L14" s="319"/>
      <c r="M14" s="319"/>
      <c r="N14" s="319"/>
      <c r="O14" s="319"/>
      <c r="P14" s="319"/>
    </row>
    <row r="15" spans="1:19" ht="66" customHeight="1" x14ac:dyDescent="0.35">
      <c r="A15" s="16" t="s">
        <v>404</v>
      </c>
      <c r="B15" s="187" t="str">
        <f>'Day1'!W5</f>
        <v/>
      </c>
      <c r="C15" s="187" t="str">
        <f>'Day2'!W5</f>
        <v/>
      </c>
      <c r="D15" s="187" t="str">
        <f>'Day3'!W5</f>
        <v/>
      </c>
      <c r="E15" s="187" t="str">
        <f>'Day4'!W5</f>
        <v/>
      </c>
      <c r="J15" s="319"/>
      <c r="K15" s="319"/>
      <c r="L15" s="319"/>
      <c r="M15" s="319"/>
      <c r="N15" s="319"/>
      <c r="O15" s="319"/>
      <c r="P15" s="319"/>
    </row>
    <row r="16" spans="1:19" ht="51" customHeight="1" thickBot="1" x14ac:dyDescent="0.4">
      <c r="A16" s="88" t="s">
        <v>51</v>
      </c>
      <c r="B16" s="188" t="str">
        <f>'Day1'!W9</f>
        <v/>
      </c>
      <c r="C16" s="188" t="str">
        <f>'Day2'!W9</f>
        <v/>
      </c>
      <c r="D16" s="188" t="str">
        <f>'Day3'!W9</f>
        <v/>
      </c>
      <c r="E16" s="188" t="str">
        <f>'Day4'!W9</f>
        <v/>
      </c>
      <c r="J16" s="319"/>
      <c r="K16" s="319"/>
      <c r="L16" s="319"/>
      <c r="M16" s="319"/>
      <c r="N16" s="319"/>
      <c r="O16" s="319"/>
      <c r="P16" s="319"/>
    </row>
    <row r="17" spans="10:16" ht="54" customHeight="1" x14ac:dyDescent="0.35">
      <c r="J17" s="319"/>
      <c r="K17" s="319"/>
      <c r="L17" s="319"/>
      <c r="M17" s="319"/>
      <c r="N17" s="319"/>
      <c r="O17" s="319"/>
      <c r="P17" s="319"/>
    </row>
  </sheetData>
  <sheetProtection algorithmName="SHA-512" hashValue="BN0N8JgE/VbP5mpFSk7lshsKH/MRQSEsmLkLvyw3oBAsnRSBgnwptQIZs61oLz6CheAp9RpM9FpwhSItv4yKkA==" saltValue="zzCQ7dHnyGg+7hJEbosP8g==" spinCount="100000" sheet="1" selectLockedCells="1"/>
  <mergeCells count="16">
    <mergeCell ref="J8:L8"/>
    <mergeCell ref="J9:K10"/>
    <mergeCell ref="J11:L11"/>
    <mergeCell ref="M11:N11"/>
    <mergeCell ref="P3:Q3"/>
    <mergeCell ref="P4:Q4"/>
    <mergeCell ref="J5:K5"/>
    <mergeCell ref="J6:K6"/>
    <mergeCell ref="J3:K4"/>
    <mergeCell ref="R3:S3"/>
    <mergeCell ref="R4:S4"/>
    <mergeCell ref="A1:H1"/>
    <mergeCell ref="L3:M3"/>
    <mergeCell ref="N3:O3"/>
    <mergeCell ref="N4:O4"/>
    <mergeCell ref="L4:M4"/>
  </mergeCells>
  <conditionalFormatting sqref="B4:E5">
    <cfRule type="cellIs" dxfId="42" priority="22" operator="lessThan">
      <formula>1</formula>
    </cfRule>
  </conditionalFormatting>
  <conditionalFormatting sqref="B9:E9">
    <cfRule type="cellIs" dxfId="41" priority="21" operator="lessThan">
      <formula>1</formula>
    </cfRule>
  </conditionalFormatting>
  <conditionalFormatting sqref="B9:E10">
    <cfRule type="containsText" dxfId="40" priority="10" stopIfTrue="1" operator="containsText" text="Check">
      <formula>NOT(ISERROR(SEARCH("Check",B9)))</formula>
    </cfRule>
  </conditionalFormatting>
  <conditionalFormatting sqref="B14:E14">
    <cfRule type="cellIs" dxfId="39" priority="20" operator="lessThan">
      <formula>1</formula>
    </cfRule>
  </conditionalFormatting>
  <conditionalFormatting sqref="B15:E16">
    <cfRule type="containsText" dxfId="38" priority="39" stopIfTrue="1" operator="containsText" text="Yes">
      <formula>NOT(ISERROR(SEARCH("Yes",B15)))</formula>
    </cfRule>
    <cfRule type="containsText" dxfId="37" priority="40" stopIfTrue="1" operator="containsText" text="No">
      <formula>NOT(ISERROR(SEARCH("No",B15)))</formula>
    </cfRule>
  </conditionalFormatting>
  <conditionalFormatting sqref="C11">
    <cfRule type="containsText" dxfId="36" priority="9" stopIfTrue="1" operator="containsText" text="Check">
      <formula>NOT(ISERROR(SEARCH("Check",C11)))</formula>
    </cfRule>
  </conditionalFormatting>
  <conditionalFormatting sqref="H9 H11">
    <cfRule type="containsText" dxfId="35" priority="12" operator="containsText" text="Yes">
      <formula>NOT(ISERROR(SEARCH("Yes",H9)))</formula>
    </cfRule>
  </conditionalFormatting>
  <conditionalFormatting sqref="H10">
    <cfRule type="containsText" dxfId="34" priority="1" stopIfTrue="1" operator="containsText" text="No">
      <formula>NOT(ISERROR(SEARCH("No",H10)))</formula>
    </cfRule>
    <cfRule type="containsText" dxfId="33" priority="2" stopIfTrue="1" operator="containsText" text="Yes">
      <formula>NOT(ISERROR(SEARCH("Yes",H10)))</formula>
    </cfRule>
  </conditionalFormatting>
  <conditionalFormatting sqref="H11 H9">
    <cfRule type="containsText" dxfId="32" priority="11" operator="containsText" text="No">
      <formula>NOT(ISERROR(SEARCH("No",H9)))</formula>
    </cfRule>
  </conditionalFormatting>
  <conditionalFormatting sqref="H11">
    <cfRule type="containsText" dxfId="31" priority="3" stopIfTrue="1" operator="containsText" text="Check">
      <formula>NOT(ISERROR(SEARCH("Check",H11)))</formula>
    </cfRule>
  </conditionalFormatting>
  <conditionalFormatting sqref="H14">
    <cfRule type="containsText" dxfId="30" priority="4" operator="containsText" text="No">
      <formula>NOT(ISERROR(SEARCH("No",H14)))</formula>
    </cfRule>
    <cfRule type="containsText" dxfId="29" priority="5" operator="containsText" text="Yes">
      <formula>NOT(ISERROR(SEARCH("Yes",H14)))</formula>
    </cfRule>
  </conditionalFormatting>
  <conditionalFormatting sqref="H4:I5">
    <cfRule type="containsText" dxfId="28" priority="19" operator="containsText" text="NO">
      <formula>NOT(ISERROR(SEARCH("NO",H4)))</formula>
    </cfRule>
    <cfRule type="cellIs" dxfId="27" priority="33" operator="equal">
      <formula>"YES"</formula>
    </cfRule>
  </conditionalFormatting>
  <conditionalFormatting sqref="M11:N11">
    <cfRule type="containsText" dxfId="26" priority="6" stopIfTrue="1" operator="containsText" text="starchy">
      <formula>NOT(ISERROR(SEARCH("starchy",M11)))</formula>
    </cfRule>
  </conditionalFormatting>
  <conditionalFormatting sqref="R4:S4">
    <cfRule type="containsText" dxfId="25" priority="7" stopIfTrue="1" operator="containsText" text="No">
      <formula>NOT(ISERROR(SEARCH("No",R4)))</formula>
    </cfRule>
    <cfRule type="containsText" dxfId="24" priority="8" stopIfTrue="1" operator="containsText" text="Yes">
      <formula>NOT(ISERROR(SEARCH("Yes",R4)))</formula>
    </cfRule>
  </conditionalFormatting>
  <hyperlinks>
    <hyperlink ref="C3" location="Day2!A1" display="Day2" xr:uid="{00000000-0004-0000-0800-000000000000}"/>
    <hyperlink ref="C8" location="Day2!A1" display="Day2" xr:uid="{00000000-0004-0000-0800-000001000000}"/>
    <hyperlink ref="D3" location="Day3!A1" display="Day3" xr:uid="{00000000-0004-0000-0800-000002000000}"/>
    <hyperlink ref="E3" location="Day4!A1" display="Day4" xr:uid="{00000000-0004-0000-0800-000003000000}"/>
    <hyperlink ref="A3" location="'Breakfast Worksheet Instruction'!A1" display="Go to instructions" xr:uid="{00000000-0004-0000-0800-000004000000}"/>
    <hyperlink ref="B3" location="Day1!A1" display="Day1" xr:uid="{00000000-0004-0000-0800-000005000000}"/>
    <hyperlink ref="B8" location="Day1!A1" display="Day1" xr:uid="{00000000-0004-0000-0800-000006000000}"/>
    <hyperlink ref="B13" location="Day1!A1" display="Day1" xr:uid="{00000000-0004-0000-0800-000007000000}"/>
    <hyperlink ref="C13" location="Day2!A1" display="Day2" xr:uid="{00000000-0004-0000-0800-000008000000}"/>
    <hyperlink ref="D8" location="Day3!A1" display="Day3" xr:uid="{00000000-0004-0000-0800-000009000000}"/>
    <hyperlink ref="D13" location="Day3!A1" display="Day3" xr:uid="{00000000-0004-0000-0800-00000A000000}"/>
    <hyperlink ref="E8" location="Day4!A1" display="Day4" xr:uid="{00000000-0004-0000-0800-00000B000000}"/>
    <hyperlink ref="E13" location="Day4!A1" display="Day4" xr:uid="{00000000-0004-0000-0800-00000C000000}"/>
  </hyperlinks>
  <pageMargins left="0.7" right="0.7" top="0.75" bottom="0.75" header="0.3" footer="0.3"/>
  <pageSetup scale="55" orientation="landscape" r:id="rId1"/>
  <headerFooter>
    <oddHeader>&amp;L&amp;G</oddHeader>
    <oddFooter>Page &amp;P</oddFooter>
  </headerFooter>
  <ignoredErrors>
    <ignoredError sqref="M4 O4 Q4" unlockedFormula="1"/>
  </ignoredError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6F3152-DC69-4B7A-961A-0192C3A52D3C}">
  <ds:schemaRefs>
    <ds:schemaRef ds:uri="http://schemas.microsoft.com/office/2006/metadata/properties"/>
    <ds:schemaRef ds:uri="http://schemas.microsoft.com/office/infopath/2007/PartnerControls"/>
    <ds:schemaRef ds:uri="947b21cd-4129-4b0f-8f05-4520d1faf544"/>
    <ds:schemaRef ds:uri="73fb875a-8af9-4255-b008-0995492d31cd"/>
  </ds:schemaRefs>
</ds:datastoreItem>
</file>

<file path=customXml/itemProps2.xml><?xml version="1.0" encoding="utf-8"?>
<ds:datastoreItem xmlns:ds="http://schemas.openxmlformats.org/officeDocument/2006/customXml" ds:itemID="{D5C1160C-20D7-48D8-BF7F-85B92872FC60}">
  <ds:schemaRefs>
    <ds:schemaRef ds:uri="http://schemas.microsoft.com/sharepoint/v3/contenttype/forms"/>
  </ds:schemaRefs>
</ds:datastoreItem>
</file>

<file path=customXml/itemProps3.xml><?xml version="1.0" encoding="utf-8"?>
<ds:datastoreItem xmlns:ds="http://schemas.openxmlformats.org/officeDocument/2006/customXml" ds:itemID="{0C30DDF1-6ED5-4DFE-B826-933EDE81FB68}">
  <ds:schemaRefs>
    <ds:schemaRef ds:uri="http://schemas.microsoft.com/office/2006/metadata/longProperties"/>
  </ds:schemaRefs>
</ds:datastoreItem>
</file>

<file path=customXml/itemProps4.xml><?xml version="1.0" encoding="utf-8"?>
<ds:datastoreItem xmlns:ds="http://schemas.openxmlformats.org/officeDocument/2006/customXml" ds:itemID="{150EE501-1745-40CA-BBA6-316BDE2AA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dropdowns</vt:lpstr>
      <vt:lpstr>Breakfast Worksheet Instruction</vt:lpstr>
      <vt:lpstr>SFA Notes</vt:lpstr>
      <vt:lpstr>All Meals</vt:lpstr>
      <vt:lpstr>Day1</vt:lpstr>
      <vt:lpstr>Day2</vt:lpstr>
      <vt:lpstr>Day3</vt:lpstr>
      <vt:lpstr>Day4</vt:lpstr>
      <vt:lpstr>Weekly Report</vt:lpstr>
      <vt:lpstr>Nutrient Instructions</vt:lpstr>
      <vt:lpstr>Simplified Nutrient Assessment</vt:lpstr>
      <vt:lpstr>Cups</vt:lpstr>
      <vt:lpstr>cups1</vt:lpstr>
      <vt:lpstr>grains</vt:lpstr>
      <vt:lpstr>meals</vt:lpstr>
      <vt:lpstr>Milk</vt:lpstr>
      <vt:lpstr>'Breakfast Worksheet Instruction'!Print_Area</vt:lpstr>
      <vt:lpstr>'Nutrient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netteluser</dc:creator>
  <cp:lastModifiedBy>Soberanis, Maribel - FNS</cp:lastModifiedBy>
  <cp:lastPrinted>2013-06-26T20:16:33Z</cp:lastPrinted>
  <dcterms:created xsi:type="dcterms:W3CDTF">2012-03-21T19:15:44Z</dcterms:created>
  <dcterms:modified xsi:type="dcterms:W3CDTF">2023-07-31T20:25:35Z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0x010100C9E82FA5AB1C664DB2B7AED9EDF62CEF</vt:lpwstr>
  </property>
  <property fmtid="{D5CDD505-2E9C-101B-9397-08002B2CF9AE}" pid="3" name="_dlc_DocId">
    <vt:lpwstr>TAJ556MMHHRD-1196466982-1751</vt:lpwstr>
  </property>
  <property fmtid="{D5CDD505-2E9C-101B-9397-08002B2CF9AE}" pid="4" name="_dlc_DocIdItemGuid">
    <vt:lpwstr>f69cb0c1-41db-4681-9dc2-2351884ef1ca</vt:lpwstr>
  </property>
  <property fmtid="{D5CDD505-2E9C-101B-9397-08002B2CF9AE}" pid="5" name="_dlc_DocIdUrl">
    <vt:lpwstr>https://fncspro.usda.net/collaboration/pmos/_layouts/15/DocIdRedir.aspx?ID=TAJ556MMHHRD-1196466982-1751, TAJ556MMHHRD-1196466982-1751</vt:lpwstr>
  </property>
</Properties>
</file>