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cbpp.sharepoint.com/sites/abawdwaivers/Shared Documents/FY 2025/Wisconsin/"/>
    </mc:Choice>
  </mc:AlternateContent>
  <xr:revisionPtr revIDLastSave="25" documentId="8_{7737BA96-B544-4F85-981E-05956F9603B4}" xr6:coauthVersionLast="47" xr6:coauthVersionMax="47" xr10:uidLastSave="{FB05750E-B39F-4471-97AD-EF54FA30267C}"/>
  <bookViews>
    <workbookView xWindow="38280" yWindow="-120" windowWidth="29040" windowHeight="15720" xr2:uid="{00000000-000D-0000-FFFF-FFFF00000000}"/>
  </bookViews>
  <sheets>
    <sheet name="Summary" sheetId="6" r:id="rId1"/>
    <sheet name="National" sheetId="5" r:id="rId2"/>
    <sheet name="Step 1" sheetId="1" r:id="rId3"/>
    <sheet name="Step 2" sheetId="3" r:id="rId4"/>
    <sheet name="Step 3" sheetId="2" r:id="rId5"/>
    <sheet name="Step 4" sheetId="4" r:id="rId6"/>
    <sheet name="Reservation data" sheetId="7" r:id="rId7"/>
    <sheet name="Census shares" sheetId="8" r:id="rId8"/>
    <sheet name="Reservation final" sheetId="9" r:id="rId9"/>
    <sheet name="ZTCA" sheetId="10" r:id="rId10"/>
    <sheet name="ZTCA shares" sheetId="11" r:id="rId11"/>
    <sheet name="ZTCA final" sheetId="12" r:id="rId12"/>
  </sheets>
  <definedNames>
    <definedName name="_xlnm._FilterDatabase" localSheetId="7" hidden="1">'Census shares'!$A$4:$G$87</definedName>
    <definedName name="_xlnm._FilterDatabase" localSheetId="8" hidden="1">'Reservation final'!$A$84:$L$143</definedName>
    <definedName name="_xlnm._FilterDatabase" localSheetId="0" hidden="1">Summary!$A$17:$M$21</definedName>
    <definedName name="_xlnm._FilterDatabase" localSheetId="9" hidden="1">ZTCA!$A$6:$P$861</definedName>
    <definedName name="_xlnm._FilterDatabase" localSheetId="11" hidden="1">'ZTCA final'!$A$16:$L$48</definedName>
    <definedName name="AL_LSA">#REF!</definedName>
    <definedName name="AL_LSAlike">#REF!</definedName>
    <definedName name="AL_Regional">#REF!</definedName>
    <definedName name="CO_1_16">#REF!</definedName>
    <definedName name="CO_1_37">#REF!</definedName>
    <definedName name="_xlnm.Database">#REF!</definedName>
    <definedName name="_xlnm.Extract" localSheetId="8">'Reservation final'!$N$5</definedName>
    <definedName name="_xlnm.Extract" localSheetId="11">'ZTCA final'!#REF!</definedName>
    <definedName name="stat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8" i="6" l="1"/>
  <c r="B98" i="6"/>
  <c r="D103" i="6"/>
  <c r="B103" i="6"/>
  <c r="D95" i="6"/>
  <c r="B95" i="6"/>
  <c r="D94" i="6"/>
  <c r="B94" i="6"/>
  <c r="F94" i="6" s="1"/>
  <c r="H94" i="6" s="1"/>
  <c r="J94" i="6" s="1"/>
  <c r="L94" i="6" s="1"/>
  <c r="D93" i="6"/>
  <c r="F93" i="6" s="1"/>
  <c r="H93" i="6" s="1"/>
  <c r="J93" i="6" s="1"/>
  <c r="L93" i="6" s="1"/>
  <c r="B93" i="6"/>
  <c r="D92" i="6"/>
  <c r="B92" i="6"/>
  <c r="D91" i="6"/>
  <c r="F91" i="6" s="1"/>
  <c r="H91" i="6" s="1"/>
  <c r="J91" i="6" s="1"/>
  <c r="L91" i="6" s="1"/>
  <c r="B91" i="6"/>
  <c r="D90" i="6"/>
  <c r="F90" i="6" s="1"/>
  <c r="H90" i="6" s="1"/>
  <c r="J90" i="6" s="1"/>
  <c r="L90" i="6" s="1"/>
  <c r="B90" i="6"/>
  <c r="D89" i="6"/>
  <c r="B89" i="6"/>
  <c r="D88" i="6"/>
  <c r="B88" i="6"/>
  <c r="D87" i="6"/>
  <c r="F87" i="6" s="1"/>
  <c r="H87" i="6" s="1"/>
  <c r="J87" i="6" s="1"/>
  <c r="L87" i="6" s="1"/>
  <c r="B87" i="6"/>
  <c r="D86" i="6"/>
  <c r="B86" i="6"/>
  <c r="F86" i="6" s="1"/>
  <c r="H86" i="6" s="1"/>
  <c r="J86" i="6" s="1"/>
  <c r="L86" i="6" s="1"/>
  <c r="D85" i="6"/>
  <c r="F85" i="6" s="1"/>
  <c r="H85" i="6" s="1"/>
  <c r="J85" i="6" s="1"/>
  <c r="L85" i="6" s="1"/>
  <c r="B85" i="6"/>
  <c r="D84" i="6"/>
  <c r="F84" i="6" s="1"/>
  <c r="H84" i="6" s="1"/>
  <c r="J84" i="6" s="1"/>
  <c r="L84" i="6" s="1"/>
  <c r="B84" i="6"/>
  <c r="D83" i="6"/>
  <c r="B83" i="6"/>
  <c r="C9" i="12"/>
  <c r="E6" i="12"/>
  <c r="D6" i="12"/>
  <c r="F95" i="6"/>
  <c r="H95" i="6" s="1"/>
  <c r="J95" i="6" s="1"/>
  <c r="L95" i="6" s="1"/>
  <c r="F92" i="6"/>
  <c r="H92" i="6" s="1"/>
  <c r="J92" i="6" s="1"/>
  <c r="L92" i="6" s="1"/>
  <c r="F89" i="6"/>
  <c r="H89" i="6" s="1"/>
  <c r="J89" i="6" s="1"/>
  <c r="L89" i="6" s="1"/>
  <c r="F88" i="6"/>
  <c r="H88" i="6" s="1"/>
  <c r="J88" i="6" s="1"/>
  <c r="L88" i="6" s="1"/>
  <c r="B77" i="6"/>
  <c r="D77" i="6" s="1"/>
  <c r="F77" i="6" s="1"/>
  <c r="H77" i="6" s="1"/>
  <c r="J77" i="6" s="1"/>
  <c r="L77" i="6" s="1"/>
  <c r="A18" i="12"/>
  <c r="I15" i="12"/>
  <c r="F15" i="12"/>
  <c r="B6" i="12"/>
  <c r="G52" i="11"/>
  <c r="H52" i="11" s="1"/>
  <c r="E52" i="11"/>
  <c r="F52" i="11" s="1"/>
  <c r="C52" i="11"/>
  <c r="D52" i="11" s="1"/>
  <c r="G51" i="11"/>
  <c r="H51" i="11" s="1"/>
  <c r="E51" i="11"/>
  <c r="F51" i="11" s="1"/>
  <c r="C51" i="11"/>
  <c r="D51" i="11" s="1"/>
  <c r="G46" i="11"/>
  <c r="H46" i="11" s="1"/>
  <c r="E46" i="11"/>
  <c r="F46" i="11" s="1"/>
  <c r="C46" i="11"/>
  <c r="D46" i="11" s="1"/>
  <c r="G45" i="11"/>
  <c r="H45" i="11" s="1"/>
  <c r="E45" i="11"/>
  <c r="F45" i="11" s="1"/>
  <c r="C45" i="11"/>
  <c r="D45" i="11" s="1"/>
  <c r="G38" i="11"/>
  <c r="H38" i="11" s="1"/>
  <c r="E48" i="12" s="1"/>
  <c r="E38" i="11"/>
  <c r="F38" i="11" s="1"/>
  <c r="D48" i="12" s="1"/>
  <c r="C38" i="11"/>
  <c r="D38" i="11" s="1"/>
  <c r="C48" i="12" s="1"/>
  <c r="G37" i="11"/>
  <c r="H37" i="11" s="1"/>
  <c r="E47" i="12" s="1"/>
  <c r="E37" i="11"/>
  <c r="F37" i="11" s="1"/>
  <c r="D47" i="12" s="1"/>
  <c r="C37" i="11"/>
  <c r="D37" i="11" s="1"/>
  <c r="C47" i="12" s="1"/>
  <c r="G36" i="11"/>
  <c r="H36" i="11" s="1"/>
  <c r="E46" i="12" s="1"/>
  <c r="E36" i="11"/>
  <c r="F36" i="11" s="1"/>
  <c r="D46" i="12" s="1"/>
  <c r="C36" i="11"/>
  <c r="D36" i="11" s="1"/>
  <c r="C46" i="12" s="1"/>
  <c r="G35" i="11"/>
  <c r="H35" i="11" s="1"/>
  <c r="E45" i="12" s="1"/>
  <c r="E35" i="11"/>
  <c r="F35" i="11" s="1"/>
  <c r="D45" i="12" s="1"/>
  <c r="C35" i="11"/>
  <c r="D35" i="11" s="1"/>
  <c r="C45" i="12" s="1"/>
  <c r="G34" i="11"/>
  <c r="H34" i="11" s="1"/>
  <c r="E44" i="12" s="1"/>
  <c r="E34" i="11"/>
  <c r="F34" i="11" s="1"/>
  <c r="D44" i="12" s="1"/>
  <c r="C34" i="11"/>
  <c r="D34" i="11" s="1"/>
  <c r="C44" i="12" s="1"/>
  <c r="G33" i="11"/>
  <c r="H33" i="11" s="1"/>
  <c r="E43" i="12" s="1"/>
  <c r="E33" i="11"/>
  <c r="F33" i="11" s="1"/>
  <c r="D43" i="12" s="1"/>
  <c r="C33" i="11"/>
  <c r="D33" i="11" s="1"/>
  <c r="C43" i="12" s="1"/>
  <c r="G32" i="11"/>
  <c r="H32" i="11" s="1"/>
  <c r="E42" i="12" s="1"/>
  <c r="E32" i="11"/>
  <c r="F32" i="11" s="1"/>
  <c r="D42" i="12" s="1"/>
  <c r="C32" i="11"/>
  <c r="D32" i="11" s="1"/>
  <c r="C42" i="12" s="1"/>
  <c r="G31" i="11"/>
  <c r="H31" i="11" s="1"/>
  <c r="E41" i="12" s="1"/>
  <c r="E31" i="11"/>
  <c r="F31" i="11" s="1"/>
  <c r="D41" i="12" s="1"/>
  <c r="C31" i="11"/>
  <c r="D31" i="11" s="1"/>
  <c r="C41" i="12" s="1"/>
  <c r="G30" i="11"/>
  <c r="H30" i="11" s="1"/>
  <c r="E40" i="12" s="1"/>
  <c r="E30" i="11"/>
  <c r="F30" i="11" s="1"/>
  <c r="D40" i="12" s="1"/>
  <c r="C30" i="11"/>
  <c r="D30" i="11" s="1"/>
  <c r="C40" i="12" s="1"/>
  <c r="G29" i="11"/>
  <c r="H29" i="11" s="1"/>
  <c r="E39" i="12" s="1"/>
  <c r="E29" i="11"/>
  <c r="F29" i="11" s="1"/>
  <c r="D39" i="12" s="1"/>
  <c r="C29" i="11"/>
  <c r="D29" i="11" s="1"/>
  <c r="C39" i="12" s="1"/>
  <c r="G28" i="11"/>
  <c r="H28" i="11" s="1"/>
  <c r="E38" i="12" s="1"/>
  <c r="E28" i="11"/>
  <c r="F28" i="11" s="1"/>
  <c r="D38" i="12" s="1"/>
  <c r="C28" i="11"/>
  <c r="D28" i="11" s="1"/>
  <c r="C38" i="12" s="1"/>
  <c r="G27" i="11"/>
  <c r="H27" i="11" s="1"/>
  <c r="E37" i="12" s="1"/>
  <c r="E27" i="11"/>
  <c r="F27" i="11" s="1"/>
  <c r="D37" i="12" s="1"/>
  <c r="C27" i="11"/>
  <c r="D27" i="11" s="1"/>
  <c r="C37" i="12" s="1"/>
  <c r="G26" i="11"/>
  <c r="H26" i="11" s="1"/>
  <c r="E36" i="12" s="1"/>
  <c r="E26" i="11"/>
  <c r="F26" i="11" s="1"/>
  <c r="D36" i="12" s="1"/>
  <c r="C26" i="11"/>
  <c r="D26" i="11" s="1"/>
  <c r="C36" i="12" s="1"/>
  <c r="G25" i="11"/>
  <c r="H25" i="11" s="1"/>
  <c r="E35" i="12" s="1"/>
  <c r="E25" i="11"/>
  <c r="F25" i="11" s="1"/>
  <c r="D35" i="12" s="1"/>
  <c r="C25" i="11"/>
  <c r="D25" i="11" s="1"/>
  <c r="C35" i="12" s="1"/>
  <c r="G24" i="11"/>
  <c r="H24" i="11" s="1"/>
  <c r="E34" i="12" s="1"/>
  <c r="E24" i="11"/>
  <c r="F24" i="11" s="1"/>
  <c r="D34" i="12" s="1"/>
  <c r="C24" i="11"/>
  <c r="D24" i="11" s="1"/>
  <c r="C34" i="12" s="1"/>
  <c r="G23" i="11"/>
  <c r="H23" i="11" s="1"/>
  <c r="E33" i="12" s="1"/>
  <c r="E23" i="11"/>
  <c r="F23" i="11" s="1"/>
  <c r="D33" i="12" s="1"/>
  <c r="C23" i="11"/>
  <c r="D23" i="11" s="1"/>
  <c r="C33" i="12" s="1"/>
  <c r="G22" i="11"/>
  <c r="H22" i="11" s="1"/>
  <c r="E32" i="12" s="1"/>
  <c r="E22" i="11"/>
  <c r="F22" i="11" s="1"/>
  <c r="D32" i="12" s="1"/>
  <c r="C22" i="11"/>
  <c r="D22" i="11" s="1"/>
  <c r="C32" i="12" s="1"/>
  <c r="G21" i="11"/>
  <c r="H21" i="11" s="1"/>
  <c r="E31" i="12" s="1"/>
  <c r="E21" i="11"/>
  <c r="F21" i="11" s="1"/>
  <c r="D31" i="12" s="1"/>
  <c r="C21" i="11"/>
  <c r="D21" i="11" s="1"/>
  <c r="C31" i="12" s="1"/>
  <c r="G20" i="11"/>
  <c r="H20" i="11" s="1"/>
  <c r="E30" i="12" s="1"/>
  <c r="E20" i="11"/>
  <c r="F20" i="11" s="1"/>
  <c r="D30" i="12" s="1"/>
  <c r="C20" i="11"/>
  <c r="D20" i="11" s="1"/>
  <c r="C30" i="12" s="1"/>
  <c r="G19" i="11"/>
  <c r="H19" i="11" s="1"/>
  <c r="E29" i="12" s="1"/>
  <c r="E19" i="11"/>
  <c r="F19" i="11" s="1"/>
  <c r="D29" i="12" s="1"/>
  <c r="C19" i="11"/>
  <c r="D19" i="11" s="1"/>
  <c r="C29" i="12" s="1"/>
  <c r="G18" i="11"/>
  <c r="H18" i="11" s="1"/>
  <c r="E28" i="12" s="1"/>
  <c r="E18" i="11"/>
  <c r="F18" i="11" s="1"/>
  <c r="D28" i="12" s="1"/>
  <c r="C18" i="11"/>
  <c r="D18" i="11" s="1"/>
  <c r="C28" i="12" s="1"/>
  <c r="G17" i="11"/>
  <c r="H17" i="11" s="1"/>
  <c r="E27" i="12" s="1"/>
  <c r="E17" i="11"/>
  <c r="F17" i="11" s="1"/>
  <c r="D27" i="12" s="1"/>
  <c r="C17" i="11"/>
  <c r="D17" i="11" s="1"/>
  <c r="C27" i="12" s="1"/>
  <c r="G16" i="11"/>
  <c r="H16" i="11" s="1"/>
  <c r="E26" i="12" s="1"/>
  <c r="E16" i="11"/>
  <c r="F16" i="11" s="1"/>
  <c r="D26" i="12" s="1"/>
  <c r="C16" i="11"/>
  <c r="D16" i="11" s="1"/>
  <c r="C26" i="12" s="1"/>
  <c r="G15" i="11"/>
  <c r="H15" i="11" s="1"/>
  <c r="E25" i="12" s="1"/>
  <c r="E15" i="11"/>
  <c r="F15" i="11" s="1"/>
  <c r="D25" i="12" s="1"/>
  <c r="C15" i="11"/>
  <c r="D15" i="11" s="1"/>
  <c r="C25" i="12" s="1"/>
  <c r="G14" i="11"/>
  <c r="H14" i="11" s="1"/>
  <c r="E24" i="12" s="1"/>
  <c r="E14" i="11"/>
  <c r="F14" i="11" s="1"/>
  <c r="D24" i="12" s="1"/>
  <c r="C14" i="11"/>
  <c r="D14" i="11" s="1"/>
  <c r="C24" i="12" s="1"/>
  <c r="G13" i="11"/>
  <c r="H13" i="11" s="1"/>
  <c r="E23" i="12" s="1"/>
  <c r="E13" i="11"/>
  <c r="F13" i="11" s="1"/>
  <c r="D23" i="12" s="1"/>
  <c r="C13" i="11"/>
  <c r="D13" i="11" s="1"/>
  <c r="C23" i="12" s="1"/>
  <c r="G12" i="11"/>
  <c r="H12" i="11" s="1"/>
  <c r="E22" i="12" s="1"/>
  <c r="E12" i="11"/>
  <c r="F12" i="11" s="1"/>
  <c r="D22" i="12" s="1"/>
  <c r="C12" i="11"/>
  <c r="D12" i="11" s="1"/>
  <c r="C22" i="12" s="1"/>
  <c r="G11" i="11"/>
  <c r="H11" i="11" s="1"/>
  <c r="E21" i="12" s="1"/>
  <c r="E11" i="11"/>
  <c r="F11" i="11" s="1"/>
  <c r="D21" i="12" s="1"/>
  <c r="C11" i="11"/>
  <c r="D11" i="11" s="1"/>
  <c r="C21" i="12" s="1"/>
  <c r="G10" i="11"/>
  <c r="H10" i="11" s="1"/>
  <c r="E20" i="12" s="1"/>
  <c r="E10" i="11"/>
  <c r="F10" i="11" s="1"/>
  <c r="D20" i="12" s="1"/>
  <c r="C10" i="11"/>
  <c r="D10" i="11" s="1"/>
  <c r="C20" i="12" s="1"/>
  <c r="G9" i="11"/>
  <c r="H9" i="11" s="1"/>
  <c r="E19" i="12" s="1"/>
  <c r="E9" i="11"/>
  <c r="F9" i="11" s="1"/>
  <c r="D19" i="12" s="1"/>
  <c r="C9" i="11"/>
  <c r="D9" i="11" s="1"/>
  <c r="C19" i="12" s="1"/>
  <c r="G8" i="11"/>
  <c r="H8" i="11" s="1"/>
  <c r="E18" i="12" s="1"/>
  <c r="E8" i="11"/>
  <c r="F8" i="11" s="1"/>
  <c r="D18" i="12" s="1"/>
  <c r="C8" i="11"/>
  <c r="D8" i="11" s="1"/>
  <c r="C18" i="12" s="1"/>
  <c r="G7" i="11"/>
  <c r="H7" i="11" s="1"/>
  <c r="E7" i="11"/>
  <c r="F7" i="11" s="1"/>
  <c r="C7" i="11"/>
  <c r="D7" i="11" s="1"/>
  <c r="K19" i="5"/>
  <c r="M19" i="5" s="1"/>
  <c r="J19" i="5"/>
  <c r="E76" i="9"/>
  <c r="D76" i="9"/>
  <c r="E75" i="9"/>
  <c r="D75" i="9"/>
  <c r="E74" i="9"/>
  <c r="D74" i="9"/>
  <c r="E73" i="9"/>
  <c r="D73" i="9"/>
  <c r="E72" i="9"/>
  <c r="D72" i="9"/>
  <c r="E71" i="9"/>
  <c r="D71" i="9"/>
  <c r="E70" i="9"/>
  <c r="D70" i="9"/>
  <c r="E69" i="9"/>
  <c r="D69" i="9"/>
  <c r="E68" i="9"/>
  <c r="D68" i="9"/>
  <c r="E67" i="9"/>
  <c r="D67" i="9"/>
  <c r="E66" i="9"/>
  <c r="D66" i="9"/>
  <c r="E65" i="9"/>
  <c r="D65" i="9"/>
  <c r="E64" i="9"/>
  <c r="D64" i="9"/>
  <c r="E63" i="9"/>
  <c r="D63" i="9"/>
  <c r="E62" i="9"/>
  <c r="D62" i="9"/>
  <c r="E61" i="9"/>
  <c r="D61" i="9"/>
  <c r="E60" i="9"/>
  <c r="D60" i="9"/>
  <c r="E59" i="9"/>
  <c r="D59" i="9"/>
  <c r="E58" i="9"/>
  <c r="D58" i="9"/>
  <c r="E57" i="9"/>
  <c r="D57" i="9"/>
  <c r="E56" i="9"/>
  <c r="D56" i="9"/>
  <c r="E55" i="9"/>
  <c r="D55" i="9"/>
  <c r="E54" i="9"/>
  <c r="D54" i="9"/>
  <c r="E53" i="9"/>
  <c r="D53" i="9"/>
  <c r="E52" i="9"/>
  <c r="D52" i="9"/>
  <c r="E51" i="9"/>
  <c r="D51" i="9"/>
  <c r="E50" i="9"/>
  <c r="D50" i="9"/>
  <c r="E49" i="9"/>
  <c r="D49" i="9"/>
  <c r="E48" i="9"/>
  <c r="D48" i="9"/>
  <c r="E47" i="9"/>
  <c r="D47" i="9"/>
  <c r="E46" i="9"/>
  <c r="D46" i="9"/>
  <c r="E45" i="9"/>
  <c r="D45" i="9"/>
  <c r="E44" i="9"/>
  <c r="D44" i="9"/>
  <c r="E43" i="9"/>
  <c r="D43" i="9"/>
  <c r="E42" i="9"/>
  <c r="D42" i="9"/>
  <c r="E41" i="9"/>
  <c r="D41" i="9"/>
  <c r="E40" i="9"/>
  <c r="D40" i="9"/>
  <c r="E39" i="9"/>
  <c r="D39" i="9"/>
  <c r="E38" i="9"/>
  <c r="D38" i="9"/>
  <c r="E37" i="9"/>
  <c r="D37" i="9"/>
  <c r="E36" i="9"/>
  <c r="D36" i="9"/>
  <c r="E35" i="9"/>
  <c r="D35" i="9"/>
  <c r="E34" i="9"/>
  <c r="D34" i="9"/>
  <c r="E33" i="9"/>
  <c r="D33" i="9"/>
  <c r="E32" i="9"/>
  <c r="D32" i="9"/>
  <c r="E31" i="9"/>
  <c r="D31" i="9"/>
  <c r="E30" i="9"/>
  <c r="D30" i="9"/>
  <c r="E29" i="9"/>
  <c r="D29" i="9"/>
  <c r="E28" i="9"/>
  <c r="D28" i="9"/>
  <c r="E27" i="9"/>
  <c r="D27" i="9"/>
  <c r="E26" i="9"/>
  <c r="D26" i="9"/>
  <c r="E25" i="9"/>
  <c r="D25" i="9"/>
  <c r="E24" i="9"/>
  <c r="D24" i="9"/>
  <c r="E23" i="9"/>
  <c r="D23" i="9"/>
  <c r="E22" i="9"/>
  <c r="D22" i="9"/>
  <c r="E21" i="9"/>
  <c r="D21" i="9"/>
  <c r="E20" i="9"/>
  <c r="D20" i="9"/>
  <c r="E19" i="9"/>
  <c r="D19" i="9"/>
  <c r="E18" i="9"/>
  <c r="D18" i="9"/>
  <c r="E17" i="9"/>
  <c r="D17" i="9"/>
  <c r="E16" i="9"/>
  <c r="D16" i="9"/>
  <c r="E15" i="9"/>
  <c r="D15" i="9"/>
  <c r="E14" i="9"/>
  <c r="D14" i="9"/>
  <c r="E13" i="9"/>
  <c r="D13" i="9"/>
  <c r="E12" i="9"/>
  <c r="D12" i="9"/>
  <c r="E11" i="9"/>
  <c r="D11" i="9"/>
  <c r="E10" i="9"/>
  <c r="D10" i="9"/>
  <c r="E9" i="9"/>
  <c r="D9" i="9"/>
  <c r="E8" i="9"/>
  <c r="D8" i="9"/>
  <c r="E7" i="9"/>
  <c r="D7" i="9"/>
  <c r="E6" i="9"/>
  <c r="D6" i="9"/>
  <c r="E5" i="9"/>
  <c r="D5" i="9"/>
  <c r="F98" i="6" l="1"/>
  <c r="H98" i="6" s="1"/>
  <c r="H99" i="6" s="1"/>
  <c r="J99" i="6" s="1"/>
  <c r="L99" i="6" s="1"/>
  <c r="F103" i="6"/>
  <c r="H103" i="6" s="1"/>
  <c r="J103" i="6" s="1"/>
  <c r="L103" i="6" s="1"/>
  <c r="F83" i="6"/>
  <c r="H83" i="6" s="1"/>
  <c r="J83" i="6" s="1"/>
  <c r="L83" i="6" s="1"/>
  <c r="H18" i="12"/>
  <c r="G18" i="12"/>
  <c r="J18" i="12" s="1"/>
  <c r="A19" i="12"/>
  <c r="L19" i="5"/>
  <c r="D40" i="6"/>
  <c r="B40" i="6"/>
  <c r="D39" i="6"/>
  <c r="D41" i="6" s="1"/>
  <c r="B39" i="6"/>
  <c r="D34" i="6"/>
  <c r="B34" i="6"/>
  <c r="D33" i="6"/>
  <c r="B33" i="6"/>
  <c r="D27" i="6"/>
  <c r="B27" i="6"/>
  <c r="D28" i="6"/>
  <c r="B28" i="6"/>
  <c r="D23" i="6"/>
  <c r="B23" i="6"/>
  <c r="D19" i="6"/>
  <c r="B19" i="6"/>
  <c r="J98" i="6" l="1"/>
  <c r="L98" i="6" s="1"/>
  <c r="G19" i="12"/>
  <c r="J19" i="12" s="1"/>
  <c r="A20" i="12"/>
  <c r="H19" i="12"/>
  <c r="C6" i="12"/>
  <c r="F18" i="12" s="1"/>
  <c r="I18" i="12" s="1"/>
  <c r="K18" i="12" s="1"/>
  <c r="L18" i="12" s="1"/>
  <c r="B41" i="6"/>
  <c r="F41" i="6" s="1"/>
  <c r="H41" i="6" s="1"/>
  <c r="J41" i="6" s="1"/>
  <c r="L41" i="6" s="1"/>
  <c r="B29" i="6"/>
  <c r="F28" i="6"/>
  <c r="H28" i="6" s="1"/>
  <c r="J28" i="6" s="1"/>
  <c r="L28" i="6" s="1"/>
  <c r="F27" i="6"/>
  <c r="H27" i="6" s="1"/>
  <c r="J27" i="6" s="1"/>
  <c r="L27" i="6" s="1"/>
  <c r="F40" i="6"/>
  <c r="H40" i="6" s="1"/>
  <c r="J40" i="6" s="1"/>
  <c r="L40" i="6" s="1"/>
  <c r="D29" i="6"/>
  <c r="F33" i="6"/>
  <c r="H33" i="6" s="1"/>
  <c r="J33" i="6" s="1"/>
  <c r="L33" i="6" s="1"/>
  <c r="B35" i="6"/>
  <c r="D35" i="6"/>
  <c r="F34" i="6"/>
  <c r="H34" i="6" s="1"/>
  <c r="J34" i="6" s="1"/>
  <c r="L34" i="6" s="1"/>
  <c r="F39" i="6"/>
  <c r="H39" i="6" s="1"/>
  <c r="J39" i="6" s="1"/>
  <c r="L39" i="6" s="1"/>
  <c r="H20" i="12" l="1"/>
  <c r="G20" i="12"/>
  <c r="J20" i="12" s="1"/>
  <c r="F20" i="12"/>
  <c r="I20" i="12" s="1"/>
  <c r="A21" i="12"/>
  <c r="F19" i="12"/>
  <c r="I19" i="12" s="1"/>
  <c r="K19" i="12" s="1"/>
  <c r="L19" i="12" s="1"/>
  <c r="F29" i="6"/>
  <c r="H29" i="6" s="1"/>
  <c r="J29" i="6" s="1"/>
  <c r="L29" i="6" s="1"/>
  <c r="F35" i="6"/>
  <c r="H35" i="6" s="1"/>
  <c r="J35" i="6" s="1"/>
  <c r="L35" i="6" s="1"/>
  <c r="C85" i="9"/>
  <c r="C79" i="9"/>
  <c r="F86" i="8"/>
  <c r="F83" i="8"/>
  <c r="F80" i="8"/>
  <c r="F78" i="8"/>
  <c r="F76" i="8"/>
  <c r="F73" i="8"/>
  <c r="F70" i="8"/>
  <c r="F68" i="8"/>
  <c r="F65" i="8"/>
  <c r="F63" i="8"/>
  <c r="F60" i="8"/>
  <c r="F58" i="8"/>
  <c r="F56" i="8"/>
  <c r="F53" i="8"/>
  <c r="F51" i="8"/>
  <c r="F49" i="8"/>
  <c r="F46" i="8"/>
  <c r="F44" i="8"/>
  <c r="F42" i="8"/>
  <c r="F40" i="8"/>
  <c r="F38" i="8"/>
  <c r="F36" i="8"/>
  <c r="F34" i="8"/>
  <c r="F32" i="8"/>
  <c r="F30" i="8"/>
  <c r="F28" i="8"/>
  <c r="F26" i="8"/>
  <c r="F24" i="8"/>
  <c r="F22" i="8"/>
  <c r="F20" i="8"/>
  <c r="F17" i="8"/>
  <c r="F15" i="8"/>
  <c r="F13" i="8"/>
  <c r="F10" i="8"/>
  <c r="F7" i="8"/>
  <c r="D86" i="8"/>
  <c r="D83" i="8"/>
  <c r="D80" i="8"/>
  <c r="D78" i="8"/>
  <c r="D76" i="8"/>
  <c r="D73" i="8"/>
  <c r="D70" i="8"/>
  <c r="D68" i="8"/>
  <c r="D65" i="8"/>
  <c r="D63" i="8"/>
  <c r="D60" i="8"/>
  <c r="D58" i="8"/>
  <c r="D56" i="8"/>
  <c r="D53" i="8"/>
  <c r="D51" i="8"/>
  <c r="D49" i="8"/>
  <c r="D46" i="8"/>
  <c r="D44" i="8"/>
  <c r="D42" i="8"/>
  <c r="D40" i="8"/>
  <c r="D38" i="8"/>
  <c r="D36" i="8"/>
  <c r="D34" i="8"/>
  <c r="D32" i="8"/>
  <c r="D30" i="8"/>
  <c r="D28" i="8"/>
  <c r="D26" i="8"/>
  <c r="D24" i="8"/>
  <c r="D22" i="8"/>
  <c r="D20" i="8"/>
  <c r="D17" i="8"/>
  <c r="D15" i="8"/>
  <c r="D13" i="8"/>
  <c r="D10" i="8"/>
  <c r="D7" i="8"/>
  <c r="B86" i="8"/>
  <c r="B83" i="8"/>
  <c r="B80" i="8"/>
  <c r="B78" i="8"/>
  <c r="B76" i="8"/>
  <c r="B73" i="8"/>
  <c r="B70" i="8"/>
  <c r="B68" i="8"/>
  <c r="B65" i="8"/>
  <c r="B63" i="8"/>
  <c r="B60" i="8"/>
  <c r="B58" i="8"/>
  <c r="B56" i="8"/>
  <c r="B53" i="8"/>
  <c r="B51" i="8"/>
  <c r="B49" i="8"/>
  <c r="B46" i="8"/>
  <c r="B44" i="8"/>
  <c r="B42" i="8"/>
  <c r="B40" i="8"/>
  <c r="B38" i="8"/>
  <c r="B36" i="8"/>
  <c r="B34" i="8"/>
  <c r="B32" i="8"/>
  <c r="B30" i="8"/>
  <c r="B28" i="8"/>
  <c r="B26" i="8"/>
  <c r="B24" i="8"/>
  <c r="B22" i="8"/>
  <c r="B20" i="8"/>
  <c r="B17" i="8"/>
  <c r="B15" i="8"/>
  <c r="B13" i="8"/>
  <c r="B10" i="8"/>
  <c r="B7" i="8"/>
  <c r="F5" i="8"/>
  <c r="D5" i="8"/>
  <c r="B5" i="8"/>
  <c r="H21" i="12" l="1"/>
  <c r="G21" i="12"/>
  <c r="J21" i="12" s="1"/>
  <c r="F21" i="12"/>
  <c r="I21" i="12" s="1"/>
  <c r="K21" i="12" s="1"/>
  <c r="A22" i="12"/>
  <c r="K20" i="12"/>
  <c r="L20" i="12"/>
  <c r="F153" i="3"/>
  <c r="E153" i="3"/>
  <c r="D153" i="3"/>
  <c r="C153" i="3"/>
  <c r="B153" i="3"/>
  <c r="F152" i="3"/>
  <c r="E152" i="3"/>
  <c r="D152" i="3"/>
  <c r="C152" i="3"/>
  <c r="B152" i="3"/>
  <c r="F151" i="3"/>
  <c r="E151" i="3"/>
  <c r="D151" i="3"/>
  <c r="C151" i="3"/>
  <c r="B151" i="3"/>
  <c r="F150" i="3"/>
  <c r="E150" i="3"/>
  <c r="D150" i="3"/>
  <c r="C150" i="3"/>
  <c r="B150" i="3"/>
  <c r="F149" i="3"/>
  <c r="E149" i="3"/>
  <c r="D149" i="3"/>
  <c r="C149" i="3"/>
  <c r="B149" i="3"/>
  <c r="F148" i="3"/>
  <c r="E148" i="3"/>
  <c r="D148" i="3"/>
  <c r="C148" i="3"/>
  <c r="B148" i="3"/>
  <c r="F147" i="3"/>
  <c r="E147" i="3"/>
  <c r="D147" i="3"/>
  <c r="C147" i="3"/>
  <c r="B147" i="3"/>
  <c r="F146" i="3"/>
  <c r="E146" i="3"/>
  <c r="D146" i="3"/>
  <c r="C146" i="3"/>
  <c r="B146" i="3"/>
  <c r="F145" i="3"/>
  <c r="E145" i="3"/>
  <c r="D145" i="3"/>
  <c r="C145" i="3"/>
  <c r="B145" i="3"/>
  <c r="F144" i="3"/>
  <c r="E144" i="3"/>
  <c r="D144" i="3"/>
  <c r="C144" i="3"/>
  <c r="B144" i="3"/>
  <c r="F143" i="3"/>
  <c r="E143" i="3"/>
  <c r="D143" i="3"/>
  <c r="C143" i="3"/>
  <c r="B143" i="3"/>
  <c r="F142" i="3"/>
  <c r="E142" i="3"/>
  <c r="D142" i="3"/>
  <c r="C142" i="3"/>
  <c r="B142" i="3"/>
  <c r="F141" i="3"/>
  <c r="E141" i="3"/>
  <c r="D141" i="3"/>
  <c r="C141" i="3"/>
  <c r="B141" i="3"/>
  <c r="F140" i="3"/>
  <c r="E140" i="3"/>
  <c r="D140" i="3"/>
  <c r="C140" i="3"/>
  <c r="B140" i="3"/>
  <c r="F139" i="3"/>
  <c r="E139" i="3"/>
  <c r="D139" i="3"/>
  <c r="C139" i="3"/>
  <c r="B139" i="3"/>
  <c r="F138" i="3"/>
  <c r="E138" i="3"/>
  <c r="D138" i="3"/>
  <c r="C138" i="3"/>
  <c r="B138" i="3"/>
  <c r="F137" i="3"/>
  <c r="E137" i="3"/>
  <c r="D137" i="3"/>
  <c r="C137" i="3"/>
  <c r="B137" i="3"/>
  <c r="F136" i="3"/>
  <c r="E136" i="3"/>
  <c r="D136" i="3"/>
  <c r="C136" i="3"/>
  <c r="B136" i="3"/>
  <c r="F135" i="3"/>
  <c r="E135" i="3"/>
  <c r="D135" i="3"/>
  <c r="C135" i="3"/>
  <c r="B135" i="3"/>
  <c r="F134" i="3"/>
  <c r="E134" i="3"/>
  <c r="D134" i="3"/>
  <c r="C134" i="3"/>
  <c r="B134" i="3"/>
  <c r="F133" i="3"/>
  <c r="E133" i="3"/>
  <c r="D133" i="3"/>
  <c r="C133" i="3"/>
  <c r="B133" i="3"/>
  <c r="F132" i="3"/>
  <c r="E132" i="3"/>
  <c r="D132" i="3"/>
  <c r="C132" i="3"/>
  <c r="B132" i="3"/>
  <c r="F131" i="3"/>
  <c r="E131" i="3"/>
  <c r="D131" i="3"/>
  <c r="C131" i="3"/>
  <c r="B131" i="3"/>
  <c r="F130" i="3"/>
  <c r="E130" i="3"/>
  <c r="D130" i="3"/>
  <c r="C130" i="3"/>
  <c r="B130" i="3"/>
  <c r="F129" i="3"/>
  <c r="E129" i="3"/>
  <c r="D129" i="3"/>
  <c r="C129" i="3"/>
  <c r="B129" i="3"/>
  <c r="F128" i="3"/>
  <c r="E128" i="3"/>
  <c r="D128" i="3"/>
  <c r="C128" i="3"/>
  <c r="B128" i="3"/>
  <c r="F127" i="3"/>
  <c r="E127" i="3"/>
  <c r="D127" i="3"/>
  <c r="C127" i="3"/>
  <c r="B127" i="3"/>
  <c r="F126" i="3"/>
  <c r="E126" i="3"/>
  <c r="D126" i="3"/>
  <c r="C126" i="3"/>
  <c r="B126" i="3"/>
  <c r="F125" i="3"/>
  <c r="E125" i="3"/>
  <c r="D125" i="3"/>
  <c r="C125" i="3"/>
  <c r="B125" i="3"/>
  <c r="F124" i="3"/>
  <c r="E124" i="3"/>
  <c r="D124" i="3"/>
  <c r="C124" i="3"/>
  <c r="B124" i="3"/>
  <c r="F123" i="3"/>
  <c r="E123" i="3"/>
  <c r="D123" i="3"/>
  <c r="C123" i="3"/>
  <c r="B123" i="3"/>
  <c r="F122" i="3"/>
  <c r="E122" i="3"/>
  <c r="D122" i="3"/>
  <c r="C122" i="3"/>
  <c r="B122" i="3"/>
  <c r="F121" i="3"/>
  <c r="E121" i="3"/>
  <c r="D121" i="3"/>
  <c r="C121" i="3"/>
  <c r="B121" i="3"/>
  <c r="F120" i="3"/>
  <c r="E120" i="3"/>
  <c r="D120" i="3"/>
  <c r="C120" i="3"/>
  <c r="B120" i="3"/>
  <c r="F119" i="3"/>
  <c r="E119" i="3"/>
  <c r="D119" i="3"/>
  <c r="C119" i="3"/>
  <c r="B119" i="3"/>
  <c r="F118" i="3"/>
  <c r="E118" i="3"/>
  <c r="D118" i="3"/>
  <c r="C118" i="3"/>
  <c r="B118" i="3"/>
  <c r="F117" i="3"/>
  <c r="E117" i="3"/>
  <c r="D117" i="3"/>
  <c r="C117" i="3"/>
  <c r="B117" i="3"/>
  <c r="F116" i="3"/>
  <c r="E116" i="3"/>
  <c r="D116" i="3"/>
  <c r="C116" i="3"/>
  <c r="B116" i="3"/>
  <c r="F115" i="3"/>
  <c r="E115" i="3"/>
  <c r="D115" i="3"/>
  <c r="C115" i="3"/>
  <c r="B115" i="3"/>
  <c r="F114" i="3"/>
  <c r="E114" i="3"/>
  <c r="D114" i="3"/>
  <c r="C114" i="3"/>
  <c r="B114" i="3"/>
  <c r="F113" i="3"/>
  <c r="E113" i="3"/>
  <c r="D113" i="3"/>
  <c r="C113" i="3"/>
  <c r="B113" i="3"/>
  <c r="F112" i="3"/>
  <c r="E112" i="3"/>
  <c r="D112" i="3"/>
  <c r="C112" i="3"/>
  <c r="B112" i="3"/>
  <c r="F111" i="3"/>
  <c r="E111" i="3"/>
  <c r="D111" i="3"/>
  <c r="C111" i="3"/>
  <c r="B111" i="3"/>
  <c r="F110" i="3"/>
  <c r="E110" i="3"/>
  <c r="D110" i="3"/>
  <c r="C110" i="3"/>
  <c r="B110" i="3"/>
  <c r="F109" i="3"/>
  <c r="E109" i="3"/>
  <c r="D109" i="3"/>
  <c r="C109" i="3"/>
  <c r="B109" i="3"/>
  <c r="F108" i="3"/>
  <c r="E108" i="3"/>
  <c r="D108" i="3"/>
  <c r="C108" i="3"/>
  <c r="B108" i="3"/>
  <c r="F107" i="3"/>
  <c r="E107" i="3"/>
  <c r="D107" i="3"/>
  <c r="C107" i="3"/>
  <c r="B107" i="3"/>
  <c r="F106" i="3"/>
  <c r="E106" i="3"/>
  <c r="D106" i="3"/>
  <c r="C106" i="3"/>
  <c r="B106" i="3"/>
  <c r="F105" i="3"/>
  <c r="E105" i="3"/>
  <c r="D105" i="3"/>
  <c r="C105" i="3"/>
  <c r="B105" i="3"/>
  <c r="F104" i="3"/>
  <c r="E104" i="3"/>
  <c r="D104" i="3"/>
  <c r="C104" i="3"/>
  <c r="B104" i="3"/>
  <c r="F103" i="3"/>
  <c r="E103" i="3"/>
  <c r="D103" i="3"/>
  <c r="C103" i="3"/>
  <c r="B103" i="3"/>
  <c r="F102" i="3"/>
  <c r="E102" i="3"/>
  <c r="D102" i="3"/>
  <c r="C102" i="3"/>
  <c r="B102" i="3"/>
  <c r="F101" i="3"/>
  <c r="E101" i="3"/>
  <c r="D101" i="3"/>
  <c r="C101" i="3"/>
  <c r="B101" i="3"/>
  <c r="F100" i="3"/>
  <c r="E100" i="3"/>
  <c r="D100" i="3"/>
  <c r="C100" i="3"/>
  <c r="B100" i="3"/>
  <c r="F99" i="3"/>
  <c r="E99" i="3"/>
  <c r="D99" i="3"/>
  <c r="C99" i="3"/>
  <c r="B99" i="3"/>
  <c r="F98" i="3"/>
  <c r="E98" i="3"/>
  <c r="D98" i="3"/>
  <c r="C98" i="3"/>
  <c r="B98" i="3"/>
  <c r="F97" i="3"/>
  <c r="E97" i="3"/>
  <c r="D97" i="3"/>
  <c r="C97" i="3"/>
  <c r="B97" i="3"/>
  <c r="F96" i="3"/>
  <c r="E96" i="3"/>
  <c r="D96" i="3"/>
  <c r="C96" i="3"/>
  <c r="B96" i="3"/>
  <c r="F95" i="3"/>
  <c r="E95" i="3"/>
  <c r="D95" i="3"/>
  <c r="C95" i="3"/>
  <c r="B95" i="3"/>
  <c r="F94" i="3"/>
  <c r="E94" i="3"/>
  <c r="D94" i="3"/>
  <c r="C94" i="3"/>
  <c r="B94" i="3"/>
  <c r="F93" i="3"/>
  <c r="E93" i="3"/>
  <c r="D93" i="3"/>
  <c r="C93" i="3"/>
  <c r="B93" i="3"/>
  <c r="F92" i="3"/>
  <c r="E92" i="3"/>
  <c r="D92" i="3"/>
  <c r="C92" i="3"/>
  <c r="B92" i="3"/>
  <c r="F91" i="3"/>
  <c r="E91" i="3"/>
  <c r="D91" i="3"/>
  <c r="C91" i="3"/>
  <c r="B91" i="3"/>
  <c r="F90" i="3"/>
  <c r="E90" i="3"/>
  <c r="D90" i="3"/>
  <c r="C90" i="3"/>
  <c r="B90" i="3"/>
  <c r="F89" i="3"/>
  <c r="E89" i="3"/>
  <c r="D89" i="3"/>
  <c r="C89" i="3"/>
  <c r="B89" i="3"/>
  <c r="F88" i="3"/>
  <c r="E88" i="3"/>
  <c r="D88" i="3"/>
  <c r="C88" i="3"/>
  <c r="B88" i="3"/>
  <c r="F87" i="3"/>
  <c r="E87" i="3"/>
  <c r="D87" i="3"/>
  <c r="C87" i="3"/>
  <c r="B87" i="3"/>
  <c r="F86" i="3"/>
  <c r="E86" i="3"/>
  <c r="D86" i="3"/>
  <c r="C86" i="3"/>
  <c r="B86" i="3"/>
  <c r="F85" i="3"/>
  <c r="E85" i="3"/>
  <c r="D85" i="3"/>
  <c r="C85" i="3"/>
  <c r="B85" i="3"/>
  <c r="F84" i="3"/>
  <c r="E84" i="3"/>
  <c r="D84" i="3"/>
  <c r="C84" i="3"/>
  <c r="B84" i="3"/>
  <c r="F83" i="3"/>
  <c r="E83" i="3"/>
  <c r="D83" i="3"/>
  <c r="C83" i="3"/>
  <c r="B83" i="3"/>
  <c r="F82" i="3"/>
  <c r="E82" i="3"/>
  <c r="D82" i="3"/>
  <c r="C82" i="3"/>
  <c r="B82" i="3"/>
  <c r="F81" i="3"/>
  <c r="E81" i="3"/>
  <c r="D81" i="3"/>
  <c r="C81" i="3"/>
  <c r="B81" i="3"/>
  <c r="F80" i="3"/>
  <c r="E80" i="3"/>
  <c r="D80" i="3"/>
  <c r="C80" i="3"/>
  <c r="B80" i="3"/>
  <c r="F79" i="3"/>
  <c r="E79" i="3"/>
  <c r="D79" i="3"/>
  <c r="C79" i="3"/>
  <c r="B79" i="3"/>
  <c r="F78" i="3"/>
  <c r="E78" i="3"/>
  <c r="D78" i="3"/>
  <c r="C78" i="3"/>
  <c r="B78" i="3"/>
  <c r="F77" i="3"/>
  <c r="E77" i="3"/>
  <c r="D77" i="3"/>
  <c r="C77" i="3"/>
  <c r="B77" i="3"/>
  <c r="F76" i="3"/>
  <c r="E76" i="3"/>
  <c r="D76" i="3"/>
  <c r="C76" i="3"/>
  <c r="B76" i="3"/>
  <c r="F75" i="3"/>
  <c r="E75" i="3"/>
  <c r="D75" i="3"/>
  <c r="C75" i="3"/>
  <c r="B75" i="3"/>
  <c r="F74" i="3"/>
  <c r="E74" i="3"/>
  <c r="D74" i="3"/>
  <c r="C74" i="3"/>
  <c r="B74" i="3"/>
  <c r="F73" i="3"/>
  <c r="E73" i="3"/>
  <c r="D73" i="3"/>
  <c r="C73" i="3"/>
  <c r="B73" i="3"/>
  <c r="F72" i="3"/>
  <c r="E72" i="3"/>
  <c r="D72" i="3"/>
  <c r="C72" i="3"/>
  <c r="B72" i="3"/>
  <c r="F71" i="3"/>
  <c r="E71" i="3"/>
  <c r="D71" i="3"/>
  <c r="C71" i="3"/>
  <c r="B71" i="3"/>
  <c r="F70" i="3"/>
  <c r="E70" i="3"/>
  <c r="D70" i="3"/>
  <c r="C70" i="3"/>
  <c r="B70" i="3"/>
  <c r="F69" i="3"/>
  <c r="E69" i="3"/>
  <c r="D69" i="3"/>
  <c r="C69" i="3"/>
  <c r="B69" i="3"/>
  <c r="F68" i="3"/>
  <c r="E68" i="3"/>
  <c r="D68" i="3"/>
  <c r="C68" i="3"/>
  <c r="B68" i="3"/>
  <c r="F67" i="3"/>
  <c r="E67" i="3"/>
  <c r="D67" i="3"/>
  <c r="C67" i="3"/>
  <c r="B67" i="3"/>
  <c r="F66" i="3"/>
  <c r="E66" i="3"/>
  <c r="D66" i="3"/>
  <c r="C66" i="3"/>
  <c r="B66" i="3"/>
  <c r="F65" i="3"/>
  <c r="E65" i="3"/>
  <c r="D65" i="3"/>
  <c r="C65" i="3"/>
  <c r="B65" i="3"/>
  <c r="F64" i="3"/>
  <c r="E64" i="3"/>
  <c r="D64" i="3"/>
  <c r="C64" i="3"/>
  <c r="B64" i="3"/>
  <c r="F63" i="3"/>
  <c r="E63" i="3"/>
  <c r="D63" i="3"/>
  <c r="C63" i="3"/>
  <c r="B63" i="3"/>
  <c r="F62" i="3"/>
  <c r="E62" i="3"/>
  <c r="D62" i="3"/>
  <c r="C62" i="3"/>
  <c r="B62" i="3"/>
  <c r="F61" i="3"/>
  <c r="E61" i="3"/>
  <c r="D61" i="3"/>
  <c r="C61" i="3"/>
  <c r="B61" i="3"/>
  <c r="F60" i="3"/>
  <c r="E60" i="3"/>
  <c r="D60" i="3"/>
  <c r="C60" i="3"/>
  <c r="B60" i="3"/>
  <c r="F59" i="3"/>
  <c r="E59" i="3"/>
  <c r="D59" i="3"/>
  <c r="C59" i="3"/>
  <c r="B59" i="3"/>
  <c r="F58" i="3"/>
  <c r="E58" i="3"/>
  <c r="D58" i="3"/>
  <c r="C58" i="3"/>
  <c r="B58" i="3"/>
  <c r="F57" i="3"/>
  <c r="E57" i="3"/>
  <c r="D57" i="3"/>
  <c r="C57" i="3"/>
  <c r="B57" i="3"/>
  <c r="F56" i="3"/>
  <c r="E56" i="3"/>
  <c r="D56" i="3"/>
  <c r="C56" i="3"/>
  <c r="B56" i="3"/>
  <c r="F55" i="3"/>
  <c r="E55" i="3"/>
  <c r="D55" i="3"/>
  <c r="C55" i="3"/>
  <c r="B55" i="3"/>
  <c r="F54" i="3"/>
  <c r="E54" i="3"/>
  <c r="D54" i="3"/>
  <c r="C54" i="3"/>
  <c r="B54" i="3"/>
  <c r="F53" i="3"/>
  <c r="E53" i="3"/>
  <c r="D53" i="3"/>
  <c r="C53" i="3"/>
  <c r="B53" i="3"/>
  <c r="F52" i="3"/>
  <c r="E52" i="3"/>
  <c r="D52" i="3"/>
  <c r="C52" i="3"/>
  <c r="B52" i="3"/>
  <c r="F51" i="3"/>
  <c r="E51" i="3"/>
  <c r="D51" i="3"/>
  <c r="C51" i="3"/>
  <c r="B51" i="3"/>
  <c r="F50" i="3"/>
  <c r="E50" i="3"/>
  <c r="D50" i="3"/>
  <c r="C50" i="3"/>
  <c r="B50" i="3"/>
  <c r="F49" i="3"/>
  <c r="E49" i="3"/>
  <c r="D49" i="3"/>
  <c r="C49" i="3"/>
  <c r="B49" i="3"/>
  <c r="F48" i="3"/>
  <c r="E48" i="3"/>
  <c r="D48" i="3"/>
  <c r="C48" i="3"/>
  <c r="B48" i="3"/>
  <c r="F47" i="3"/>
  <c r="E47" i="3"/>
  <c r="D47" i="3"/>
  <c r="C47" i="3"/>
  <c r="B47" i="3"/>
  <c r="F46" i="3"/>
  <c r="E46" i="3"/>
  <c r="D46" i="3"/>
  <c r="C46" i="3"/>
  <c r="B46" i="3"/>
  <c r="F45" i="3"/>
  <c r="E45" i="3"/>
  <c r="D45" i="3"/>
  <c r="C45" i="3"/>
  <c r="B45" i="3"/>
  <c r="F44" i="3"/>
  <c r="E44" i="3"/>
  <c r="D44" i="3"/>
  <c r="C44" i="3"/>
  <c r="B44" i="3"/>
  <c r="F43" i="3"/>
  <c r="E43" i="3"/>
  <c r="D43" i="3"/>
  <c r="C43" i="3"/>
  <c r="B43" i="3"/>
  <c r="F42" i="3"/>
  <c r="E42" i="3"/>
  <c r="D42" i="3"/>
  <c r="C42" i="3"/>
  <c r="B42" i="3"/>
  <c r="F41" i="3"/>
  <c r="E41" i="3"/>
  <c r="D41" i="3"/>
  <c r="C41" i="3"/>
  <c r="B41" i="3"/>
  <c r="F40" i="3"/>
  <c r="E40" i="3"/>
  <c r="D40" i="3"/>
  <c r="C40" i="3"/>
  <c r="B40" i="3"/>
  <c r="F39" i="3"/>
  <c r="E39" i="3"/>
  <c r="D39" i="3"/>
  <c r="C39" i="3"/>
  <c r="B39" i="3"/>
  <c r="F38" i="3"/>
  <c r="E38" i="3"/>
  <c r="D38" i="3"/>
  <c r="C38" i="3"/>
  <c r="B38" i="3"/>
  <c r="F37" i="3"/>
  <c r="E37" i="3"/>
  <c r="D37" i="3"/>
  <c r="C37" i="3"/>
  <c r="B37" i="3"/>
  <c r="F36" i="3"/>
  <c r="E36" i="3"/>
  <c r="D36" i="3"/>
  <c r="C36" i="3"/>
  <c r="B36" i="3"/>
  <c r="F35" i="3"/>
  <c r="E35" i="3"/>
  <c r="D35" i="3"/>
  <c r="C35" i="3"/>
  <c r="B35" i="3"/>
  <c r="F34" i="3"/>
  <c r="E34" i="3"/>
  <c r="D34" i="3"/>
  <c r="C34" i="3"/>
  <c r="B34" i="3"/>
  <c r="F33" i="3"/>
  <c r="E33" i="3"/>
  <c r="D33" i="3"/>
  <c r="C33" i="3"/>
  <c r="B33" i="3"/>
  <c r="F32" i="3"/>
  <c r="E32" i="3"/>
  <c r="D32" i="3"/>
  <c r="C32" i="3"/>
  <c r="B32" i="3"/>
  <c r="F31" i="3"/>
  <c r="E31" i="3"/>
  <c r="D31" i="3"/>
  <c r="C31" i="3"/>
  <c r="B31" i="3"/>
  <c r="F30" i="3"/>
  <c r="E30" i="3"/>
  <c r="D30" i="3"/>
  <c r="C30" i="3"/>
  <c r="B30" i="3"/>
  <c r="F29" i="3"/>
  <c r="E29" i="3"/>
  <c r="D29" i="3"/>
  <c r="C29" i="3"/>
  <c r="B29" i="3"/>
  <c r="F28" i="3"/>
  <c r="E28" i="3"/>
  <c r="D28" i="3"/>
  <c r="C28" i="3"/>
  <c r="B28" i="3"/>
  <c r="F27" i="3"/>
  <c r="E27" i="3"/>
  <c r="D27" i="3"/>
  <c r="C27" i="3"/>
  <c r="B27" i="3"/>
  <c r="F26" i="3"/>
  <c r="E26" i="3"/>
  <c r="D26" i="3"/>
  <c r="C26" i="3"/>
  <c r="B26" i="3"/>
  <c r="F25" i="3"/>
  <c r="E25" i="3"/>
  <c r="D25" i="3"/>
  <c r="C25" i="3"/>
  <c r="B25" i="3"/>
  <c r="F24" i="3"/>
  <c r="E24" i="3"/>
  <c r="D24" i="3"/>
  <c r="C24" i="3"/>
  <c r="B24" i="3"/>
  <c r="F23" i="3"/>
  <c r="E23" i="3"/>
  <c r="D23" i="3"/>
  <c r="C23" i="3"/>
  <c r="B23" i="3"/>
  <c r="F22" i="3"/>
  <c r="E22" i="3"/>
  <c r="D22" i="3"/>
  <c r="C22" i="3"/>
  <c r="B22" i="3"/>
  <c r="F21" i="3"/>
  <c r="E21" i="3"/>
  <c r="D21" i="3"/>
  <c r="C21" i="3"/>
  <c r="B21" i="3"/>
  <c r="F20" i="3"/>
  <c r="E20" i="3"/>
  <c r="D20" i="3"/>
  <c r="C20" i="3"/>
  <c r="B20" i="3"/>
  <c r="F19" i="3"/>
  <c r="E19" i="3"/>
  <c r="D19" i="3"/>
  <c r="C19" i="3"/>
  <c r="B19" i="3"/>
  <c r="F18" i="3"/>
  <c r="E18" i="3"/>
  <c r="D18" i="3"/>
  <c r="C18" i="3"/>
  <c r="B18" i="3"/>
  <c r="F17" i="3"/>
  <c r="E17" i="3"/>
  <c r="D17" i="3"/>
  <c r="C17" i="3"/>
  <c r="B17" i="3"/>
  <c r="F16" i="3"/>
  <c r="E16" i="3"/>
  <c r="D16" i="3"/>
  <c r="C16" i="3"/>
  <c r="B16" i="3"/>
  <c r="F15" i="3"/>
  <c r="E15" i="3"/>
  <c r="D15" i="3"/>
  <c r="C15" i="3"/>
  <c r="B15" i="3"/>
  <c r="F14" i="3"/>
  <c r="E14" i="3"/>
  <c r="D14" i="3"/>
  <c r="C14" i="3"/>
  <c r="B14" i="3"/>
  <c r="F13" i="3"/>
  <c r="E13" i="3"/>
  <c r="D13" i="3"/>
  <c r="C13" i="3"/>
  <c r="B13" i="3"/>
  <c r="F12" i="3"/>
  <c r="E12" i="3"/>
  <c r="D12" i="3"/>
  <c r="C12" i="3"/>
  <c r="B12" i="3"/>
  <c r="F11" i="3"/>
  <c r="E11" i="3"/>
  <c r="D11" i="3"/>
  <c r="C11" i="3"/>
  <c r="B11" i="3"/>
  <c r="F10" i="3"/>
  <c r="E10" i="3"/>
  <c r="D10" i="3"/>
  <c r="C10" i="3"/>
  <c r="B10" i="3"/>
  <c r="F9" i="3"/>
  <c r="E9" i="3"/>
  <c r="D9" i="3"/>
  <c r="C9" i="3"/>
  <c r="B9" i="3"/>
  <c r="F8" i="3"/>
  <c r="E8" i="3"/>
  <c r="D8" i="3"/>
  <c r="C8" i="3"/>
  <c r="B8" i="3"/>
  <c r="F7" i="3"/>
  <c r="E7" i="3"/>
  <c r="D7" i="3"/>
  <c r="C7" i="3"/>
  <c r="B7" i="3"/>
  <c r="F6" i="3"/>
  <c r="E6" i="3"/>
  <c r="D6" i="3"/>
  <c r="C6" i="3"/>
  <c r="B6" i="3"/>
  <c r="F5" i="3"/>
  <c r="E5" i="3"/>
  <c r="D5" i="3"/>
  <c r="C5" i="3"/>
  <c r="B5" i="3"/>
  <c r="F4" i="3"/>
  <c r="E4" i="3"/>
  <c r="D4" i="3"/>
  <c r="C4" i="3"/>
  <c r="B4" i="3"/>
  <c r="F3" i="3"/>
  <c r="E3" i="3"/>
  <c r="D3" i="3"/>
  <c r="C3" i="3"/>
  <c r="H22" i="12" l="1"/>
  <c r="G22" i="12"/>
  <c r="J22" i="12" s="1"/>
  <c r="F22" i="12"/>
  <c r="I22" i="12" s="1"/>
  <c r="K22" i="12" s="1"/>
  <c r="A23" i="12"/>
  <c r="L21" i="12"/>
  <c r="K18" i="5"/>
  <c r="L18" i="5" s="1"/>
  <c r="J18" i="5"/>
  <c r="K17" i="5"/>
  <c r="J17" i="5"/>
  <c r="M17" i="5" s="1"/>
  <c r="M16" i="5"/>
  <c r="L16" i="5"/>
  <c r="K16" i="5"/>
  <c r="J16" i="5"/>
  <c r="L15" i="5"/>
  <c r="K15" i="5"/>
  <c r="M15" i="5" s="1"/>
  <c r="J15" i="5"/>
  <c r="M14" i="5"/>
  <c r="L14" i="5"/>
  <c r="K14" i="5"/>
  <c r="J14" i="5"/>
  <c r="M13" i="5"/>
  <c r="L13" i="5"/>
  <c r="K13" i="5"/>
  <c r="J13" i="5"/>
  <c r="H23" i="12" l="1"/>
  <c r="G23" i="12"/>
  <c r="J23" i="12" s="1"/>
  <c r="F23" i="12"/>
  <c r="I23" i="12" s="1"/>
  <c r="A24" i="12"/>
  <c r="L22" i="12"/>
  <c r="M18" i="5"/>
  <c r="L17" i="5"/>
  <c r="K23" i="12" l="1"/>
  <c r="L23" i="12" s="1"/>
  <c r="H24" i="12"/>
  <c r="G24" i="12"/>
  <c r="J24" i="12" s="1"/>
  <c r="F24" i="12"/>
  <c r="I24" i="12" s="1"/>
  <c r="A25" i="12"/>
  <c r="D57" i="6"/>
  <c r="B57" i="6"/>
  <c r="K24" i="12" l="1"/>
  <c r="A26" i="12"/>
  <c r="H25" i="12"/>
  <c r="G25" i="12"/>
  <c r="J25" i="12" s="1"/>
  <c r="F25" i="12"/>
  <c r="I25" i="12" s="1"/>
  <c r="L24" i="12"/>
  <c r="F153" i="4"/>
  <c r="E153" i="4"/>
  <c r="D153" i="4"/>
  <c r="C153" i="4"/>
  <c r="B153" i="4"/>
  <c r="F152" i="4"/>
  <c r="E152" i="4"/>
  <c r="D152" i="4"/>
  <c r="C152" i="4"/>
  <c r="B152" i="4"/>
  <c r="F151" i="4"/>
  <c r="E151" i="4"/>
  <c r="D151" i="4"/>
  <c r="C151" i="4"/>
  <c r="B151" i="4"/>
  <c r="F150" i="4"/>
  <c r="E150" i="4"/>
  <c r="D150" i="4"/>
  <c r="C150" i="4"/>
  <c r="B150" i="4"/>
  <c r="F149" i="4"/>
  <c r="E149" i="4"/>
  <c r="D149" i="4"/>
  <c r="C149" i="4"/>
  <c r="B149" i="4"/>
  <c r="F148" i="4"/>
  <c r="E148" i="4"/>
  <c r="D148" i="4"/>
  <c r="C148" i="4"/>
  <c r="B148" i="4"/>
  <c r="F147" i="4"/>
  <c r="E147" i="4"/>
  <c r="D147" i="4"/>
  <c r="C147" i="4"/>
  <c r="B147" i="4"/>
  <c r="F146" i="4"/>
  <c r="E146" i="4"/>
  <c r="D146" i="4"/>
  <c r="C146" i="4"/>
  <c r="B146" i="4"/>
  <c r="F145" i="4"/>
  <c r="E145" i="4"/>
  <c r="D145" i="4"/>
  <c r="C145" i="4"/>
  <c r="B145" i="4"/>
  <c r="F144" i="4"/>
  <c r="E144" i="4"/>
  <c r="D144" i="4"/>
  <c r="C144" i="4"/>
  <c r="B144" i="4"/>
  <c r="F143" i="4"/>
  <c r="E143" i="4"/>
  <c r="D143" i="4"/>
  <c r="C143" i="4"/>
  <c r="B143" i="4"/>
  <c r="F142" i="4"/>
  <c r="E142" i="4"/>
  <c r="D142" i="4"/>
  <c r="C142" i="4"/>
  <c r="B142" i="4"/>
  <c r="F141" i="4"/>
  <c r="E141" i="4"/>
  <c r="D141" i="4"/>
  <c r="C141" i="4"/>
  <c r="B141" i="4"/>
  <c r="F140" i="4"/>
  <c r="E140" i="4"/>
  <c r="D140" i="4"/>
  <c r="C140" i="4"/>
  <c r="B140" i="4"/>
  <c r="F139" i="4"/>
  <c r="E139" i="4"/>
  <c r="D139" i="4"/>
  <c r="C139" i="4"/>
  <c r="B139" i="4"/>
  <c r="F138" i="4"/>
  <c r="E138" i="4"/>
  <c r="D138" i="4"/>
  <c r="C138" i="4"/>
  <c r="B138" i="4"/>
  <c r="F137" i="4"/>
  <c r="E137" i="4"/>
  <c r="D137" i="4"/>
  <c r="C137" i="4"/>
  <c r="B137" i="4"/>
  <c r="F136" i="4"/>
  <c r="E136" i="4"/>
  <c r="D136" i="4"/>
  <c r="C136" i="4"/>
  <c r="B136" i="4"/>
  <c r="F135" i="4"/>
  <c r="E135" i="4"/>
  <c r="D135" i="4"/>
  <c r="C135" i="4"/>
  <c r="B135" i="4"/>
  <c r="F134" i="4"/>
  <c r="E134" i="4"/>
  <c r="D134" i="4"/>
  <c r="C134" i="4"/>
  <c r="B134" i="4"/>
  <c r="F133" i="4"/>
  <c r="E133" i="4"/>
  <c r="D133" i="4"/>
  <c r="C133" i="4"/>
  <c r="B133" i="4"/>
  <c r="F132" i="4"/>
  <c r="E132" i="4"/>
  <c r="D132" i="4"/>
  <c r="C132" i="4"/>
  <c r="B132" i="4"/>
  <c r="F131" i="4"/>
  <c r="E131" i="4"/>
  <c r="D131" i="4"/>
  <c r="C131" i="4"/>
  <c r="B131" i="4"/>
  <c r="F130" i="4"/>
  <c r="E130" i="4"/>
  <c r="D130" i="4"/>
  <c r="C130" i="4"/>
  <c r="B130" i="4"/>
  <c r="F129" i="4"/>
  <c r="E129" i="4"/>
  <c r="D129" i="4"/>
  <c r="C129" i="4"/>
  <c r="B129" i="4"/>
  <c r="F128" i="4"/>
  <c r="E128" i="4"/>
  <c r="D128" i="4"/>
  <c r="C128" i="4"/>
  <c r="B128" i="4"/>
  <c r="F127" i="4"/>
  <c r="E127" i="4"/>
  <c r="D127" i="4"/>
  <c r="C127" i="4"/>
  <c r="B127" i="4"/>
  <c r="F126" i="4"/>
  <c r="E126" i="4"/>
  <c r="D126" i="4"/>
  <c r="C126" i="4"/>
  <c r="B126" i="4"/>
  <c r="F125" i="4"/>
  <c r="E125" i="4"/>
  <c r="D125" i="4"/>
  <c r="C125" i="4"/>
  <c r="B125" i="4"/>
  <c r="F124" i="4"/>
  <c r="E124" i="4"/>
  <c r="D124" i="4"/>
  <c r="C124" i="4"/>
  <c r="B124" i="4"/>
  <c r="F123" i="4"/>
  <c r="E123" i="4"/>
  <c r="D123" i="4"/>
  <c r="C123" i="4"/>
  <c r="B123" i="4"/>
  <c r="F122" i="4"/>
  <c r="E122" i="4"/>
  <c r="D122" i="4"/>
  <c r="C122" i="4"/>
  <c r="B122" i="4"/>
  <c r="F121" i="4"/>
  <c r="E121" i="4"/>
  <c r="D121" i="4"/>
  <c r="C121" i="4"/>
  <c r="B121" i="4"/>
  <c r="F120" i="4"/>
  <c r="E120" i="4"/>
  <c r="D120" i="4"/>
  <c r="C120" i="4"/>
  <c r="B120" i="4"/>
  <c r="F119" i="4"/>
  <c r="E119" i="4"/>
  <c r="D119" i="4"/>
  <c r="C119" i="4"/>
  <c r="B119" i="4"/>
  <c r="F118" i="4"/>
  <c r="E118" i="4"/>
  <c r="D118" i="4"/>
  <c r="C118" i="4"/>
  <c r="B118" i="4"/>
  <c r="F117" i="4"/>
  <c r="E117" i="4"/>
  <c r="D117" i="4"/>
  <c r="C117" i="4"/>
  <c r="B117" i="4"/>
  <c r="F116" i="4"/>
  <c r="E116" i="4"/>
  <c r="D116" i="4"/>
  <c r="C116" i="4"/>
  <c r="B116" i="4"/>
  <c r="F115" i="4"/>
  <c r="E115" i="4"/>
  <c r="D115" i="4"/>
  <c r="C115" i="4"/>
  <c r="B115" i="4"/>
  <c r="F114" i="4"/>
  <c r="E114" i="4"/>
  <c r="D114" i="4"/>
  <c r="C114" i="4"/>
  <c r="B114" i="4"/>
  <c r="F113" i="4"/>
  <c r="E113" i="4"/>
  <c r="D113" i="4"/>
  <c r="C113" i="4"/>
  <c r="B113" i="4"/>
  <c r="F112" i="4"/>
  <c r="E112" i="4"/>
  <c r="D112" i="4"/>
  <c r="C112" i="4"/>
  <c r="B112" i="4"/>
  <c r="F111" i="4"/>
  <c r="E111" i="4"/>
  <c r="D111" i="4"/>
  <c r="C111" i="4"/>
  <c r="B111" i="4"/>
  <c r="F110" i="4"/>
  <c r="E110" i="4"/>
  <c r="D110" i="4"/>
  <c r="C110" i="4"/>
  <c r="B110" i="4"/>
  <c r="F109" i="4"/>
  <c r="E109" i="4"/>
  <c r="D109" i="4"/>
  <c r="C109" i="4"/>
  <c r="B109" i="4"/>
  <c r="F108" i="4"/>
  <c r="E108" i="4"/>
  <c r="D108" i="4"/>
  <c r="C108" i="4"/>
  <c r="B108" i="4"/>
  <c r="F107" i="4"/>
  <c r="E107" i="4"/>
  <c r="D107" i="4"/>
  <c r="C107" i="4"/>
  <c r="B107" i="4"/>
  <c r="F106" i="4"/>
  <c r="E106" i="4"/>
  <c r="D106" i="4"/>
  <c r="C106" i="4"/>
  <c r="B106" i="4"/>
  <c r="F105" i="4"/>
  <c r="E105" i="4"/>
  <c r="D105" i="4"/>
  <c r="C105" i="4"/>
  <c r="B105" i="4"/>
  <c r="F104" i="4"/>
  <c r="E104" i="4"/>
  <c r="D104" i="4"/>
  <c r="C104" i="4"/>
  <c r="B104" i="4"/>
  <c r="F103" i="4"/>
  <c r="E103" i="4"/>
  <c r="D103" i="4"/>
  <c r="C103" i="4"/>
  <c r="B103" i="4"/>
  <c r="F102" i="4"/>
  <c r="E102" i="4"/>
  <c r="D102" i="4"/>
  <c r="C102" i="4"/>
  <c r="B102" i="4"/>
  <c r="F101" i="4"/>
  <c r="E101" i="4"/>
  <c r="D101" i="4"/>
  <c r="C101" i="4"/>
  <c r="B101" i="4"/>
  <c r="F100" i="4"/>
  <c r="E100" i="4"/>
  <c r="D100" i="4"/>
  <c r="C100" i="4"/>
  <c r="B100" i="4"/>
  <c r="F99" i="4"/>
  <c r="E99" i="4"/>
  <c r="D99" i="4"/>
  <c r="C99" i="4"/>
  <c r="B99" i="4"/>
  <c r="F98" i="4"/>
  <c r="E98" i="4"/>
  <c r="D98" i="4"/>
  <c r="C98" i="4"/>
  <c r="B98" i="4"/>
  <c r="F97" i="4"/>
  <c r="E97" i="4"/>
  <c r="D97" i="4"/>
  <c r="C97" i="4"/>
  <c r="B97" i="4"/>
  <c r="F96" i="4"/>
  <c r="E96" i="4"/>
  <c r="D96" i="4"/>
  <c r="C96" i="4"/>
  <c r="B96" i="4"/>
  <c r="F95" i="4"/>
  <c r="E95" i="4"/>
  <c r="D95" i="4"/>
  <c r="C95" i="4"/>
  <c r="B95" i="4"/>
  <c r="F94" i="4"/>
  <c r="E94" i="4"/>
  <c r="D94" i="4"/>
  <c r="C94" i="4"/>
  <c r="B94" i="4"/>
  <c r="F93" i="4"/>
  <c r="E93" i="4"/>
  <c r="D93" i="4"/>
  <c r="C93" i="4"/>
  <c r="B93" i="4"/>
  <c r="F92" i="4"/>
  <c r="E92" i="4"/>
  <c r="D92" i="4"/>
  <c r="C92" i="4"/>
  <c r="B92" i="4"/>
  <c r="F91" i="4"/>
  <c r="E91" i="4"/>
  <c r="D91" i="4"/>
  <c r="C91" i="4"/>
  <c r="B91" i="4"/>
  <c r="F90" i="4"/>
  <c r="E90" i="4"/>
  <c r="D90" i="4"/>
  <c r="C90" i="4"/>
  <c r="B90" i="4"/>
  <c r="F89" i="4"/>
  <c r="E89" i="4"/>
  <c r="D89" i="4"/>
  <c r="C89" i="4"/>
  <c r="B89" i="4"/>
  <c r="F88" i="4"/>
  <c r="E88" i="4"/>
  <c r="D88" i="4"/>
  <c r="C88" i="4"/>
  <c r="B88" i="4"/>
  <c r="F87" i="4"/>
  <c r="E87" i="4"/>
  <c r="D87" i="4"/>
  <c r="C87" i="4"/>
  <c r="B87" i="4"/>
  <c r="F86" i="4"/>
  <c r="E86" i="4"/>
  <c r="D86" i="4"/>
  <c r="C86" i="4"/>
  <c r="B86" i="4"/>
  <c r="F85" i="4"/>
  <c r="E85" i="4"/>
  <c r="D85" i="4"/>
  <c r="C85" i="4"/>
  <c r="B85" i="4"/>
  <c r="F84" i="4"/>
  <c r="E84" i="4"/>
  <c r="D84" i="4"/>
  <c r="C84" i="4"/>
  <c r="B84" i="4"/>
  <c r="F83" i="4"/>
  <c r="E83" i="4"/>
  <c r="D83" i="4"/>
  <c r="C83" i="4"/>
  <c r="B83" i="4"/>
  <c r="F82" i="4"/>
  <c r="E82" i="4"/>
  <c r="D82" i="4"/>
  <c r="C82" i="4"/>
  <c r="B82" i="4"/>
  <c r="F81" i="4"/>
  <c r="E81" i="4"/>
  <c r="D81" i="4"/>
  <c r="C81" i="4"/>
  <c r="B81" i="4"/>
  <c r="F80" i="4"/>
  <c r="E80" i="4"/>
  <c r="D80" i="4"/>
  <c r="C80" i="4"/>
  <c r="B80" i="4"/>
  <c r="F79" i="4"/>
  <c r="E79" i="4"/>
  <c r="D79" i="4"/>
  <c r="C79" i="4"/>
  <c r="B79" i="4"/>
  <c r="F78" i="4"/>
  <c r="E78" i="4"/>
  <c r="D78" i="4"/>
  <c r="C78" i="4"/>
  <c r="B78" i="4"/>
  <c r="F77" i="4"/>
  <c r="E77" i="4"/>
  <c r="D77" i="4"/>
  <c r="C77" i="4"/>
  <c r="B77" i="4"/>
  <c r="F76" i="4"/>
  <c r="E76" i="4"/>
  <c r="D76" i="4"/>
  <c r="C76" i="4"/>
  <c r="B76" i="4"/>
  <c r="F75" i="4"/>
  <c r="E75" i="4"/>
  <c r="D75" i="4"/>
  <c r="C75" i="4"/>
  <c r="B75" i="4"/>
  <c r="F74" i="4"/>
  <c r="E74" i="4"/>
  <c r="D74" i="4"/>
  <c r="C74" i="4"/>
  <c r="B74" i="4"/>
  <c r="F73" i="4"/>
  <c r="E73" i="4"/>
  <c r="D73" i="4"/>
  <c r="C73" i="4"/>
  <c r="B73" i="4"/>
  <c r="F72" i="4"/>
  <c r="E72" i="4"/>
  <c r="D72" i="4"/>
  <c r="C72" i="4"/>
  <c r="B72" i="4"/>
  <c r="F71" i="4"/>
  <c r="E71" i="4"/>
  <c r="D71" i="4"/>
  <c r="C71" i="4"/>
  <c r="B71" i="4"/>
  <c r="F70" i="4"/>
  <c r="E70" i="4"/>
  <c r="D70" i="4"/>
  <c r="C70" i="4"/>
  <c r="B70" i="4"/>
  <c r="F69" i="4"/>
  <c r="E69" i="4"/>
  <c r="D69" i="4"/>
  <c r="C69" i="4"/>
  <c r="B69" i="4"/>
  <c r="F68" i="4"/>
  <c r="E68" i="4"/>
  <c r="D68" i="4"/>
  <c r="C68" i="4"/>
  <c r="B68" i="4"/>
  <c r="F67" i="4"/>
  <c r="E67" i="4"/>
  <c r="D67" i="4"/>
  <c r="C67" i="4"/>
  <c r="B67" i="4"/>
  <c r="F66" i="4"/>
  <c r="E66" i="4"/>
  <c r="D66" i="4"/>
  <c r="C66" i="4"/>
  <c r="B66" i="4"/>
  <c r="F65" i="4"/>
  <c r="E65" i="4"/>
  <c r="D65" i="4"/>
  <c r="C65" i="4"/>
  <c r="B65" i="4"/>
  <c r="F64" i="4"/>
  <c r="E64" i="4"/>
  <c r="D64" i="4"/>
  <c r="C64" i="4"/>
  <c r="B64" i="4"/>
  <c r="F63" i="4"/>
  <c r="E63" i="4"/>
  <c r="D63" i="4"/>
  <c r="C63" i="4"/>
  <c r="B63" i="4"/>
  <c r="F62" i="4"/>
  <c r="E62" i="4"/>
  <c r="D62" i="4"/>
  <c r="C62" i="4"/>
  <c r="B62" i="4"/>
  <c r="F61" i="4"/>
  <c r="E61" i="4"/>
  <c r="D61" i="4"/>
  <c r="C61" i="4"/>
  <c r="B61" i="4"/>
  <c r="F60" i="4"/>
  <c r="E60" i="4"/>
  <c r="D60" i="4"/>
  <c r="C60" i="4"/>
  <c r="B60" i="4"/>
  <c r="F59" i="4"/>
  <c r="E59" i="4"/>
  <c r="D59" i="4"/>
  <c r="C59" i="4"/>
  <c r="B59" i="4"/>
  <c r="F58" i="4"/>
  <c r="E58" i="4"/>
  <c r="D58" i="4"/>
  <c r="C58" i="4"/>
  <c r="B58" i="4"/>
  <c r="F57" i="4"/>
  <c r="E57" i="4"/>
  <c r="D57" i="4"/>
  <c r="C57" i="4"/>
  <c r="B57" i="4"/>
  <c r="F56" i="4"/>
  <c r="E56" i="4"/>
  <c r="D56" i="4"/>
  <c r="C56" i="4"/>
  <c r="B56" i="4"/>
  <c r="F55" i="4"/>
  <c r="E55" i="4"/>
  <c r="D55" i="4"/>
  <c r="C55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F50" i="4"/>
  <c r="E50" i="4"/>
  <c r="D50" i="4"/>
  <c r="C50" i="4"/>
  <c r="B50" i="4"/>
  <c r="F49" i="4"/>
  <c r="E49" i="4"/>
  <c r="D49" i="4"/>
  <c r="C49" i="4"/>
  <c r="B49" i="4"/>
  <c r="F48" i="4"/>
  <c r="E48" i="4"/>
  <c r="D48" i="4"/>
  <c r="C48" i="4"/>
  <c r="B48" i="4"/>
  <c r="F47" i="4"/>
  <c r="E47" i="4"/>
  <c r="D47" i="4"/>
  <c r="C47" i="4"/>
  <c r="B47" i="4"/>
  <c r="F46" i="4"/>
  <c r="E46" i="4"/>
  <c r="D46" i="4"/>
  <c r="C46" i="4"/>
  <c r="B46" i="4"/>
  <c r="F45" i="4"/>
  <c r="E45" i="4"/>
  <c r="D45" i="4"/>
  <c r="C45" i="4"/>
  <c r="B45" i="4"/>
  <c r="F44" i="4"/>
  <c r="E44" i="4"/>
  <c r="D44" i="4"/>
  <c r="C44" i="4"/>
  <c r="B44" i="4"/>
  <c r="F43" i="4"/>
  <c r="E43" i="4"/>
  <c r="D43" i="4"/>
  <c r="C43" i="4"/>
  <c r="B43" i="4"/>
  <c r="F42" i="4"/>
  <c r="E42" i="4"/>
  <c r="D42" i="4"/>
  <c r="C42" i="4"/>
  <c r="B42" i="4"/>
  <c r="F41" i="4"/>
  <c r="E41" i="4"/>
  <c r="D41" i="4"/>
  <c r="C41" i="4"/>
  <c r="B41" i="4"/>
  <c r="F40" i="4"/>
  <c r="E40" i="4"/>
  <c r="D40" i="4"/>
  <c r="C40" i="4"/>
  <c r="B40" i="4"/>
  <c r="F39" i="4"/>
  <c r="E39" i="4"/>
  <c r="D39" i="4"/>
  <c r="C39" i="4"/>
  <c r="B39" i="4"/>
  <c r="F38" i="4"/>
  <c r="E38" i="4"/>
  <c r="D38" i="4"/>
  <c r="C38" i="4"/>
  <c r="B38" i="4"/>
  <c r="F37" i="4"/>
  <c r="E37" i="4"/>
  <c r="D37" i="4"/>
  <c r="C37" i="4"/>
  <c r="B37" i="4"/>
  <c r="F36" i="4"/>
  <c r="E36" i="4"/>
  <c r="D36" i="4"/>
  <c r="C36" i="4"/>
  <c r="B36" i="4"/>
  <c r="F35" i="4"/>
  <c r="E35" i="4"/>
  <c r="D35" i="4"/>
  <c r="C35" i="4"/>
  <c r="B35" i="4"/>
  <c r="F34" i="4"/>
  <c r="E34" i="4"/>
  <c r="D34" i="4"/>
  <c r="C34" i="4"/>
  <c r="B34" i="4"/>
  <c r="F33" i="4"/>
  <c r="E33" i="4"/>
  <c r="D33" i="4"/>
  <c r="C33" i="4"/>
  <c r="B33" i="4"/>
  <c r="F32" i="4"/>
  <c r="E32" i="4"/>
  <c r="D32" i="4"/>
  <c r="C32" i="4"/>
  <c r="B32" i="4"/>
  <c r="F31" i="4"/>
  <c r="E31" i="4"/>
  <c r="D31" i="4"/>
  <c r="C31" i="4"/>
  <c r="B31" i="4"/>
  <c r="F30" i="4"/>
  <c r="E30" i="4"/>
  <c r="D30" i="4"/>
  <c r="C30" i="4"/>
  <c r="B30" i="4"/>
  <c r="F29" i="4"/>
  <c r="E29" i="4"/>
  <c r="D29" i="4"/>
  <c r="C29" i="4"/>
  <c r="B29" i="4"/>
  <c r="F28" i="4"/>
  <c r="E28" i="4"/>
  <c r="D28" i="4"/>
  <c r="C28" i="4"/>
  <c r="B28" i="4"/>
  <c r="F27" i="4"/>
  <c r="E27" i="4"/>
  <c r="D27" i="4"/>
  <c r="C27" i="4"/>
  <c r="B27" i="4"/>
  <c r="F26" i="4"/>
  <c r="E26" i="4"/>
  <c r="D26" i="4"/>
  <c r="C26" i="4"/>
  <c r="B26" i="4"/>
  <c r="F25" i="4"/>
  <c r="E25" i="4"/>
  <c r="D25" i="4"/>
  <c r="C25" i="4"/>
  <c r="B25" i="4"/>
  <c r="F24" i="4"/>
  <c r="E24" i="4"/>
  <c r="D24" i="4"/>
  <c r="C24" i="4"/>
  <c r="B24" i="4"/>
  <c r="F23" i="4"/>
  <c r="E23" i="4"/>
  <c r="D23" i="4"/>
  <c r="C23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F13" i="4"/>
  <c r="E13" i="4"/>
  <c r="D13" i="4"/>
  <c r="C13" i="4"/>
  <c r="B13" i="4"/>
  <c r="F12" i="4"/>
  <c r="E12" i="4"/>
  <c r="D12" i="4"/>
  <c r="C12" i="4"/>
  <c r="B12" i="4"/>
  <c r="F11" i="4"/>
  <c r="E11" i="4"/>
  <c r="D11" i="4"/>
  <c r="C11" i="4"/>
  <c r="B11" i="4"/>
  <c r="F10" i="4"/>
  <c r="E10" i="4"/>
  <c r="D10" i="4"/>
  <c r="C10" i="4"/>
  <c r="B10" i="4"/>
  <c r="F9" i="4"/>
  <c r="E9" i="4"/>
  <c r="D9" i="4"/>
  <c r="C9" i="4"/>
  <c r="B9" i="4"/>
  <c r="F8" i="4"/>
  <c r="E8" i="4"/>
  <c r="D8" i="4"/>
  <c r="C8" i="4"/>
  <c r="B8" i="4"/>
  <c r="F7" i="4"/>
  <c r="E7" i="4"/>
  <c r="D7" i="4"/>
  <c r="C7" i="4"/>
  <c r="B7" i="4"/>
  <c r="F6" i="4"/>
  <c r="E6" i="4"/>
  <c r="D6" i="4"/>
  <c r="C6" i="4"/>
  <c r="B6" i="4"/>
  <c r="F5" i="4"/>
  <c r="E5" i="4"/>
  <c r="D5" i="4"/>
  <c r="C5" i="4"/>
  <c r="B5" i="4"/>
  <c r="F4" i="4"/>
  <c r="E4" i="4"/>
  <c r="D4" i="4"/>
  <c r="C4" i="4"/>
  <c r="B4" i="4"/>
  <c r="F3" i="4"/>
  <c r="E3" i="4"/>
  <c r="D3" i="4"/>
  <c r="C3" i="4"/>
  <c r="K25" i="12" l="1"/>
  <c r="L25" i="12" s="1"/>
  <c r="A27" i="12"/>
  <c r="H26" i="12"/>
  <c r="G26" i="12"/>
  <c r="J26" i="12" s="1"/>
  <c r="F26" i="12"/>
  <c r="I26" i="12" s="1"/>
  <c r="F23" i="6"/>
  <c r="H23" i="6" s="1"/>
  <c r="J23" i="6" s="1"/>
  <c r="L23" i="6" s="1"/>
  <c r="D18" i="6"/>
  <c r="B18" i="6"/>
  <c r="K26" i="12" l="1"/>
  <c r="L26" i="12" s="1"/>
  <c r="A28" i="12"/>
  <c r="H27" i="12"/>
  <c r="G27" i="12"/>
  <c r="J27" i="12" s="1"/>
  <c r="F27" i="12"/>
  <c r="I27" i="12" s="1"/>
  <c r="K27" i="12" s="1"/>
  <c r="F18" i="6"/>
  <c r="H18" i="6" s="1"/>
  <c r="J18" i="6" s="1"/>
  <c r="L18" i="6" s="1"/>
  <c r="F19" i="6"/>
  <c r="H19" i="6" s="1"/>
  <c r="J19" i="6" s="1"/>
  <c r="L19" i="6" s="1"/>
  <c r="L27" i="12" l="1"/>
  <c r="A29" i="12"/>
  <c r="H28" i="12"/>
  <c r="G28" i="12"/>
  <c r="J28" i="12" s="1"/>
  <c r="F28" i="12"/>
  <c r="I28" i="12" s="1"/>
  <c r="K28" i="12" s="1"/>
  <c r="B3" i="3"/>
  <c r="L28" i="12" l="1"/>
  <c r="A30" i="12"/>
  <c r="H29" i="12"/>
  <c r="G29" i="12"/>
  <c r="J29" i="12" s="1"/>
  <c r="F29" i="12"/>
  <c r="I29" i="12" s="1"/>
  <c r="K29" i="12" s="1"/>
  <c r="A142" i="9"/>
  <c r="A139" i="9"/>
  <c r="A136" i="9"/>
  <c r="A135" i="9"/>
  <c r="A134" i="9"/>
  <c r="A131" i="9"/>
  <c r="A128" i="9"/>
  <c r="A127" i="9"/>
  <c r="A124" i="9"/>
  <c r="A123" i="9"/>
  <c r="A120" i="9"/>
  <c r="A119" i="9"/>
  <c r="A118" i="9"/>
  <c r="A115" i="9"/>
  <c r="A114" i="9"/>
  <c r="A113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4" i="9"/>
  <c r="A93" i="9"/>
  <c r="A92" i="9"/>
  <c r="A89" i="9"/>
  <c r="A86" i="9"/>
  <c r="A85" i="9"/>
  <c r="A81" i="8"/>
  <c r="A69" i="8"/>
  <c r="A66" i="8"/>
  <c r="A64" i="8"/>
  <c r="A61" i="8"/>
  <c r="A59" i="8"/>
  <c r="A47" i="8"/>
  <c r="A39" i="8"/>
  <c r="A37" i="8"/>
  <c r="A35" i="8"/>
  <c r="A33" i="8"/>
  <c r="A31" i="8"/>
  <c r="A25" i="8"/>
  <c r="A23" i="8"/>
  <c r="A21" i="8"/>
  <c r="A18" i="8"/>
  <c r="A87" i="8"/>
  <c r="A84" i="8"/>
  <c r="A79" i="8"/>
  <c r="A77" i="8"/>
  <c r="A74" i="8"/>
  <c r="A71" i="8"/>
  <c r="A57" i="8"/>
  <c r="A54" i="8"/>
  <c r="A52" i="8"/>
  <c r="A50" i="8"/>
  <c r="A45" i="8"/>
  <c r="A43" i="8"/>
  <c r="A41" i="8"/>
  <c r="A29" i="8"/>
  <c r="A27" i="8"/>
  <c r="A16" i="8"/>
  <c r="A14" i="8"/>
  <c r="A11" i="8"/>
  <c r="A8" i="8"/>
  <c r="A6" i="8"/>
  <c r="L29" i="12" l="1"/>
  <c r="F30" i="12"/>
  <c r="I30" i="12" s="1"/>
  <c r="A31" i="12"/>
  <c r="H30" i="12"/>
  <c r="G30" i="12"/>
  <c r="J30" i="12" s="1"/>
  <c r="B74" i="8"/>
  <c r="D74" i="8"/>
  <c r="F74" i="8"/>
  <c r="B77" i="8"/>
  <c r="D77" i="8"/>
  <c r="E76" i="8" s="1"/>
  <c r="D134" i="9" s="1"/>
  <c r="F77" i="8"/>
  <c r="G76" i="8" s="1"/>
  <c r="E134" i="9" s="1"/>
  <c r="B27" i="8"/>
  <c r="C26" i="8" s="1"/>
  <c r="C100" i="9" s="1"/>
  <c r="D27" i="8"/>
  <c r="E26" i="8" s="1"/>
  <c r="D100" i="9" s="1"/>
  <c r="F27" i="8"/>
  <c r="G26" i="8" s="1"/>
  <c r="E100" i="9" s="1"/>
  <c r="B84" i="8"/>
  <c r="D84" i="8"/>
  <c r="F84" i="8"/>
  <c r="G83" i="8" s="1"/>
  <c r="E139" i="9" s="1"/>
  <c r="B41" i="8"/>
  <c r="D41" i="8"/>
  <c r="F41" i="8"/>
  <c r="F87" i="8"/>
  <c r="D87" i="8"/>
  <c r="E86" i="8" s="1"/>
  <c r="D142" i="9" s="1"/>
  <c r="B87" i="8"/>
  <c r="B61" i="8"/>
  <c r="D61" i="8"/>
  <c r="E60" i="8" s="1"/>
  <c r="D120" i="9" s="1"/>
  <c r="F61" i="8"/>
  <c r="G60" i="8" s="1"/>
  <c r="E120" i="9" s="1"/>
  <c r="B45" i="8"/>
  <c r="D45" i="8"/>
  <c r="F45" i="8"/>
  <c r="G44" i="8" s="1"/>
  <c r="E109" i="9" s="1"/>
  <c r="F18" i="8"/>
  <c r="D18" i="8"/>
  <c r="B18" i="8"/>
  <c r="F64" i="8"/>
  <c r="B64" i="8"/>
  <c r="D64" i="8"/>
  <c r="F50" i="8"/>
  <c r="G49" i="8" s="1"/>
  <c r="E113" i="9" s="1"/>
  <c r="B50" i="8"/>
  <c r="C49" i="8" s="1"/>
  <c r="C113" i="9" s="1"/>
  <c r="D50" i="8"/>
  <c r="E49" i="8" s="1"/>
  <c r="D113" i="9" s="1"/>
  <c r="B21" i="8"/>
  <c r="D21" i="8"/>
  <c r="F21" i="8"/>
  <c r="G20" i="8" s="1"/>
  <c r="E97" i="9" s="1"/>
  <c r="B52" i="8"/>
  <c r="D52" i="8"/>
  <c r="F52" i="8"/>
  <c r="B23" i="8"/>
  <c r="C22" i="8" s="1"/>
  <c r="C98" i="9" s="1"/>
  <c r="D23" i="8"/>
  <c r="F23" i="8"/>
  <c r="B69" i="8"/>
  <c r="D69" i="8"/>
  <c r="E68" i="8" s="1"/>
  <c r="D127" i="9" s="1"/>
  <c r="F69" i="8"/>
  <c r="G68" i="8" s="1"/>
  <c r="E127" i="9" s="1"/>
  <c r="F6" i="8"/>
  <c r="B6" i="8"/>
  <c r="D6" i="8"/>
  <c r="B54" i="8"/>
  <c r="D54" i="8"/>
  <c r="F54" i="8"/>
  <c r="G53" i="8" s="1"/>
  <c r="E115" i="9" s="1"/>
  <c r="F25" i="8"/>
  <c r="G24" i="8" s="1"/>
  <c r="E99" i="9" s="1"/>
  <c r="B25" i="8"/>
  <c r="C24" i="8" s="1"/>
  <c r="C99" i="9" s="1"/>
  <c r="D25" i="8"/>
  <c r="B81" i="8"/>
  <c r="C80" i="8" s="1"/>
  <c r="C136" i="9" s="1"/>
  <c r="D81" i="8"/>
  <c r="E80" i="8" s="1"/>
  <c r="D136" i="9" s="1"/>
  <c r="F81" i="8"/>
  <c r="G80" i="8" s="1"/>
  <c r="E136" i="9" s="1"/>
  <c r="B8" i="8"/>
  <c r="D8" i="8"/>
  <c r="F8" i="8"/>
  <c r="F57" i="8"/>
  <c r="G56" i="8" s="1"/>
  <c r="E118" i="9" s="1"/>
  <c r="D57" i="8"/>
  <c r="B57" i="8"/>
  <c r="F31" i="8"/>
  <c r="D31" i="8"/>
  <c r="B31" i="8"/>
  <c r="F11" i="8"/>
  <c r="B11" i="8"/>
  <c r="D11" i="8"/>
  <c r="E10" i="8" s="1"/>
  <c r="D89" i="9" s="1"/>
  <c r="F71" i="8"/>
  <c r="D71" i="8"/>
  <c r="B71" i="8"/>
  <c r="C70" i="8" s="1"/>
  <c r="C128" i="9" s="1"/>
  <c r="F33" i="8"/>
  <c r="B33" i="8"/>
  <c r="D33" i="8"/>
  <c r="B14" i="8"/>
  <c r="D14" i="8"/>
  <c r="E13" i="8" s="1"/>
  <c r="D92" i="9" s="1"/>
  <c r="F14" i="8"/>
  <c r="G13" i="8" s="1"/>
  <c r="E92" i="9" s="1"/>
  <c r="B35" i="8"/>
  <c r="C34" i="8" s="1"/>
  <c r="C104" i="9" s="1"/>
  <c r="D35" i="8"/>
  <c r="E34" i="8" s="1"/>
  <c r="D104" i="9" s="1"/>
  <c r="F35" i="8"/>
  <c r="G34" i="8" s="1"/>
  <c r="E104" i="9" s="1"/>
  <c r="B16" i="8"/>
  <c r="D16" i="8"/>
  <c r="F16" i="8"/>
  <c r="G15" i="8" s="1"/>
  <c r="E93" i="9" s="1"/>
  <c r="F37" i="8"/>
  <c r="B37" i="8"/>
  <c r="D37" i="8"/>
  <c r="F79" i="8"/>
  <c r="G78" i="8" s="1"/>
  <c r="E135" i="9" s="1"/>
  <c r="B79" i="8"/>
  <c r="C78" i="8" s="1"/>
  <c r="C135" i="9" s="1"/>
  <c r="D79" i="8"/>
  <c r="B39" i="8"/>
  <c r="C38" i="8" s="1"/>
  <c r="C106" i="9" s="1"/>
  <c r="D39" i="8"/>
  <c r="E38" i="8" s="1"/>
  <c r="D106" i="9" s="1"/>
  <c r="F39" i="8"/>
  <c r="G38" i="8" s="1"/>
  <c r="E106" i="9" s="1"/>
  <c r="B29" i="8"/>
  <c r="D29" i="8"/>
  <c r="E28" i="8" s="1"/>
  <c r="D101" i="9" s="1"/>
  <c r="F29" i="8"/>
  <c r="B47" i="8"/>
  <c r="D47" i="8"/>
  <c r="F47" i="8"/>
  <c r="F59" i="8"/>
  <c r="B59" i="8"/>
  <c r="D59" i="8"/>
  <c r="F43" i="8"/>
  <c r="G42" i="8" s="1"/>
  <c r="E108" i="9" s="1"/>
  <c r="D43" i="8"/>
  <c r="E42" i="8" s="1"/>
  <c r="D108" i="9" s="1"/>
  <c r="B43" i="8"/>
  <c r="C42" i="8" s="1"/>
  <c r="C108" i="9" s="1"/>
  <c r="B66" i="8"/>
  <c r="D66" i="8"/>
  <c r="F66" i="8"/>
  <c r="G65" i="8" s="1"/>
  <c r="E124" i="9" s="1"/>
  <c r="C65" i="8"/>
  <c r="C124" i="9" s="1"/>
  <c r="C73" i="8"/>
  <c r="C131" i="9" s="1"/>
  <c r="C68" i="8"/>
  <c r="C127" i="9" s="1"/>
  <c r="E44" i="8"/>
  <c r="D109" i="9" s="1"/>
  <c r="G36" i="8"/>
  <c r="E105" i="9" s="1"/>
  <c r="C36" i="8"/>
  <c r="C105" i="9" s="1"/>
  <c r="G17" i="8"/>
  <c r="E94" i="9" s="1"/>
  <c r="C17" i="8"/>
  <c r="C94" i="9" s="1"/>
  <c r="C56" i="8"/>
  <c r="C118" i="9" s="1"/>
  <c r="C83" i="8"/>
  <c r="C139" i="9" s="1"/>
  <c r="C13" i="8"/>
  <c r="C92" i="9" s="1"/>
  <c r="C86" i="8"/>
  <c r="C142" i="9" s="1"/>
  <c r="E20" i="8"/>
  <c r="D97" i="9" s="1"/>
  <c r="C20" i="8"/>
  <c r="C97" i="9" s="1"/>
  <c r="E46" i="8"/>
  <c r="D110" i="9" s="1"/>
  <c r="C46" i="8"/>
  <c r="C110" i="9" s="1"/>
  <c r="E40" i="8"/>
  <c r="D107" i="9" s="1"/>
  <c r="C40" i="8"/>
  <c r="C107" i="9" s="1"/>
  <c r="E15" i="8"/>
  <c r="D93" i="9" s="1"/>
  <c r="C15" i="8"/>
  <c r="C93" i="9" s="1"/>
  <c r="G22" i="8"/>
  <c r="E98" i="9" s="1"/>
  <c r="G58" i="8"/>
  <c r="E119" i="9" s="1"/>
  <c r="C58" i="8"/>
  <c r="C119" i="9" s="1"/>
  <c r="C28" i="8"/>
  <c r="C101" i="9" s="1"/>
  <c r="G70" i="8"/>
  <c r="E128" i="9" s="1"/>
  <c r="G30" i="8"/>
  <c r="E102" i="9" s="1"/>
  <c r="C30" i="8"/>
  <c r="C102" i="9" s="1"/>
  <c r="G86" i="8"/>
  <c r="E142" i="9" s="1"/>
  <c r="E78" i="8"/>
  <c r="D135" i="9" s="1"/>
  <c r="G28" i="8"/>
  <c r="E101" i="9" s="1"/>
  <c r="G40" i="8"/>
  <c r="E107" i="9" s="1"/>
  <c r="C76" i="8"/>
  <c r="C134" i="9" s="1"/>
  <c r="C60" i="8"/>
  <c r="C120" i="9" s="1"/>
  <c r="C32" i="8"/>
  <c r="C103" i="9" s="1"/>
  <c r="E53" i="8"/>
  <c r="D115" i="9" s="1"/>
  <c r="G51" i="8"/>
  <c r="E114" i="9" s="1"/>
  <c r="E56" i="8"/>
  <c r="D118" i="9" s="1"/>
  <c r="C51" i="8"/>
  <c r="C114" i="9" s="1"/>
  <c r="E70" i="8"/>
  <c r="D128" i="9" s="1"/>
  <c r="G10" i="8"/>
  <c r="E89" i="9" s="1"/>
  <c r="E83" i="8"/>
  <c r="D139" i="9" s="1"/>
  <c r="C44" i="8"/>
  <c r="C109" i="9" s="1"/>
  <c r="E51" i="8"/>
  <c r="D114" i="9" s="1"/>
  <c r="E73" i="8"/>
  <c r="D131" i="9" s="1"/>
  <c r="G73" i="8"/>
  <c r="E131" i="9" s="1"/>
  <c r="E24" i="8"/>
  <c r="D99" i="9" s="1"/>
  <c r="C63" i="8"/>
  <c r="C123" i="9" s="1"/>
  <c r="C10" i="8"/>
  <c r="C89" i="9" s="1"/>
  <c r="C53" i="8"/>
  <c r="C115" i="9" s="1"/>
  <c r="G97" i="9"/>
  <c r="H97" i="9"/>
  <c r="E65" i="8"/>
  <c r="D124" i="9" s="1"/>
  <c r="E63" i="8"/>
  <c r="D123" i="9" s="1"/>
  <c r="G63" i="8"/>
  <c r="E123" i="9" s="1"/>
  <c r="E58" i="8"/>
  <c r="D119" i="9" s="1"/>
  <c r="G46" i="8"/>
  <c r="E110" i="9" s="1"/>
  <c r="E36" i="8"/>
  <c r="D105" i="9" s="1"/>
  <c r="G32" i="8"/>
  <c r="E103" i="9" s="1"/>
  <c r="E32" i="8"/>
  <c r="D103" i="9" s="1"/>
  <c r="E30" i="8"/>
  <c r="D102" i="9" s="1"/>
  <c r="E22" i="8"/>
  <c r="D98" i="9" s="1"/>
  <c r="E17" i="8"/>
  <c r="D94" i="9" s="1"/>
  <c r="K30" i="12" l="1"/>
  <c r="L30" i="12" s="1"/>
  <c r="G31" i="12"/>
  <c r="J31" i="12" s="1"/>
  <c r="F31" i="12"/>
  <c r="I31" i="12" s="1"/>
  <c r="A32" i="12"/>
  <c r="H31" i="12"/>
  <c r="J97" i="9"/>
  <c r="C76" i="9"/>
  <c r="I83" i="9"/>
  <c r="F83" i="9"/>
  <c r="E7" i="8"/>
  <c r="D86" i="9" s="1"/>
  <c r="C7" i="8"/>
  <c r="C86" i="9" s="1"/>
  <c r="E5" i="8"/>
  <c r="D85" i="9" s="1"/>
  <c r="K31" i="12" l="1"/>
  <c r="L31" i="12" s="1"/>
  <c r="H32" i="12"/>
  <c r="G32" i="12"/>
  <c r="J32" i="12" s="1"/>
  <c r="F32" i="12"/>
  <c r="I32" i="12" s="1"/>
  <c r="A33" i="12"/>
  <c r="G5" i="8"/>
  <c r="E85" i="9" s="1"/>
  <c r="C5" i="8"/>
  <c r="G7" i="8"/>
  <c r="E86" i="9" s="1"/>
  <c r="H33" i="12" l="1"/>
  <c r="G33" i="12"/>
  <c r="J33" i="12" s="1"/>
  <c r="F33" i="12"/>
  <c r="I33" i="12" s="1"/>
  <c r="K33" i="12" s="1"/>
  <c r="A34" i="12"/>
  <c r="K32" i="12"/>
  <c r="L32" i="12" s="1"/>
  <c r="F57" i="6"/>
  <c r="H57" i="6" s="1"/>
  <c r="B12" i="6"/>
  <c r="D12" i="6" s="1"/>
  <c r="F12" i="6" s="1"/>
  <c r="H12" i="6" s="1"/>
  <c r="J12" i="6" s="1"/>
  <c r="L12" i="6" s="1"/>
  <c r="G85" i="9"/>
  <c r="J85" i="9" s="1"/>
  <c r="G134" i="9"/>
  <c r="J134" i="9" s="1"/>
  <c r="G131" i="9"/>
  <c r="J131" i="9" s="1"/>
  <c r="J132" i="9" s="1"/>
  <c r="D51" i="6" s="1"/>
  <c r="G127" i="9"/>
  <c r="J127" i="9" s="1"/>
  <c r="G98" i="9"/>
  <c r="J98" i="9" s="1"/>
  <c r="G99" i="9"/>
  <c r="J99" i="9" s="1"/>
  <c r="G100" i="9"/>
  <c r="J100" i="9" s="1"/>
  <c r="G89" i="9"/>
  <c r="J89" i="9" s="1"/>
  <c r="J90" i="9" s="1"/>
  <c r="G101" i="9"/>
  <c r="J101" i="9" s="1"/>
  <c r="G102" i="9"/>
  <c r="J102" i="9" s="1"/>
  <c r="G103" i="9"/>
  <c r="J103" i="9" s="1"/>
  <c r="G104" i="9"/>
  <c r="J104" i="9" s="1"/>
  <c r="G105" i="9"/>
  <c r="J105" i="9" s="1"/>
  <c r="G123" i="9"/>
  <c r="J123" i="9" s="1"/>
  <c r="G93" i="9"/>
  <c r="J93" i="9" s="1"/>
  <c r="G106" i="9"/>
  <c r="J106" i="9" s="1"/>
  <c r="G94" i="9"/>
  <c r="J94" i="9" s="1"/>
  <c r="G119" i="9"/>
  <c r="J119" i="9" s="1"/>
  <c r="G128" i="9"/>
  <c r="J128" i="9" s="1"/>
  <c r="G136" i="9"/>
  <c r="J136" i="9" s="1"/>
  <c r="G107" i="9"/>
  <c r="J107" i="9" s="1"/>
  <c r="G114" i="9"/>
  <c r="J114" i="9" s="1"/>
  <c r="G109" i="9"/>
  <c r="J109" i="9" s="1"/>
  <c r="G120" i="9"/>
  <c r="J120" i="9" s="1"/>
  <c r="G115" i="9"/>
  <c r="J115" i="9" s="1"/>
  <c r="G110" i="9"/>
  <c r="J110" i="9" s="1"/>
  <c r="B3" i="4"/>
  <c r="C5" i="9"/>
  <c r="F97" i="9" s="1"/>
  <c r="I97" i="9" s="1"/>
  <c r="H34" i="12" l="1"/>
  <c r="G34" i="12"/>
  <c r="J34" i="12" s="1"/>
  <c r="F34" i="12"/>
  <c r="I34" i="12" s="1"/>
  <c r="A35" i="12"/>
  <c r="L33" i="12"/>
  <c r="G108" i="9"/>
  <c r="J108" i="9" s="1"/>
  <c r="G142" i="9"/>
  <c r="J142" i="9" s="1"/>
  <c r="J143" i="9" s="1"/>
  <c r="D54" i="6" s="1"/>
  <c r="G124" i="9"/>
  <c r="J124" i="9" s="1"/>
  <c r="J125" i="9" s="1"/>
  <c r="D50" i="6" s="1"/>
  <c r="J129" i="9"/>
  <c r="G86" i="9"/>
  <c r="J86" i="9" s="1"/>
  <c r="G118" i="9"/>
  <c r="J118" i="9" s="1"/>
  <c r="J121" i="9" s="1"/>
  <c r="D49" i="6" s="1"/>
  <c r="G139" i="9"/>
  <c r="J139" i="9" s="1"/>
  <c r="J140" i="9" s="1"/>
  <c r="D53" i="6" s="1"/>
  <c r="G92" i="9"/>
  <c r="J92" i="9" s="1"/>
  <c r="G113" i="9"/>
  <c r="J113" i="9" s="1"/>
  <c r="J116" i="9" s="1"/>
  <c r="D48" i="6" s="1"/>
  <c r="G135" i="9"/>
  <c r="J135" i="9" s="1"/>
  <c r="J137" i="9" s="1"/>
  <c r="D52" i="6" s="1"/>
  <c r="C66" i="9"/>
  <c r="C55" i="9"/>
  <c r="C52" i="9"/>
  <c r="C19" i="9"/>
  <c r="C74" i="9"/>
  <c r="C71" i="9"/>
  <c r="C58" i="9"/>
  <c r="C56" i="9"/>
  <c r="C34" i="9"/>
  <c r="C29" i="9"/>
  <c r="C12" i="9"/>
  <c r="C57" i="9"/>
  <c r="C37" i="9"/>
  <c r="C24" i="9"/>
  <c r="C15" i="9"/>
  <c r="C73" i="9"/>
  <c r="C75" i="9"/>
  <c r="C60" i="9"/>
  <c r="C59" i="9"/>
  <c r="C50" i="9"/>
  <c r="C43" i="9"/>
  <c r="C38" i="9"/>
  <c r="C27" i="9"/>
  <c r="C26" i="9"/>
  <c r="C13" i="9"/>
  <c r="C10" i="9"/>
  <c r="C72" i="9"/>
  <c r="C69" i="9"/>
  <c r="C65" i="9"/>
  <c r="C64" i="9"/>
  <c r="C54" i="9"/>
  <c r="C51" i="9"/>
  <c r="C42" i="9"/>
  <c r="C40" i="9"/>
  <c r="C39" i="9"/>
  <c r="C35" i="9"/>
  <c r="C32" i="9"/>
  <c r="C28" i="9"/>
  <c r="C23" i="9"/>
  <c r="C21" i="9"/>
  <c r="C18" i="9"/>
  <c r="K97" i="9"/>
  <c r="H58" i="6"/>
  <c r="J58" i="6" s="1"/>
  <c r="L58" i="6" s="1"/>
  <c r="J57" i="6"/>
  <c r="L57" i="6" s="1"/>
  <c r="K34" i="12" l="1"/>
  <c r="L34" i="12" s="1"/>
  <c r="H35" i="12"/>
  <c r="G35" i="12"/>
  <c r="J35" i="12" s="1"/>
  <c r="F35" i="12"/>
  <c r="I35" i="12" s="1"/>
  <c r="A36" i="12"/>
  <c r="J87" i="9"/>
  <c r="J95" i="9"/>
  <c r="J111" i="9"/>
  <c r="H119" i="9"/>
  <c r="C48" i="9"/>
  <c r="F119" i="9" s="1"/>
  <c r="I119" i="9" s="1"/>
  <c r="K119" i="9" s="1"/>
  <c r="L119" i="9" s="1"/>
  <c r="C31" i="9"/>
  <c r="F102" i="9" s="1"/>
  <c r="I102" i="9" s="1"/>
  <c r="K102" i="9" s="1"/>
  <c r="L102" i="9" s="1"/>
  <c r="H102" i="9"/>
  <c r="H103" i="9"/>
  <c r="C33" i="9"/>
  <c r="F103" i="9" s="1"/>
  <c r="I103" i="9" s="1"/>
  <c r="K103" i="9" s="1"/>
  <c r="L103" i="9" s="1"/>
  <c r="H128" i="9"/>
  <c r="C49" i="9"/>
  <c r="F128" i="9" s="1"/>
  <c r="I128" i="9" s="1"/>
  <c r="K128" i="9" s="1"/>
  <c r="L128" i="9" s="1"/>
  <c r="H120" i="9"/>
  <c r="C68" i="9"/>
  <c r="F120" i="9" s="1"/>
  <c r="I120" i="9" s="1"/>
  <c r="K120" i="9" s="1"/>
  <c r="L120" i="9" s="1"/>
  <c r="H106" i="9"/>
  <c r="C46" i="9"/>
  <c r="F106" i="9" s="1"/>
  <c r="I106" i="9" s="1"/>
  <c r="K106" i="9" s="1"/>
  <c r="L106" i="9" s="1"/>
  <c r="C62" i="9"/>
  <c r="F114" i="9" s="1"/>
  <c r="I114" i="9" s="1"/>
  <c r="K114" i="9" s="1"/>
  <c r="L114" i="9" s="1"/>
  <c r="H114" i="9"/>
  <c r="C6" i="9"/>
  <c r="H85" i="9"/>
  <c r="H127" i="9"/>
  <c r="C9" i="9"/>
  <c r="F127" i="9" s="1"/>
  <c r="I127" i="9" s="1"/>
  <c r="C16" i="9"/>
  <c r="F99" i="9" s="1"/>
  <c r="I99" i="9" s="1"/>
  <c r="K99" i="9" s="1"/>
  <c r="L99" i="9" s="1"/>
  <c r="H99" i="9"/>
  <c r="H98" i="9"/>
  <c r="C14" i="9"/>
  <c r="F98" i="9" s="1"/>
  <c r="I98" i="9" s="1"/>
  <c r="H123" i="9"/>
  <c r="C44" i="9"/>
  <c r="F123" i="9" s="1"/>
  <c r="I123" i="9" s="1"/>
  <c r="C30" i="9"/>
  <c r="H86" i="9"/>
  <c r="H118" i="9"/>
  <c r="C67" i="9"/>
  <c r="F109" i="9" s="1"/>
  <c r="I109" i="9" s="1"/>
  <c r="K109" i="9" s="1"/>
  <c r="H109" i="9"/>
  <c r="C36" i="9"/>
  <c r="F104" i="9" s="1"/>
  <c r="I104" i="9" s="1"/>
  <c r="K104" i="9" s="1"/>
  <c r="L104" i="9" s="1"/>
  <c r="H104" i="9"/>
  <c r="C47" i="9"/>
  <c r="F94" i="9" s="1"/>
  <c r="I94" i="9" s="1"/>
  <c r="K94" i="9" s="1"/>
  <c r="H94" i="9"/>
  <c r="H135" i="9"/>
  <c r="H113" i="9"/>
  <c r="C11" i="9"/>
  <c r="H100" i="9"/>
  <c r="C17" i="9"/>
  <c r="F100" i="9" s="1"/>
  <c r="I100" i="9" s="1"/>
  <c r="K100" i="9" s="1"/>
  <c r="L100" i="9" s="1"/>
  <c r="H136" i="9"/>
  <c r="C53" i="9"/>
  <c r="F136" i="9" s="1"/>
  <c r="I136" i="9" s="1"/>
  <c r="K136" i="9" s="1"/>
  <c r="L136" i="9" s="1"/>
  <c r="H107" i="9"/>
  <c r="C61" i="9"/>
  <c r="F107" i="9" s="1"/>
  <c r="I107" i="9" s="1"/>
  <c r="K107" i="9" s="1"/>
  <c r="L107" i="9" s="1"/>
  <c r="C41" i="9"/>
  <c r="F105" i="9" s="1"/>
  <c r="I105" i="9" s="1"/>
  <c r="K105" i="9" s="1"/>
  <c r="L105" i="9" s="1"/>
  <c r="H105" i="9"/>
  <c r="H139" i="9"/>
  <c r="C25" i="9"/>
  <c r="H92" i="9"/>
  <c r="H93" i="9"/>
  <c r="C45" i="9"/>
  <c r="F93" i="9" s="1"/>
  <c r="I93" i="9" s="1"/>
  <c r="K93" i="9" s="1"/>
  <c r="F110" i="9"/>
  <c r="I110" i="9" s="1"/>
  <c r="K110" i="9" s="1"/>
  <c r="H110" i="9"/>
  <c r="C70" i="9"/>
  <c r="F115" i="9" s="1"/>
  <c r="I115" i="9" s="1"/>
  <c r="K115" i="9" s="1"/>
  <c r="L115" i="9" s="1"/>
  <c r="H115" i="9"/>
  <c r="C8" i="9"/>
  <c r="F131" i="9" s="1"/>
  <c r="I131" i="9" s="1"/>
  <c r="H131" i="9"/>
  <c r="H89" i="9"/>
  <c r="C20" i="9"/>
  <c r="F89" i="9" s="1"/>
  <c r="I89" i="9" s="1"/>
  <c r="H124" i="9"/>
  <c r="C63" i="9"/>
  <c r="H108" i="9"/>
  <c r="H142" i="9"/>
  <c r="H134" i="9"/>
  <c r="C7" i="9"/>
  <c r="F134" i="9" s="1"/>
  <c r="I134" i="9" s="1"/>
  <c r="C22" i="9"/>
  <c r="F101" i="9" s="1"/>
  <c r="I101" i="9" s="1"/>
  <c r="K101" i="9" s="1"/>
  <c r="L101" i="9" s="1"/>
  <c r="H101" i="9"/>
  <c r="L97" i="9"/>
  <c r="K35" i="12" l="1"/>
  <c r="L35" i="12"/>
  <c r="H36" i="12"/>
  <c r="G36" i="12"/>
  <c r="J36" i="12" s="1"/>
  <c r="F36" i="12"/>
  <c r="I36" i="12" s="1"/>
  <c r="A37" i="12"/>
  <c r="L93" i="9"/>
  <c r="L109" i="9"/>
  <c r="L110" i="9"/>
  <c r="D47" i="6"/>
  <c r="D46" i="6"/>
  <c r="L94" i="9"/>
  <c r="D45" i="6"/>
  <c r="F85" i="9"/>
  <c r="I85" i="9" s="1"/>
  <c r="K85" i="9" s="1"/>
  <c r="K134" i="9"/>
  <c r="F142" i="9"/>
  <c r="I142" i="9" s="1"/>
  <c r="F124" i="9"/>
  <c r="I124" i="9" s="1"/>
  <c r="K124" i="9" s="1"/>
  <c r="L124" i="9" s="1"/>
  <c r="F108" i="9"/>
  <c r="I108" i="9" s="1"/>
  <c r="K108" i="9" s="1"/>
  <c r="F135" i="9"/>
  <c r="I135" i="9" s="1"/>
  <c r="K135" i="9" s="1"/>
  <c r="L135" i="9" s="1"/>
  <c r="F113" i="9"/>
  <c r="I113" i="9" s="1"/>
  <c r="K98" i="9"/>
  <c r="I129" i="9"/>
  <c r="K127" i="9"/>
  <c r="I132" i="9"/>
  <c r="K131" i="9"/>
  <c r="F139" i="9"/>
  <c r="I139" i="9" s="1"/>
  <c r="F92" i="9"/>
  <c r="I92" i="9" s="1"/>
  <c r="F118" i="9"/>
  <c r="I118" i="9" s="1"/>
  <c r="F86" i="9"/>
  <c r="I86" i="9" s="1"/>
  <c r="K86" i="9" s="1"/>
  <c r="K89" i="9"/>
  <c r="I90" i="9"/>
  <c r="K123" i="9"/>
  <c r="A38" i="12" l="1"/>
  <c r="H37" i="12"/>
  <c r="G37" i="12"/>
  <c r="J37" i="12" s="1"/>
  <c r="F37" i="12"/>
  <c r="I37" i="12" s="1"/>
  <c r="K37" i="12" s="1"/>
  <c r="K36" i="12"/>
  <c r="L36" i="12" s="1"/>
  <c r="L108" i="9"/>
  <c r="L86" i="9"/>
  <c r="I111" i="9"/>
  <c r="I125" i="9"/>
  <c r="L131" i="9"/>
  <c r="K132" i="9"/>
  <c r="I137" i="9"/>
  <c r="L89" i="9"/>
  <c r="K90" i="9"/>
  <c r="L90" i="9" s="1"/>
  <c r="L134" i="9"/>
  <c r="K137" i="9"/>
  <c r="K125" i="9"/>
  <c r="L123" i="9"/>
  <c r="L98" i="9"/>
  <c r="K111" i="9"/>
  <c r="K87" i="9"/>
  <c r="L85" i="9"/>
  <c r="I140" i="9"/>
  <c r="K139" i="9"/>
  <c r="K118" i="9"/>
  <c r="I121" i="9"/>
  <c r="K92" i="9"/>
  <c r="I95" i="9"/>
  <c r="K129" i="9"/>
  <c r="L129" i="9" s="1"/>
  <c r="L127" i="9"/>
  <c r="K113" i="9"/>
  <c r="I116" i="9"/>
  <c r="K142" i="9"/>
  <c r="I143" i="9"/>
  <c r="I87" i="9"/>
  <c r="L37" i="12" l="1"/>
  <c r="A39" i="12"/>
  <c r="H38" i="12"/>
  <c r="G38" i="12"/>
  <c r="J38" i="12" s="1"/>
  <c r="F38" i="12"/>
  <c r="I38" i="12" s="1"/>
  <c r="B45" i="6"/>
  <c r="K121" i="9"/>
  <c r="L118" i="9"/>
  <c r="F45" i="6"/>
  <c r="H45" i="6" s="1"/>
  <c r="J45" i="6" s="1"/>
  <c r="L45" i="6" s="1"/>
  <c r="L87" i="9"/>
  <c r="L125" i="9"/>
  <c r="B50" i="6"/>
  <c r="F50" i="6" s="1"/>
  <c r="H50" i="6" s="1"/>
  <c r="J50" i="6" s="1"/>
  <c r="L50" i="6" s="1"/>
  <c r="L139" i="9"/>
  <c r="K140" i="9"/>
  <c r="L111" i="9"/>
  <c r="B47" i="6"/>
  <c r="F47" i="6" s="1"/>
  <c r="H47" i="6" s="1"/>
  <c r="J47" i="6" s="1"/>
  <c r="L47" i="6" s="1"/>
  <c r="L137" i="9"/>
  <c r="B52" i="6"/>
  <c r="F52" i="6" s="1"/>
  <c r="H52" i="6" s="1"/>
  <c r="J52" i="6" s="1"/>
  <c r="L52" i="6" s="1"/>
  <c r="K143" i="9"/>
  <c r="L142" i="9"/>
  <c r="L113" i="9"/>
  <c r="K116" i="9"/>
  <c r="L92" i="9"/>
  <c r="K95" i="9"/>
  <c r="B51" i="6"/>
  <c r="F51" i="6" s="1"/>
  <c r="H51" i="6" s="1"/>
  <c r="J51" i="6" s="1"/>
  <c r="L51" i="6" s="1"/>
  <c r="L132" i="9"/>
  <c r="K38" i="12" l="1"/>
  <c r="L38" i="12" s="1"/>
  <c r="A40" i="12"/>
  <c r="H39" i="12"/>
  <c r="G39" i="12"/>
  <c r="J39" i="12" s="1"/>
  <c r="F39" i="12"/>
  <c r="I39" i="12" s="1"/>
  <c r="B48" i="6"/>
  <c r="F48" i="6" s="1"/>
  <c r="H48" i="6" s="1"/>
  <c r="J48" i="6" s="1"/>
  <c r="L48" i="6" s="1"/>
  <c r="L116" i="9"/>
  <c r="B53" i="6"/>
  <c r="F53" i="6" s="1"/>
  <c r="H53" i="6" s="1"/>
  <c r="J53" i="6" s="1"/>
  <c r="L53" i="6" s="1"/>
  <c r="L140" i="9"/>
  <c r="B46" i="6"/>
  <c r="F46" i="6" s="1"/>
  <c r="H46" i="6" s="1"/>
  <c r="J46" i="6" s="1"/>
  <c r="L46" i="6" s="1"/>
  <c r="L95" i="9"/>
  <c r="B54" i="6"/>
  <c r="F54" i="6" s="1"/>
  <c r="H54" i="6" s="1"/>
  <c r="J54" i="6" s="1"/>
  <c r="L54" i="6" s="1"/>
  <c r="L143" i="9"/>
  <c r="B49" i="6"/>
  <c r="F49" i="6" s="1"/>
  <c r="H49" i="6" s="1"/>
  <c r="J49" i="6" s="1"/>
  <c r="L49" i="6" s="1"/>
  <c r="L121" i="9"/>
  <c r="K39" i="12" l="1"/>
  <c r="L39" i="12" s="1"/>
  <c r="A41" i="12"/>
  <c r="H40" i="12"/>
  <c r="G40" i="12"/>
  <c r="J40" i="12" s="1"/>
  <c r="F40" i="12"/>
  <c r="I40" i="12" s="1"/>
  <c r="K40" i="12" l="1"/>
  <c r="L40" i="12" s="1"/>
  <c r="A42" i="12"/>
  <c r="H41" i="12"/>
  <c r="G41" i="12"/>
  <c r="J41" i="12" s="1"/>
  <c r="F41" i="12"/>
  <c r="I41" i="12" s="1"/>
  <c r="K41" i="12" s="1"/>
  <c r="L41" i="12" l="1"/>
  <c r="F42" i="12"/>
  <c r="I42" i="12" s="1"/>
  <c r="A43" i="12"/>
  <c r="H42" i="12"/>
  <c r="G42" i="12"/>
  <c r="J42" i="12" s="1"/>
  <c r="G43" i="12" l="1"/>
  <c r="J43" i="12" s="1"/>
  <c r="F43" i="12"/>
  <c r="I43" i="12" s="1"/>
  <c r="A44" i="12"/>
  <c r="H43" i="12"/>
  <c r="K42" i="12"/>
  <c r="L42" i="12" s="1"/>
  <c r="K43" i="12" l="1"/>
  <c r="L43" i="12" s="1"/>
  <c r="H44" i="12"/>
  <c r="G44" i="12"/>
  <c r="J44" i="12" s="1"/>
  <c r="F44" i="12"/>
  <c r="I44" i="12" s="1"/>
  <c r="A45" i="12"/>
  <c r="K44" i="12" l="1"/>
  <c r="H45" i="12"/>
  <c r="G45" i="12"/>
  <c r="J45" i="12" s="1"/>
  <c r="F45" i="12"/>
  <c r="I45" i="12" s="1"/>
  <c r="A46" i="12"/>
  <c r="L44" i="12"/>
  <c r="K45" i="12" l="1"/>
  <c r="L45" i="12" s="1"/>
  <c r="H46" i="12"/>
  <c r="G46" i="12"/>
  <c r="J46" i="12" s="1"/>
  <c r="F46" i="12"/>
  <c r="I46" i="12" s="1"/>
  <c r="A47" i="12"/>
  <c r="K46" i="12" l="1"/>
  <c r="L46" i="12" s="1"/>
  <c r="H47" i="12"/>
  <c r="G47" i="12"/>
  <c r="J47" i="12" s="1"/>
  <c r="F47" i="12"/>
  <c r="I47" i="12" s="1"/>
  <c r="A48" i="12"/>
  <c r="K47" i="12" l="1"/>
  <c r="L47" i="12" s="1"/>
  <c r="H48" i="12"/>
  <c r="G48" i="12"/>
  <c r="J48" i="12" s="1"/>
  <c r="F48" i="12"/>
  <c r="I48" i="12" s="1"/>
  <c r="K48" i="12" l="1"/>
  <c r="L4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3" authorId="0" shapeId="0" xr:uid="{05A59779-439A-4009-BEE7-D41D015F6C8C}">
      <text>
        <r>
          <rPr>
            <sz val="11"/>
            <color indexed="8"/>
            <rFont val="Calibri"/>
            <family val="2"/>
            <scheme val="minor"/>
          </rPr>
          <t xml:space="preserve">*  Data affected by changes in population controls.
</t>
        </r>
      </text>
    </comment>
    <comment ref="C25" authorId="0" shapeId="0" xr:uid="{8EC661DF-6183-4F97-9768-2270B9E8ED3B}">
      <text>
        <r>
          <rPr>
            <sz val="11"/>
            <color indexed="8"/>
            <rFont val="Calibri"/>
            <family val="2"/>
            <scheme val="minor"/>
          </rPr>
          <t xml:space="preserve">*  Data affected by changes in population controls.
</t>
        </r>
      </text>
    </comment>
    <comment ref="C37" authorId="0" shapeId="0" xr:uid="{FBC902C0-E9B2-4878-807B-7F7F7127A795}">
      <text>
        <r>
          <rPr>
            <sz val="11"/>
            <color indexed="8"/>
            <rFont val="Calibri"/>
            <family val="2"/>
            <scheme val="minor"/>
          </rPr>
          <t xml:space="preserve">*  Data affected by changes in population controls.
</t>
        </r>
      </text>
    </comment>
  </commentList>
</comments>
</file>

<file path=xl/sharedStrings.xml><?xml version="1.0" encoding="utf-8"?>
<sst xmlns="http://schemas.openxmlformats.org/spreadsheetml/2006/main" count="3194" uniqueCount="2227">
  <si>
    <t>Adams County, WI</t>
  </si>
  <si>
    <t>Appleton city, Calumet County part, WI</t>
  </si>
  <si>
    <t>Appleton city, Outagamie County part, WI</t>
  </si>
  <si>
    <t>Appleton city, WI</t>
  </si>
  <si>
    <t>Appleton city, Winnebago County part, WI</t>
  </si>
  <si>
    <t>Appleton, WI Metropolitan Statistical Area</t>
  </si>
  <si>
    <t>Appleton-Oshkosh-Neenah, WI Combined Statistical Area</t>
  </si>
  <si>
    <t>Ashland County, WI</t>
  </si>
  <si>
    <t>Ashland-Bayfield, WI LMA</t>
  </si>
  <si>
    <t>Baraboo, WI Micropolitan Statistical Area</t>
  </si>
  <si>
    <t>Barron County, WI</t>
  </si>
  <si>
    <t>Bayfield County, WI</t>
  </si>
  <si>
    <t>Beaver Dam, WI Micropolitan Statistical Area</t>
  </si>
  <si>
    <t>Beloit city, WI</t>
  </si>
  <si>
    <t>Brookfield city, WI</t>
  </si>
  <si>
    <t>Brown County, WI</t>
  </si>
  <si>
    <t>Buffalo County, WI</t>
  </si>
  <si>
    <t>Burnett County, WI</t>
  </si>
  <si>
    <t>Caledonia village, WI</t>
  </si>
  <si>
    <t>Calumet County, WI</t>
  </si>
  <si>
    <t>Chippewa County, WI</t>
  </si>
  <si>
    <t>Clark County, WI</t>
  </si>
  <si>
    <t>Columbia County, WI</t>
  </si>
  <si>
    <t>Crawford County, WI</t>
  </si>
  <si>
    <t>Dane County, WI</t>
  </si>
  <si>
    <t>Dodge County, WI</t>
  </si>
  <si>
    <t>Door County, WI</t>
  </si>
  <si>
    <t>Douglas County, WI</t>
  </si>
  <si>
    <t>Duluth, MN-WI Metropolitan Statistical Area, WI part</t>
  </si>
  <si>
    <t>Dunn County, WI</t>
  </si>
  <si>
    <t>Eau Claire County, WI</t>
  </si>
  <si>
    <t>Eau Claire city, Chippewa County part, WI</t>
  </si>
  <si>
    <t>Eau Claire city, Eau Claire County part, WI</t>
  </si>
  <si>
    <t>Eau Claire city, WI</t>
  </si>
  <si>
    <t>Eau Claire, WI Metropolitan Statistical Area</t>
  </si>
  <si>
    <t>Eau Claire-Menomonie, WI Combined Statistical Area</t>
  </si>
  <si>
    <t>Fitchburg city, WI</t>
  </si>
  <si>
    <t>Florence County, WI</t>
  </si>
  <si>
    <t>Fond du Lac County, WI</t>
  </si>
  <si>
    <t>Fond du Lac city, WI</t>
  </si>
  <si>
    <t>Fond du Lac, WI Metropolitan Statistical Area</t>
  </si>
  <si>
    <t>Forest County, WI</t>
  </si>
  <si>
    <t>Franklin city, WI</t>
  </si>
  <si>
    <t>Gogebic-Iron, MI-WI LMA, WI part</t>
  </si>
  <si>
    <t>Grant County, WI</t>
  </si>
  <si>
    <t>Green Bay city, WI</t>
  </si>
  <si>
    <t>Green Bay, WI Metropolitan Statistical Area</t>
  </si>
  <si>
    <t>Green Bay-Shawano, WI Combined Statistical Area</t>
  </si>
  <si>
    <t>Green County, WI</t>
  </si>
  <si>
    <t>Green Lake County, WI</t>
  </si>
  <si>
    <t>Greenfield city, WI</t>
  </si>
  <si>
    <t>Iowa County, WI</t>
  </si>
  <si>
    <t>Iron County, WI</t>
  </si>
  <si>
    <t>Iron Mountain, MI-WI Micropolitan Statistical Area, WI part</t>
  </si>
  <si>
    <t>Jackson County, WI</t>
  </si>
  <si>
    <t>Janesville city, WI</t>
  </si>
  <si>
    <t>Janesville-Beloit, WI Metropolitan Statistical Area</t>
  </si>
  <si>
    <t>Jefferson County, WI</t>
  </si>
  <si>
    <t>Juneau County, WI</t>
  </si>
  <si>
    <t>Kenosha County, WI</t>
  </si>
  <si>
    <t>Kenosha city, WI</t>
  </si>
  <si>
    <t>Kewaunee County, WI</t>
  </si>
  <si>
    <t>La Crosse County, WI</t>
  </si>
  <si>
    <t>La Crosse city, WI</t>
  </si>
  <si>
    <t>La Crosse-Onalaska, WI-MN Metropolitan Statistical Area</t>
  </si>
  <si>
    <t>La Crosse-Onalaska, WI-MN Metropolitan Statistical Area, WI part</t>
  </si>
  <si>
    <t>Lafayette County, WI</t>
  </si>
  <si>
    <t>Lake County-Kenosha County, IL-WI Metropolitan Division, WI part</t>
  </si>
  <si>
    <t>Langlade County, WI</t>
  </si>
  <si>
    <t>Lincoln County, WI</t>
  </si>
  <si>
    <t>Madison city, WI</t>
  </si>
  <si>
    <t>Madison, WI Metropolitan Statistical Area</t>
  </si>
  <si>
    <t>Madison-Janesville-Beloit, WI Combined Statistical Area</t>
  </si>
  <si>
    <t>Manitowoc County, WI</t>
  </si>
  <si>
    <t>Manitowoc city, WI</t>
  </si>
  <si>
    <t>Manitowoc, WI Micropolitan Statistical Area</t>
  </si>
  <si>
    <t>Marathon County, WI</t>
  </si>
  <si>
    <t>Marinette County, WI</t>
  </si>
  <si>
    <t>Marinette, WI-MI Micropolitan Statistical Area</t>
  </si>
  <si>
    <t>Marinette, WI-MI Micropolitan Statistical Area, WI part</t>
  </si>
  <si>
    <t>Marquette County, WI</t>
  </si>
  <si>
    <t>Menominee County, WI</t>
  </si>
  <si>
    <t>Menomonee Falls village, WI</t>
  </si>
  <si>
    <t>Menomonie, WI Micropolitan Statistical Area</t>
  </si>
  <si>
    <t>Merrill, WI Micropolitan Statistical Area</t>
  </si>
  <si>
    <t>Milwaukee County, WI</t>
  </si>
  <si>
    <t>Milwaukee city, WI</t>
  </si>
  <si>
    <t>Milwaukee-Racine-Waukesha, WI Combined Statistical Area</t>
  </si>
  <si>
    <t>Milwaukee-Waukesha-West Allis, WI Metropolitan Statistical Area</t>
  </si>
  <si>
    <t>Minneapolis-St. Paul-Bloomington, MN-WI Metropolitan Statistical Area, WI part</t>
  </si>
  <si>
    <t>Monroe County, WI</t>
  </si>
  <si>
    <t>Mount Pleasant village, WI</t>
  </si>
  <si>
    <t>Neenah city, WI</t>
  </si>
  <si>
    <t>New Berlin city, WI</t>
  </si>
  <si>
    <t>Oak Creek city, WI</t>
  </si>
  <si>
    <t>Oconto County, WI</t>
  </si>
  <si>
    <t>Oneida County, WI</t>
  </si>
  <si>
    <t>Oshkosh city, WI</t>
  </si>
  <si>
    <t>Oshkosh-Neenah, WI Metropolitan Statistical Area</t>
  </si>
  <si>
    <t>Outagamie County, WI</t>
  </si>
  <si>
    <t>Ozaukee County, WI</t>
  </si>
  <si>
    <t>Pepin County, WI</t>
  </si>
  <si>
    <t>Pierce County, WI</t>
  </si>
  <si>
    <t>Platteville, WI Micropolitan Statistical Area</t>
  </si>
  <si>
    <t>Polk County, WI</t>
  </si>
  <si>
    <t>Portage County, WI</t>
  </si>
  <si>
    <t>Price County, WI</t>
  </si>
  <si>
    <t>Racine County, WI</t>
  </si>
  <si>
    <t>Racine city, WI</t>
  </si>
  <si>
    <t>Racine, WI Metropolitan Statistical Area</t>
  </si>
  <si>
    <t>Richland County, WI</t>
  </si>
  <si>
    <t>Rock County, WI</t>
  </si>
  <si>
    <t>Rusk County, WI</t>
  </si>
  <si>
    <t>Sauk County, WI</t>
  </si>
  <si>
    <t>Sawyer County, WI</t>
  </si>
  <si>
    <t>Shawano County, WI</t>
  </si>
  <si>
    <t>Shawano, WI Micropolitan Statistical Area</t>
  </si>
  <si>
    <t>Sheboygan County, WI</t>
  </si>
  <si>
    <t>Sheboygan city, WI</t>
  </si>
  <si>
    <t>Sheboygan, WI Metropolitan Statistical Area</t>
  </si>
  <si>
    <t>St. Croix County, WI</t>
  </si>
  <si>
    <t>Stevens Point city, WI</t>
  </si>
  <si>
    <t>Stevens Point, WI Micropolitan Statistical Area</t>
  </si>
  <si>
    <t>Sun Prairie city, WI</t>
  </si>
  <si>
    <t>Superior city, WI</t>
  </si>
  <si>
    <t>Taylor County, WI</t>
  </si>
  <si>
    <t>Trempealeau County, WI</t>
  </si>
  <si>
    <t>Vernon County, WI</t>
  </si>
  <si>
    <t>Vilas County, WI</t>
  </si>
  <si>
    <t>Walworth County, WI</t>
  </si>
  <si>
    <t>Washburn County, WI</t>
  </si>
  <si>
    <t>Washington County, WI</t>
  </si>
  <si>
    <t>Watertown-Fort Atkinson, WI Micropolitan Statistical Area</t>
  </si>
  <si>
    <t>Waukesha County, WI</t>
  </si>
  <si>
    <t>Waukesha city, WI</t>
  </si>
  <si>
    <t>Waupaca County, WI</t>
  </si>
  <si>
    <t>Wausau city, WI</t>
  </si>
  <si>
    <t>Wausau, WI Metropolitan Statistical Area</t>
  </si>
  <si>
    <t>Wausau-Stevens Point-Wisconsin Rapids, WI Combined Statistical Area</t>
  </si>
  <si>
    <t>Waushara County, WI</t>
  </si>
  <si>
    <t>Wauwatosa city, WI</t>
  </si>
  <si>
    <t>West Allis city, WI</t>
  </si>
  <si>
    <t>West Bend city, WI</t>
  </si>
  <si>
    <t>Whitewater-Elkhorn, WI Micropolitan Statistical Area</t>
  </si>
  <si>
    <t>Winnebago County, WI</t>
  </si>
  <si>
    <t>Wisconsin</t>
  </si>
  <si>
    <t>Wisconsin Rapids-Marshfield, WI Micropolitan Statistical Area</t>
  </si>
  <si>
    <t>Wood County, WI</t>
  </si>
  <si>
    <t>Monthly Labor Force Numbers</t>
  </si>
  <si>
    <t>http://download.bls.gov/pub/time.series/la/</t>
  </si>
  <si>
    <t>Monthly Unemployment Numbers</t>
  </si>
  <si>
    <t>24-Month Labor Force Totals</t>
  </si>
  <si>
    <t>24-Month Unemployment Totals</t>
  </si>
  <si>
    <t>Labor Force Statistics from the Current Population Survey</t>
  </si>
  <si>
    <t>Original Data Value</t>
  </si>
  <si>
    <t>Series Id:</t>
  </si>
  <si>
    <t>Not Seasonally Adjusted</t>
  </si>
  <si>
    <t>Series title:</t>
  </si>
  <si>
    <t>Labor force status:</t>
  </si>
  <si>
    <t>Type of data:</t>
  </si>
  <si>
    <t>Number in thousands</t>
  </si>
  <si>
    <t>Age:</t>
  </si>
  <si>
    <t>16 years and over</t>
  </si>
  <si>
    <t>Years:</t>
  </si>
  <si>
    <t>National 24-Month Unemployment Average</t>
  </si>
  <si>
    <t>Year</t>
  </si>
  <si>
    <t>Month</t>
  </si>
  <si>
    <t>Civilian labor force</t>
  </si>
  <si>
    <t>Unemployment</t>
  </si>
  <si>
    <t>Unemployment rate</t>
  </si>
  <si>
    <t>Start date</t>
  </si>
  <si>
    <t>End date</t>
  </si>
  <si>
    <t>Unemployment Rate
(Rounded)</t>
  </si>
  <si>
    <t>20% Above the National Average (Rounded)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</si>
  <si>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</si>
  <si>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</si>
  <si>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</si>
  <si>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</si>
  <si>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</si>
  <si>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</si>
  <si>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</si>
  <si>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</si>
  <si>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</si>
  <si>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</si>
  <si>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</si>
  <si>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</si>
  <si>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UNEMPLOYMENT RATES</t>
  </si>
  <si>
    <t>Step 1</t>
  </si>
  <si>
    <t>Please see worksheet entitled "Step 1-4" for monthly labor force numbers</t>
  </si>
  <si>
    <t>Step 2</t>
  </si>
  <si>
    <t>Please see worksheet entitled "Step 1-4" for 24-month labor force totals</t>
  </si>
  <si>
    <r>
      <t>Step 3</t>
    </r>
    <r>
      <rPr>
        <i/>
        <sz val="8"/>
        <rFont val="Arial"/>
        <family val="2"/>
      </rPr>
      <t/>
    </r>
  </si>
  <si>
    <t>Please see worksheet entitled "Step 1-4" for monthly unemployed numbers</t>
  </si>
  <si>
    <t>Step 4</t>
  </si>
  <si>
    <t>Please see worksheet entitled "Step 1-4" for 24-month unemployed totals</t>
  </si>
  <si>
    <t>from Step 2</t>
  </si>
  <si>
    <t>from Step 4</t>
  </si>
  <si>
    <t>Step 5</t>
  </si>
  <si>
    <t>Step 6</t>
  </si>
  <si>
    <t>Step 7</t>
  </si>
  <si>
    <t>Average</t>
  </si>
  <si>
    <t>Total</t>
  </si>
  <si>
    <t>Total number</t>
  </si>
  <si>
    <t>Unemployment Rate</t>
  </si>
  <si>
    <t>labor force</t>
  </si>
  <si>
    <t>of unemployed</t>
  </si>
  <si>
    <t>(unrounded)</t>
  </si>
  <si>
    <t>(4 decimal places)</t>
  </si>
  <si>
    <t>(multiply by 100)</t>
  </si>
  <si>
    <t>(one decimal place)</t>
  </si>
  <si>
    <t>National Unemployment</t>
  </si>
  <si>
    <t>Threshold - 20% Above the National Average</t>
  </si>
  <si>
    <t>Individual counties</t>
  </si>
  <si>
    <t>Source:  Local Area Unemployment Statistics, Bureau of Labor Statistics, Dept. of Labor</t>
  </si>
  <si>
    <t>Underlying data are available at www.bls.gov/lau/, and are attached.</t>
  </si>
  <si>
    <t>GEO.id</t>
  </si>
  <si>
    <t>GEO.id2</t>
  </si>
  <si>
    <t>GEO.display-label</t>
  </si>
  <si>
    <t>HD01_VD01</t>
  </si>
  <si>
    <t>HD02_VD01</t>
  </si>
  <si>
    <t>HD01_VD02</t>
  </si>
  <si>
    <t>HD02_VD02</t>
  </si>
  <si>
    <t>HD01_VD03</t>
  </si>
  <si>
    <t>HD02_VD03</t>
  </si>
  <si>
    <t>HD01_VD04</t>
  </si>
  <si>
    <t>HD02_VD04</t>
  </si>
  <si>
    <t>HD01_VD05</t>
  </si>
  <si>
    <t>HD02_VD05</t>
  </si>
  <si>
    <t>HD01_VD06</t>
  </si>
  <si>
    <t>HD02_VD06</t>
  </si>
  <si>
    <t>HD01_VD07</t>
  </si>
  <si>
    <t>HD02_VD07</t>
  </si>
  <si>
    <t>Adams County, Wisconsin</t>
  </si>
  <si>
    <t>Ashland County, Wisconsin</t>
  </si>
  <si>
    <t>Barron County, Wisconsin</t>
  </si>
  <si>
    <t>Bayfield County, Wisconsin</t>
  </si>
  <si>
    <t>Brown County, Wisconsin</t>
  </si>
  <si>
    <t>Buffalo County, Wisconsin</t>
  </si>
  <si>
    <t>Burnett County, Wisconsin</t>
  </si>
  <si>
    <t>Calumet County, Wisconsin</t>
  </si>
  <si>
    <t>Chippewa County, Wisconsin</t>
  </si>
  <si>
    <t>Clark County, Wisconsin</t>
  </si>
  <si>
    <t>Columbia County, Wisconsin</t>
  </si>
  <si>
    <t>Crawford County, Wisconsin</t>
  </si>
  <si>
    <t>Dane County, Wisconsin</t>
  </si>
  <si>
    <t>Dodge County, Wisconsin</t>
  </si>
  <si>
    <t>Door County, Wisconsin</t>
  </si>
  <si>
    <t>Douglas County, Wisconsin</t>
  </si>
  <si>
    <t>Dunn County, Wisconsin</t>
  </si>
  <si>
    <t>Eau Claire County, Wisconsin</t>
  </si>
  <si>
    <t>Florence County, Wisconsin</t>
  </si>
  <si>
    <t>Fond du Lac County, Wisconsin</t>
  </si>
  <si>
    <t>Forest County, Wisconsin</t>
  </si>
  <si>
    <t>Grant County, Wisconsin</t>
  </si>
  <si>
    <t>Green County, Wisconsin</t>
  </si>
  <si>
    <t>Green Lake County, Wisconsin</t>
  </si>
  <si>
    <t>Iowa County, Wisconsin</t>
  </si>
  <si>
    <t>Iron County, Wisconsin</t>
  </si>
  <si>
    <t>Jackson County, Wisconsin</t>
  </si>
  <si>
    <t>Jefferson County, Wisconsin</t>
  </si>
  <si>
    <t>Juneau County, Wisconsin</t>
  </si>
  <si>
    <t>Kenosha County, Wisconsin</t>
  </si>
  <si>
    <t>Kewaunee County, Wisconsin</t>
  </si>
  <si>
    <t>La Crosse County, Wisconsin</t>
  </si>
  <si>
    <t>Lafayette County, Wisconsin</t>
  </si>
  <si>
    <t>Langlade County, Wisconsin</t>
  </si>
  <si>
    <t>Lincoln County, Wisconsin</t>
  </si>
  <si>
    <t>Manitowoc County, Wisconsin</t>
  </si>
  <si>
    <t>Marathon County, Wisconsin</t>
  </si>
  <si>
    <t>Marinette County, Wisconsin</t>
  </si>
  <si>
    <t>Marquette County, Wisconsin</t>
  </si>
  <si>
    <t>Menominee County, Wisconsin</t>
  </si>
  <si>
    <t>Milwaukee County, Wisconsin</t>
  </si>
  <si>
    <t>Monroe County, Wisconsin</t>
  </si>
  <si>
    <t>Oconto County, Wisconsin</t>
  </si>
  <si>
    <t>Oneida County, Wisconsin</t>
  </si>
  <si>
    <t>Outagamie County, Wisconsin</t>
  </si>
  <si>
    <t>Ozaukee County, Wisconsin</t>
  </si>
  <si>
    <t>Pepin County, Wisconsin</t>
  </si>
  <si>
    <t>Pierce County, Wisconsin</t>
  </si>
  <si>
    <t>Polk County, Wisconsin</t>
  </si>
  <si>
    <t>Portage County, Wisconsin</t>
  </si>
  <si>
    <t>Price County, Wisconsin</t>
  </si>
  <si>
    <t>Racine County, Wisconsin</t>
  </si>
  <si>
    <t>Richland County, Wisconsin</t>
  </si>
  <si>
    <t>Rock County, Wisconsin</t>
  </si>
  <si>
    <t>Rusk County, Wisconsin</t>
  </si>
  <si>
    <t>St. Croix County, Wisconsin</t>
  </si>
  <si>
    <t>Sauk County, Wisconsin</t>
  </si>
  <si>
    <t>Sawyer County, Wisconsin</t>
  </si>
  <si>
    <t>Shawano County, Wisconsin</t>
  </si>
  <si>
    <t>Sheboygan County, Wisconsin</t>
  </si>
  <si>
    <t>Taylor County, Wisconsin</t>
  </si>
  <si>
    <t>Trempealeau County, Wisconsin</t>
  </si>
  <si>
    <t>Vernon County, Wisconsin</t>
  </si>
  <si>
    <t>Vilas County, Wisconsin</t>
  </si>
  <si>
    <t>Walworth County, Wisconsin</t>
  </si>
  <si>
    <t>Washburn County, Wisconsin</t>
  </si>
  <si>
    <t>Washington County, Wisconsin</t>
  </si>
  <si>
    <t>Waukesha County, Wisconsin</t>
  </si>
  <si>
    <t>Waupaca County, Wisconsin</t>
  </si>
  <si>
    <t>Waushara County, Wisconsin</t>
  </si>
  <si>
    <t>Winnebago County, Wisconsin</t>
  </si>
  <si>
    <t>Wood County, Wisconsin</t>
  </si>
  <si>
    <t>Ashland County (part); Wisconsin (part); Bad River Reservation, WI</t>
  </si>
  <si>
    <t>Iron County (part); Wisconsin (part); Bad River Reservation, WI</t>
  </si>
  <si>
    <t>Douglas County (part); Wisconsin (part); Fond du Lac Reservation and Off-Reservation Trust Land, MN--WI</t>
  </si>
  <si>
    <t>Forest County (part); Wisconsin (part); Forest County Potawatomi Community and Off-Reservation Trust Land, WI</t>
  </si>
  <si>
    <t>Milwaukee County (part); Wisconsin (part); Forest County Potawatomi Community and Off-Reservation Trust Land, WI</t>
  </si>
  <si>
    <t>Oconto County (part); Wisconsin (part); Forest County Potawatomi Community and Off-Reservation Trust Land, WI</t>
  </si>
  <si>
    <t>Adams County (part); Wisconsin (part); Ho-Chunk Nation Reservation and Off-Reservation Trust Land, WI--MN</t>
  </si>
  <si>
    <t>Clark County (part); Wisconsin (part); Ho-Chunk Nation Reservation and Off-Reservation Trust Land, WI--MN</t>
  </si>
  <si>
    <t>Crawford County (part); Wisconsin (part); Ho-Chunk Nation Reservation and Off-Reservation Trust Land, WI--MN</t>
  </si>
  <si>
    <t>Dane County (part); Wisconsin (part); Ho-Chunk Nation Reservation and Off-Reservation Trust Land, WI--MN</t>
  </si>
  <si>
    <t>Eau Claire County (part); Wisconsin (part); Ho-Chunk Nation Reservation and Off-Reservation Trust Land, WI--MN</t>
  </si>
  <si>
    <t>Jackson County (part); Wisconsin (part); Ho-Chunk Nation Reservation and Off-Reservation Trust Land, WI--MN</t>
  </si>
  <si>
    <t>Juneau County (part); Wisconsin (part); Ho-Chunk Nation Reservation and Off-Reservation Trust Land, WI--MN</t>
  </si>
  <si>
    <t>La Crosse County (part); Wisconsin (part); Ho-Chunk Nation Reservation and Off-Reservation Trust Land, WI--MN</t>
  </si>
  <si>
    <t>Marathon County (part); Wisconsin (part); Ho-Chunk Nation Reservation and Off-Reservation Trust Land, WI--MN</t>
  </si>
  <si>
    <t>Monroe County (part); Wisconsin (part); Ho-Chunk Nation Reservation and Off-Reservation Trust Land, WI--MN</t>
  </si>
  <si>
    <t>Sauk County (part); Wisconsin (part); Ho-Chunk Nation Reservation and Off-Reservation Trust Land, WI--MN</t>
  </si>
  <si>
    <t>Shawano County (part); Wisconsin (part); Ho-Chunk Nation Reservation and Off-Reservation Trust Land, WI--MN</t>
  </si>
  <si>
    <t>Vernon County (part); Wisconsin (part); Ho-Chunk Nation Reservation and Off-Reservation Trust Land, WI--MN</t>
  </si>
  <si>
    <t>Wood County (part); Wisconsin (part); Ho-Chunk Nation Reservation and Off-Reservation Trust Land, WI--MN</t>
  </si>
  <si>
    <t>Burnett County (part); Wisconsin (part); Lac Courte Oreilles Reservation and Off-Reservation Trust Land, WI</t>
  </si>
  <si>
    <t>Sawyer County (part); Wisconsin (part); Lac Courte Oreilles Reservation and Off-Reservation Trust Land, WI</t>
  </si>
  <si>
    <t>Washburn County (part); Wisconsin (part); Lac Courte Oreilles Reservation and Off-Reservation Trust Land, WI</t>
  </si>
  <si>
    <t>Iron County (part); Wisconsin (part); Lac du Flambeau Reservation, WI</t>
  </si>
  <si>
    <t>Oneida County (part); Wisconsin (part); Lac du Flambeau Reservation, WI</t>
  </si>
  <si>
    <t>Vilas County (part); Wisconsin (part); Lac du Flambeau Reservation, WI</t>
  </si>
  <si>
    <t>Menominee County (part); Wisconsin (part); Menominee Reservation and Off-Reservation Trust Land, WI</t>
  </si>
  <si>
    <t>Shawano County (part); Wisconsin (part); Menominee Reservation and Off-Reservation Trust Land, WI</t>
  </si>
  <si>
    <t>Brown County (part); Wisconsin (part); Oneida (WI) Reservation and Off-Reservation Trust Land, WI</t>
  </si>
  <si>
    <t>Outagamie County (part); Wisconsin (part); Oneida (WI) Reservation and Off-Reservation Trust Land, WI</t>
  </si>
  <si>
    <t>Bayfield County (part); Wisconsin (part); Red Cliff Reservation and Off-Reservation Trust Land, WI</t>
  </si>
  <si>
    <t>Barron County (part); Wisconsin (part); St. Croix Reservation and Off-Reservation Trust Land, WI</t>
  </si>
  <si>
    <t>Burnett County (part); Wisconsin (part); St. Croix Reservation and Off-Reservation Trust Land, WI</t>
  </si>
  <si>
    <t>Polk County (part); Wisconsin (part); St. Croix Reservation and Off-Reservation Trust Land, WI</t>
  </si>
  <si>
    <t>Forest County (part); Wisconsin (part); Sokaogon Chippewa Community and Off-Reservation Trust Land, WI</t>
  </si>
  <si>
    <t>Shawano County (part); Wisconsin (part); Stockbridge Munsee Community and Off-Reservation Trust Land, WI</t>
  </si>
  <si>
    <t>Census share calculations</t>
  </si>
  <si>
    <t>All data is from Table B23025, "Employment Status for the Population 16 and Over", in the "Reservation data" tab</t>
  </si>
  <si>
    <t>Employed</t>
  </si>
  <si>
    <t>Unemployed</t>
  </si>
  <si>
    <t>Labor Force Total</t>
  </si>
  <si>
    <t xml:space="preserve">Number </t>
  </si>
  <si>
    <t>Census Share</t>
  </si>
  <si>
    <t>Number</t>
  </si>
  <si>
    <t>24-Month totals</t>
  </si>
  <si>
    <t>Labor Force</t>
  </si>
  <si>
    <t>20% above national average for same 24-month period</t>
  </si>
  <si>
    <t>Census Ratio</t>
  </si>
  <si>
    <t>Labor force</t>
  </si>
  <si>
    <t>Total Bad River Reservation</t>
  </si>
  <si>
    <t>Total Forest County Reservation</t>
  </si>
  <si>
    <t>Total Fond du Lac Reservation</t>
  </si>
  <si>
    <t>Total Ho-Chunk Nation Reservation</t>
  </si>
  <si>
    <t>Total Lac du Flambeau Reservation</t>
  </si>
  <si>
    <t>Total Menominee Reservation</t>
  </si>
  <si>
    <t>Total Oneida (WI) Reservation</t>
  </si>
  <si>
    <t>Total Red Cliff Reservation</t>
  </si>
  <si>
    <t>Total St. Croix Reservation</t>
  </si>
  <si>
    <t xml:space="preserve">Total Sokaogon Chippewa Community </t>
  </si>
  <si>
    <t>Total Stockbridge Munsee Community</t>
  </si>
  <si>
    <t>Reservations</t>
  </si>
  <si>
    <t>Total Lac Courte Oreilles Reservation</t>
  </si>
  <si>
    <t>De Pere city, WI</t>
  </si>
  <si>
    <t>Table B23025</t>
  </si>
  <si>
    <t>EMPLOYMENT STATUS FOR THE POPULATION 16 YEARS AND OVER</t>
  </si>
  <si>
    <t>Universe: Population 16 years and over  more information</t>
  </si>
  <si>
    <t>http://www.bls.gov/webapps/legacy/cpsatab1.htm</t>
  </si>
  <si>
    <t>Mequon city, WI</t>
  </si>
  <si>
    <t>Muskego city, WI</t>
  </si>
  <si>
    <t>Geography ID</t>
  </si>
  <si>
    <t>id2</t>
  </si>
  <si>
    <t>Geography Name</t>
  </si>
  <si>
    <t>Estimate!!Total</t>
  </si>
  <si>
    <t>Margin of Error!!Total</t>
  </si>
  <si>
    <t>Estimate!!Total!!In labor force</t>
  </si>
  <si>
    <t>Margin of Error!!Total!!In labor force</t>
  </si>
  <si>
    <t>Estimate!!Total!!In labor force!!Civilian labor force</t>
  </si>
  <si>
    <t>Margin of Error!!Total!!In labor force!!Civilian labor force</t>
  </si>
  <si>
    <t>Estimate!!Total!!In labor force!!Civilian labor force!!Employed</t>
  </si>
  <si>
    <t>Margin of Error!!Total!!In labor force!!Civilian labor force!!Employed</t>
  </si>
  <si>
    <t>Estimate!!Total!!In labor force!!Civilian labor force!!Unemployed</t>
  </si>
  <si>
    <t>Margin of Error!!Total!!In labor force!!Civilian labor force!!Unemployed</t>
  </si>
  <si>
    <t>Estimate!!Total!!In labor force!!Armed Forces</t>
  </si>
  <si>
    <t>Margin of Error!!Total!!In labor force!!Armed Forces</t>
  </si>
  <si>
    <t>Estimate!!Total!!Not in labor force</t>
  </si>
  <si>
    <t>Margin of Error!!Total!!Not in labor force</t>
  </si>
  <si>
    <t>55</t>
  </si>
  <si>
    <t>55001</t>
  </si>
  <si>
    <t>55003</t>
  </si>
  <si>
    <t>55005</t>
  </si>
  <si>
    <t>55007</t>
  </si>
  <si>
    <t>55009</t>
  </si>
  <si>
    <t>55011</t>
  </si>
  <si>
    <t>55013</t>
  </si>
  <si>
    <t>55015</t>
  </si>
  <si>
    <t>55017</t>
  </si>
  <si>
    <t>55019</t>
  </si>
  <si>
    <t>55021</t>
  </si>
  <si>
    <t>55023</t>
  </si>
  <si>
    <t>55025</t>
  </si>
  <si>
    <t>55027</t>
  </si>
  <si>
    <t>55029</t>
  </si>
  <si>
    <t>55031</t>
  </si>
  <si>
    <t>55033</t>
  </si>
  <si>
    <t>55035</t>
  </si>
  <si>
    <t>55037</t>
  </si>
  <si>
    <t>55039</t>
  </si>
  <si>
    <t>55041</t>
  </si>
  <si>
    <t>55043</t>
  </si>
  <si>
    <t>55045</t>
  </si>
  <si>
    <t>55047</t>
  </si>
  <si>
    <t>55049</t>
  </si>
  <si>
    <t>55051</t>
  </si>
  <si>
    <t>55053</t>
  </si>
  <si>
    <t>55055</t>
  </si>
  <si>
    <t>55057</t>
  </si>
  <si>
    <t>55059</t>
  </si>
  <si>
    <t>55061</t>
  </si>
  <si>
    <t>55063</t>
  </si>
  <si>
    <t>55065</t>
  </si>
  <si>
    <t>55067</t>
  </si>
  <si>
    <t>55069</t>
  </si>
  <si>
    <t>55071</t>
  </si>
  <si>
    <t>55073</t>
  </si>
  <si>
    <t>55075</t>
  </si>
  <si>
    <t>55077</t>
  </si>
  <si>
    <t>55078</t>
  </si>
  <si>
    <t>55079</t>
  </si>
  <si>
    <t>55081</t>
  </si>
  <si>
    <t>55083</t>
  </si>
  <si>
    <t>55085</t>
  </si>
  <si>
    <t>55087</t>
  </si>
  <si>
    <t>55089</t>
  </si>
  <si>
    <t>55091</t>
  </si>
  <si>
    <t>55093</t>
  </si>
  <si>
    <t>55095</t>
  </si>
  <si>
    <t>55097</t>
  </si>
  <si>
    <t>55099</t>
  </si>
  <si>
    <t>55101</t>
  </si>
  <si>
    <t>55103</t>
  </si>
  <si>
    <t>55105</t>
  </si>
  <si>
    <t>55107</t>
  </si>
  <si>
    <t>55109</t>
  </si>
  <si>
    <t>55111</t>
  </si>
  <si>
    <t>55113</t>
  </si>
  <si>
    <t>55115</t>
  </si>
  <si>
    <t>55117</t>
  </si>
  <si>
    <t>55119</t>
  </si>
  <si>
    <t>55121</t>
  </si>
  <si>
    <t>55123</t>
  </si>
  <si>
    <t>55125</t>
  </si>
  <si>
    <t>55127</t>
  </si>
  <si>
    <t>55129</t>
  </si>
  <si>
    <t>55131</t>
  </si>
  <si>
    <t>55133</t>
  </si>
  <si>
    <t>55135</t>
  </si>
  <si>
    <t>55137</t>
  </si>
  <si>
    <t>55139</t>
  </si>
  <si>
    <t>55141</t>
  </si>
  <si>
    <t>014055003</t>
  </si>
  <si>
    <t>014055051</t>
  </si>
  <si>
    <t>112555031</t>
  </si>
  <si>
    <t>113555039</t>
  </si>
  <si>
    <t>Fond du Lac County (part); Wisconsin (part); Forest County Potawatomi Community and Off-Reservation Trust Land, WI</t>
  </si>
  <si>
    <t>113555041</t>
  </si>
  <si>
    <t>113555079</t>
  </si>
  <si>
    <t>113555083</t>
  </si>
  <si>
    <t>145055001</t>
  </si>
  <si>
    <t>145055019</t>
  </si>
  <si>
    <t>145055023</t>
  </si>
  <si>
    <t>145055025</t>
  </si>
  <si>
    <t>145055035</t>
  </si>
  <si>
    <t>145055053</t>
  </si>
  <si>
    <t>145055057</t>
  </si>
  <si>
    <t>145055063</t>
  </si>
  <si>
    <t>145055073</t>
  </si>
  <si>
    <t>145055081</t>
  </si>
  <si>
    <t>145055111</t>
  </si>
  <si>
    <t>145055115</t>
  </si>
  <si>
    <t>145055123</t>
  </si>
  <si>
    <t>145055141</t>
  </si>
  <si>
    <t>181555013</t>
  </si>
  <si>
    <t>181555113</t>
  </si>
  <si>
    <t>181555129</t>
  </si>
  <si>
    <t>182555051</t>
  </si>
  <si>
    <t>182555085</t>
  </si>
  <si>
    <t>182555125</t>
  </si>
  <si>
    <t>217555078</t>
  </si>
  <si>
    <t>217555115</t>
  </si>
  <si>
    <t>256055009</t>
  </si>
  <si>
    <t>256055087</t>
  </si>
  <si>
    <t>308555007</t>
  </si>
  <si>
    <t>330555005</t>
  </si>
  <si>
    <t>330555013</t>
  </si>
  <si>
    <t>330555095</t>
  </si>
  <si>
    <t>388555041</t>
  </si>
  <si>
    <t>401555115</t>
  </si>
  <si>
    <t>Individual cities</t>
  </si>
  <si>
    <t>LNU01000000</t>
  </si>
  <si>
    <t>(Unadj) Civilian Labor Force Level</t>
  </si>
  <si>
    <t>2022 to 2024</t>
  </si>
  <si>
    <t>2018-2022 American Community Survey 5-Year Estimates</t>
  </si>
  <si>
    <t>0400000US55</t>
  </si>
  <si>
    <t>0500000US55001</t>
  </si>
  <si>
    <t>0500000US55003</t>
  </si>
  <si>
    <t>0500000US55005</t>
  </si>
  <si>
    <t>0500000US55007</t>
  </si>
  <si>
    <t>0500000US55009</t>
  </si>
  <si>
    <t>0500000US55011</t>
  </si>
  <si>
    <t>0500000US55013</t>
  </si>
  <si>
    <t>0500000US55015</t>
  </si>
  <si>
    <t>0500000US55017</t>
  </si>
  <si>
    <t>0500000US55019</t>
  </si>
  <si>
    <t>0500000US55021</t>
  </si>
  <si>
    <t>0500000US55023</t>
  </si>
  <si>
    <t>0500000US55025</t>
  </si>
  <si>
    <t>0500000US55027</t>
  </si>
  <si>
    <t>0500000US55029</t>
  </si>
  <si>
    <t>0500000US55031</t>
  </si>
  <si>
    <t>0500000US55033</t>
  </si>
  <si>
    <t>0500000US55035</t>
  </si>
  <si>
    <t>0500000US55037</t>
  </si>
  <si>
    <t>0500000US55039</t>
  </si>
  <si>
    <t>0500000US55041</t>
  </si>
  <si>
    <t>0500000US55043</t>
  </si>
  <si>
    <t>0500000US55045</t>
  </si>
  <si>
    <t>0500000US55047</t>
  </si>
  <si>
    <t>0500000US55049</t>
  </si>
  <si>
    <t>0500000US55051</t>
  </si>
  <si>
    <t>0500000US55053</t>
  </si>
  <si>
    <t>0500000US55055</t>
  </si>
  <si>
    <t>0500000US55057</t>
  </si>
  <si>
    <t>0500000US55059</t>
  </si>
  <si>
    <t>0500000US55061</t>
  </si>
  <si>
    <t>0500000US55063</t>
  </si>
  <si>
    <t>0500000US55065</t>
  </si>
  <si>
    <t>0500000US55067</t>
  </si>
  <si>
    <t>0500000US55069</t>
  </si>
  <si>
    <t>0500000US55071</t>
  </si>
  <si>
    <t>0500000US55073</t>
  </si>
  <si>
    <t>0500000US55075</t>
  </si>
  <si>
    <t>0500000US55077</t>
  </si>
  <si>
    <t>0500000US55078</t>
  </si>
  <si>
    <t>0500000US55079</t>
  </si>
  <si>
    <t>0500000US55081</t>
  </si>
  <si>
    <t>0500000US55083</t>
  </si>
  <si>
    <t>0500000US55085</t>
  </si>
  <si>
    <t>0500000US55087</t>
  </si>
  <si>
    <t>0500000US55089</t>
  </si>
  <si>
    <t>0500000US55091</t>
  </si>
  <si>
    <t>0500000US55093</t>
  </si>
  <si>
    <t>0500000US55095</t>
  </si>
  <si>
    <t>0500000US55097</t>
  </si>
  <si>
    <t>0500000US55099</t>
  </si>
  <si>
    <t>0500000US55101</t>
  </si>
  <si>
    <t>0500000US55103</t>
  </si>
  <si>
    <t>0500000US55105</t>
  </si>
  <si>
    <t>0500000US55107</t>
  </si>
  <si>
    <t>0500000US55109</t>
  </si>
  <si>
    <t>0500000US55111</t>
  </si>
  <si>
    <t>0500000US55113</t>
  </si>
  <si>
    <t>0500000US55115</t>
  </si>
  <si>
    <t>0500000US55117</t>
  </si>
  <si>
    <t>0500000US55119</t>
  </si>
  <si>
    <t>0500000US55121</t>
  </si>
  <si>
    <t>0500000US55123</t>
  </si>
  <si>
    <t>0500000US55125</t>
  </si>
  <si>
    <t>0500000US55127</t>
  </si>
  <si>
    <t>0500000US55129</t>
  </si>
  <si>
    <t>0500000US55131</t>
  </si>
  <si>
    <t>0500000US55133</t>
  </si>
  <si>
    <t>0500000US55135</t>
  </si>
  <si>
    <t>0500000US55137</t>
  </si>
  <si>
    <t>0500000US55139</t>
  </si>
  <si>
    <t>0500000US55141</t>
  </si>
  <si>
    <t>2700000US014055003</t>
  </si>
  <si>
    <t>2700000US014055051</t>
  </si>
  <si>
    <t>2700000US112555031</t>
  </si>
  <si>
    <t>2700000US113555039</t>
  </si>
  <si>
    <t>2700000US113555041</t>
  </si>
  <si>
    <t>2700000US113555079</t>
  </si>
  <si>
    <t>2700000US113555083</t>
  </si>
  <si>
    <t>2700000US145055001</t>
  </si>
  <si>
    <t>2700000US145055019</t>
  </si>
  <si>
    <t>2700000US145055023</t>
  </si>
  <si>
    <t>2700000US145055025</t>
  </si>
  <si>
    <t>2700000US145055035</t>
  </si>
  <si>
    <t>2700000US145055053</t>
  </si>
  <si>
    <t>2700000US145055057</t>
  </si>
  <si>
    <t>2700000US145055063</t>
  </si>
  <si>
    <t>2700000US145055073</t>
  </si>
  <si>
    <t>2700000US145055081</t>
  </si>
  <si>
    <t>2700000US145055111</t>
  </si>
  <si>
    <t>2700000US145055115</t>
  </si>
  <si>
    <t>2700000US145055123</t>
  </si>
  <si>
    <t>2700000US145055141</t>
  </si>
  <si>
    <t>2700000US181555013</t>
  </si>
  <si>
    <t>2700000US181555113</t>
  </si>
  <si>
    <t>2700000US181555129</t>
  </si>
  <si>
    <t>2700000US182555051</t>
  </si>
  <si>
    <t>2700000US182555085</t>
  </si>
  <si>
    <t>2700000US182555125</t>
  </si>
  <si>
    <t>2700000US217555078</t>
  </si>
  <si>
    <t>2700000US217555115</t>
  </si>
  <si>
    <t>2700000US256055009</t>
  </si>
  <si>
    <t>2700000US256055087</t>
  </si>
  <si>
    <t>2700000US308555007</t>
  </si>
  <si>
    <t>2700000US330555005</t>
  </si>
  <si>
    <t>2700000US330555013</t>
  </si>
  <si>
    <t>2700000US330555095</t>
  </si>
  <si>
    <t>2700000US388555041</t>
  </si>
  <si>
    <t>2700000US401555115</t>
  </si>
  <si>
    <t>Feb 2022 - Jan 2024</t>
  </si>
  <si>
    <t>FEB 2022 - JAN 2024</t>
  </si>
  <si>
    <t>Regional Grouping of Counties</t>
  </si>
  <si>
    <t>Total Region</t>
  </si>
  <si>
    <t>https://data.census.gov/table/ACSDT5Y2022.B23025?q=B23025: Employment Status for the Population 16 Years and Over&amp;g=040XX00US55$0500000,55$8600000</t>
  </si>
  <si>
    <t>GEO_ID</t>
  </si>
  <si>
    <t>NAME</t>
  </si>
  <si>
    <t>B23025_001E</t>
  </si>
  <si>
    <t>B23025_001M</t>
  </si>
  <si>
    <t>B23025_002E</t>
  </si>
  <si>
    <t>B23025_002M</t>
  </si>
  <si>
    <t>B23025_003E</t>
  </si>
  <si>
    <t>B23025_003M</t>
  </si>
  <si>
    <t>B23025_004E</t>
  </si>
  <si>
    <t>B23025_004M</t>
  </si>
  <si>
    <t>B23025_005E</t>
  </si>
  <si>
    <t>B23025_005M</t>
  </si>
  <si>
    <t>B23025_006E</t>
  </si>
  <si>
    <t>B23025_006M</t>
  </si>
  <si>
    <t>B23025_007E</t>
  </si>
  <si>
    <t>B23025_007M</t>
  </si>
  <si>
    <t>Geography</t>
  </si>
  <si>
    <t>Geographic Area Name</t>
  </si>
  <si>
    <t>Estimate!!Total:</t>
  </si>
  <si>
    <t>Margin of Error!!Total:</t>
  </si>
  <si>
    <t>Estimate!!Total:!!In labor force:</t>
  </si>
  <si>
    <t>Margin of Error!!Total:!!In labor force:</t>
  </si>
  <si>
    <t>Estimate!!Total:!!In labor force:!!Civilian labor force:</t>
  </si>
  <si>
    <t>Margin of Error!!Total:!!In labor force:!!Civilian labor force:</t>
  </si>
  <si>
    <t>Estimate!!Total:!!In labor force:!!Civilian labor force:!!Employed</t>
  </si>
  <si>
    <t>Margin of Error!!Total:!!In labor force:!!Civilian labor force:!!Employed</t>
  </si>
  <si>
    <t>Estimate!!Total:!!In labor force:!!Civilian labor force:!!Unemployed</t>
  </si>
  <si>
    <t>Margin of Error!!Total:!!In labor force:!!Civilian labor force:!!Unemployed</t>
  </si>
  <si>
    <t>Estimate!!Total:!!In labor force:!!Armed Forces</t>
  </si>
  <si>
    <t>Margin of Error!!Total:!!In labor force:!!Armed Forces</t>
  </si>
  <si>
    <t>Estimate!!Total:!!Not in labor force</t>
  </si>
  <si>
    <t>Margin of Error!!Total:!!Not in labor force</t>
  </si>
  <si>
    <t>860Z200US53001</t>
  </si>
  <si>
    <t>ZCTA5 53001</t>
  </si>
  <si>
    <t>860Z200US53002</t>
  </si>
  <si>
    <t>ZCTA5 53002</t>
  </si>
  <si>
    <t>860Z200US53003</t>
  </si>
  <si>
    <t>ZCTA5 53003</t>
  </si>
  <si>
    <t>860Z200US53004</t>
  </si>
  <si>
    <t>ZCTA5 53004</t>
  </si>
  <si>
    <t>860Z200US53005</t>
  </si>
  <si>
    <t>ZCTA5 53005</t>
  </si>
  <si>
    <t>860Z200US53006</t>
  </si>
  <si>
    <t>ZCTA5 53006</t>
  </si>
  <si>
    <t>860Z200US53007</t>
  </si>
  <si>
    <t>ZCTA5 53007</t>
  </si>
  <si>
    <t>860Z200US53010</t>
  </si>
  <si>
    <t>ZCTA5 53010</t>
  </si>
  <si>
    <t>860Z200US53011</t>
  </si>
  <si>
    <t>ZCTA5 53011</t>
  </si>
  <si>
    <t>860Z200US53012</t>
  </si>
  <si>
    <t>ZCTA5 53012</t>
  </si>
  <si>
    <t>860Z200US53013</t>
  </si>
  <si>
    <t>ZCTA5 53013</t>
  </si>
  <si>
    <t>860Z200US53014</t>
  </si>
  <si>
    <t>ZCTA5 53014</t>
  </si>
  <si>
    <t>860Z200US53015</t>
  </si>
  <si>
    <t>ZCTA5 53015</t>
  </si>
  <si>
    <t>860Z200US53016</t>
  </si>
  <si>
    <t>ZCTA5 53016</t>
  </si>
  <si>
    <t>860Z200US53017</t>
  </si>
  <si>
    <t>ZCTA5 53017</t>
  </si>
  <si>
    <t>860Z200US53018</t>
  </si>
  <si>
    <t>ZCTA5 53018</t>
  </si>
  <si>
    <t>860Z200US53019</t>
  </si>
  <si>
    <t>ZCTA5 53019</t>
  </si>
  <si>
    <t>860Z200US53020</t>
  </si>
  <si>
    <t>ZCTA5 53020</t>
  </si>
  <si>
    <t>860Z200US53021</t>
  </si>
  <si>
    <t>ZCTA5 53021</t>
  </si>
  <si>
    <t>860Z200US53022</t>
  </si>
  <si>
    <t>ZCTA5 53022</t>
  </si>
  <si>
    <t>860Z200US53023</t>
  </si>
  <si>
    <t>ZCTA5 53023</t>
  </si>
  <si>
    <t>860Z200US53024</t>
  </si>
  <si>
    <t>ZCTA5 53024</t>
  </si>
  <si>
    <t>860Z200US53027</t>
  </si>
  <si>
    <t>ZCTA5 53027</t>
  </si>
  <si>
    <t>860Z200US53029</t>
  </si>
  <si>
    <t>ZCTA5 53029</t>
  </si>
  <si>
    <t>860Z200US53031</t>
  </si>
  <si>
    <t>ZCTA5 53031</t>
  </si>
  <si>
    <t>860Z200US53032</t>
  </si>
  <si>
    <t>ZCTA5 53032</t>
  </si>
  <si>
    <t>860Z200US53033</t>
  </si>
  <si>
    <t>ZCTA5 53033</t>
  </si>
  <si>
    <t>860Z200US53034</t>
  </si>
  <si>
    <t>ZCTA5 53034</t>
  </si>
  <si>
    <t>860Z200US53035</t>
  </si>
  <si>
    <t>ZCTA5 53035</t>
  </si>
  <si>
    <t>860Z200US53036</t>
  </si>
  <si>
    <t>ZCTA5 53036</t>
  </si>
  <si>
    <t>860Z200US53037</t>
  </si>
  <si>
    <t>ZCTA5 53037</t>
  </si>
  <si>
    <t>860Z200US53038</t>
  </si>
  <si>
    <t>ZCTA5 53038</t>
  </si>
  <si>
    <t>860Z200US53039</t>
  </si>
  <si>
    <t>ZCTA5 53039</t>
  </si>
  <si>
    <t>860Z200US53040</t>
  </si>
  <si>
    <t>ZCTA5 53040</t>
  </si>
  <si>
    <t>860Z200US53042</t>
  </si>
  <si>
    <t>ZCTA5 53042</t>
  </si>
  <si>
    <t>860Z200US53044</t>
  </si>
  <si>
    <t>ZCTA5 53044</t>
  </si>
  <si>
    <t>860Z200US53045</t>
  </si>
  <si>
    <t>ZCTA5 53045</t>
  </si>
  <si>
    <t>860Z200US53046</t>
  </si>
  <si>
    <t>ZCTA5 53046</t>
  </si>
  <si>
    <t>860Z200US53047</t>
  </si>
  <si>
    <t>ZCTA5 53047</t>
  </si>
  <si>
    <t>860Z200US53048</t>
  </si>
  <si>
    <t>ZCTA5 53048</t>
  </si>
  <si>
    <t>860Z200US53049</t>
  </si>
  <si>
    <t>ZCTA5 53049</t>
  </si>
  <si>
    <t>860Z200US53050</t>
  </si>
  <si>
    <t>ZCTA5 53050</t>
  </si>
  <si>
    <t>860Z200US53051</t>
  </si>
  <si>
    <t>ZCTA5 53051</t>
  </si>
  <si>
    <t>860Z200US53057</t>
  </si>
  <si>
    <t>ZCTA5 53057</t>
  </si>
  <si>
    <t>860Z200US53058</t>
  </si>
  <si>
    <t>ZCTA5 53058</t>
  </si>
  <si>
    <t>860Z200US53059</t>
  </si>
  <si>
    <t>ZCTA5 53059</t>
  </si>
  <si>
    <t>860Z200US53061</t>
  </si>
  <si>
    <t>ZCTA5 53061</t>
  </si>
  <si>
    <t>860Z200US53063</t>
  </si>
  <si>
    <t>ZCTA5 53063</t>
  </si>
  <si>
    <t>860Z200US53065</t>
  </si>
  <si>
    <t>ZCTA5 53065</t>
  </si>
  <si>
    <t>860Z200US53066</t>
  </si>
  <si>
    <t>ZCTA5 53066</t>
  </si>
  <si>
    <t>860Z200US53069</t>
  </si>
  <si>
    <t>ZCTA5 53069</t>
  </si>
  <si>
    <t>860Z200US53070</t>
  </si>
  <si>
    <t>ZCTA5 53070</t>
  </si>
  <si>
    <t>860Z200US53072</t>
  </si>
  <si>
    <t>ZCTA5 53072</t>
  </si>
  <si>
    <t>860Z200US53073</t>
  </si>
  <si>
    <t>ZCTA5 53073</t>
  </si>
  <si>
    <t>860Z200US53074</t>
  </si>
  <si>
    <t>ZCTA5 53074</t>
  </si>
  <si>
    <t>860Z200US53075</t>
  </si>
  <si>
    <t>ZCTA5 53075</t>
  </si>
  <si>
    <t>860Z200US53076</t>
  </si>
  <si>
    <t>ZCTA5 53076</t>
  </si>
  <si>
    <t>860Z200US53078</t>
  </si>
  <si>
    <t>ZCTA5 53078</t>
  </si>
  <si>
    <t>860Z200US53079</t>
  </si>
  <si>
    <t>ZCTA5 53079</t>
  </si>
  <si>
    <t>860Z200US53080</t>
  </si>
  <si>
    <t>ZCTA5 53080</t>
  </si>
  <si>
    <t>860Z200US53081</t>
  </si>
  <si>
    <t>ZCTA5 53081</t>
  </si>
  <si>
    <t>860Z200US53083</t>
  </si>
  <si>
    <t>ZCTA5 53083</t>
  </si>
  <si>
    <t>860Z200US53085</t>
  </si>
  <si>
    <t>ZCTA5 53085</t>
  </si>
  <si>
    <t>860Z200US53086</t>
  </si>
  <si>
    <t>ZCTA5 53086</t>
  </si>
  <si>
    <t>860Z200US53088</t>
  </si>
  <si>
    <t>ZCTA5 53088</t>
  </si>
  <si>
    <t>860Z200US53089</t>
  </si>
  <si>
    <t>ZCTA5 53089</t>
  </si>
  <si>
    <t>860Z200US53090</t>
  </si>
  <si>
    <t>ZCTA5 53090</t>
  </si>
  <si>
    <t>860Z200US53091</t>
  </si>
  <si>
    <t>ZCTA5 53091</t>
  </si>
  <si>
    <t>860Z200US53092</t>
  </si>
  <si>
    <t>ZCTA5 53092</t>
  </si>
  <si>
    <t>860Z200US53093</t>
  </si>
  <si>
    <t>ZCTA5 53093</t>
  </si>
  <si>
    <t>860Z200US53094</t>
  </si>
  <si>
    <t>ZCTA5 53094</t>
  </si>
  <si>
    <t>860Z200US53095</t>
  </si>
  <si>
    <t>ZCTA5 53095</t>
  </si>
  <si>
    <t>860Z200US53097</t>
  </si>
  <si>
    <t>ZCTA5 53097</t>
  </si>
  <si>
    <t>860Z200US53098</t>
  </si>
  <si>
    <t>ZCTA5 53098</t>
  </si>
  <si>
    <t>860Z200US53099</t>
  </si>
  <si>
    <t>ZCTA5 53099</t>
  </si>
  <si>
    <t>860Z200US53103</t>
  </si>
  <si>
    <t>ZCTA5 53103</t>
  </si>
  <si>
    <t>860Z200US53104</t>
  </si>
  <si>
    <t>ZCTA5 53104</t>
  </si>
  <si>
    <t>860Z200US53105</t>
  </si>
  <si>
    <t>ZCTA5 53105</t>
  </si>
  <si>
    <t>860Z200US53108</t>
  </si>
  <si>
    <t>ZCTA5 53108</t>
  </si>
  <si>
    <t>860Z200US53110</t>
  </si>
  <si>
    <t>ZCTA5 53110</t>
  </si>
  <si>
    <t>860Z200US53114</t>
  </si>
  <si>
    <t>ZCTA5 53114</t>
  </si>
  <si>
    <t>860Z200US53115</t>
  </si>
  <si>
    <t>ZCTA5 53115</t>
  </si>
  <si>
    <t>860Z200US53118</t>
  </si>
  <si>
    <t>ZCTA5 53118</t>
  </si>
  <si>
    <t>860Z200US53119</t>
  </si>
  <si>
    <t>ZCTA5 53119</t>
  </si>
  <si>
    <t>860Z200US53120</t>
  </si>
  <si>
    <t>ZCTA5 53120</t>
  </si>
  <si>
    <t>860Z200US53121</t>
  </si>
  <si>
    <t>ZCTA5 53121</t>
  </si>
  <si>
    <t>860Z200US53122</t>
  </si>
  <si>
    <t>ZCTA5 53122</t>
  </si>
  <si>
    <t>860Z200US53125</t>
  </si>
  <si>
    <t>ZCTA5 53125</t>
  </si>
  <si>
    <t>860Z200US53126</t>
  </si>
  <si>
    <t>ZCTA5 53126</t>
  </si>
  <si>
    <t>860Z200US53127</t>
  </si>
  <si>
    <t>ZCTA5 53127</t>
  </si>
  <si>
    <t>860Z200US53128</t>
  </si>
  <si>
    <t>ZCTA5 53128</t>
  </si>
  <si>
    <t>860Z200US53129</t>
  </si>
  <si>
    <t>ZCTA5 53129</t>
  </si>
  <si>
    <t>860Z200US53130</t>
  </si>
  <si>
    <t>ZCTA5 53130</t>
  </si>
  <si>
    <t>860Z200US53132</t>
  </si>
  <si>
    <t>ZCTA5 53132</t>
  </si>
  <si>
    <t>860Z200US53137</t>
  </si>
  <si>
    <t>ZCTA5 53137</t>
  </si>
  <si>
    <t>860Z200US53139</t>
  </si>
  <si>
    <t>ZCTA5 53139</t>
  </si>
  <si>
    <t>860Z200US53140</t>
  </si>
  <si>
    <t>ZCTA5 53140</t>
  </si>
  <si>
    <t>860Z200US53142</t>
  </si>
  <si>
    <t>ZCTA5 53142</t>
  </si>
  <si>
    <t>860Z200US53143</t>
  </si>
  <si>
    <t>ZCTA5 53143</t>
  </si>
  <si>
    <t>860Z200US53144</t>
  </si>
  <si>
    <t>ZCTA5 53144</t>
  </si>
  <si>
    <t>860Z200US53146</t>
  </si>
  <si>
    <t>ZCTA5 53146</t>
  </si>
  <si>
    <t>860Z200US53147</t>
  </si>
  <si>
    <t>ZCTA5 53147</t>
  </si>
  <si>
    <t>860Z200US53149</t>
  </si>
  <si>
    <t>ZCTA5 53149</t>
  </si>
  <si>
    <t>860Z200US53150</t>
  </si>
  <si>
    <t>ZCTA5 53150</t>
  </si>
  <si>
    <t>860Z200US53151</t>
  </si>
  <si>
    <t>ZCTA5 53151</t>
  </si>
  <si>
    <t>860Z200US53153</t>
  </si>
  <si>
    <t>ZCTA5 53153</t>
  </si>
  <si>
    <t>860Z200US53154</t>
  </si>
  <si>
    <t>ZCTA5 53154</t>
  </si>
  <si>
    <t>860Z200US53156</t>
  </si>
  <si>
    <t>ZCTA5 53156</t>
  </si>
  <si>
    <t>860Z200US53157</t>
  </si>
  <si>
    <t>ZCTA5 53157</t>
  </si>
  <si>
    <t>860Z200US53158</t>
  </si>
  <si>
    <t>ZCTA5 53158</t>
  </si>
  <si>
    <t>860Z200US53167</t>
  </si>
  <si>
    <t>ZCTA5 53167</t>
  </si>
  <si>
    <t>860Z200US53168</t>
  </si>
  <si>
    <t>ZCTA5 53168</t>
  </si>
  <si>
    <t>860Z200US53170</t>
  </si>
  <si>
    <t>ZCTA5 53170</t>
  </si>
  <si>
    <t>860Z200US53172</t>
  </si>
  <si>
    <t>ZCTA5 53172</t>
  </si>
  <si>
    <t>860Z200US53176</t>
  </si>
  <si>
    <t>ZCTA5 53176</t>
  </si>
  <si>
    <t>860Z200US53177</t>
  </si>
  <si>
    <t>ZCTA5 53177</t>
  </si>
  <si>
    <t>860Z200US53178</t>
  </si>
  <si>
    <t>ZCTA5 53178</t>
  </si>
  <si>
    <t>860Z200US53179</t>
  </si>
  <si>
    <t>ZCTA5 53179</t>
  </si>
  <si>
    <t>860Z200US53181</t>
  </si>
  <si>
    <t>ZCTA5 53181</t>
  </si>
  <si>
    <t>860Z200US53182</t>
  </si>
  <si>
    <t>ZCTA5 53182</t>
  </si>
  <si>
    <t>860Z200US53183</t>
  </si>
  <si>
    <t>ZCTA5 53183</t>
  </si>
  <si>
    <t>860Z200US53184</t>
  </si>
  <si>
    <t>ZCTA5 53184</t>
  </si>
  <si>
    <t>860Z200US53185</t>
  </si>
  <si>
    <t>ZCTA5 53185</t>
  </si>
  <si>
    <t>860Z200US53186</t>
  </si>
  <si>
    <t>ZCTA5 53186</t>
  </si>
  <si>
    <t>860Z200US53188</t>
  </si>
  <si>
    <t>ZCTA5 53188</t>
  </si>
  <si>
    <t>860Z200US53189</t>
  </si>
  <si>
    <t>ZCTA5 53189</t>
  </si>
  <si>
    <t>860Z200US53190</t>
  </si>
  <si>
    <t>ZCTA5 53190</t>
  </si>
  <si>
    <t>860Z200US53191</t>
  </si>
  <si>
    <t>ZCTA5 53191</t>
  </si>
  <si>
    <t>860Z200US53192</t>
  </si>
  <si>
    <t>ZCTA5 53192</t>
  </si>
  <si>
    <t>860Z200US53195</t>
  </si>
  <si>
    <t>ZCTA5 53195</t>
  </si>
  <si>
    <t>860Z200US53202</t>
  </si>
  <si>
    <t>ZCTA5 53202</t>
  </si>
  <si>
    <t>860Z200US53203</t>
  </si>
  <si>
    <t>ZCTA5 53203</t>
  </si>
  <si>
    <t>860Z200US53204</t>
  </si>
  <si>
    <t>ZCTA5 53204</t>
  </si>
  <si>
    <t>860Z200US53205</t>
  </si>
  <si>
    <t>ZCTA5 53205</t>
  </si>
  <si>
    <t>860Z200US53206</t>
  </si>
  <si>
    <t>ZCTA5 53206</t>
  </si>
  <si>
    <t>860Z200US53207</t>
  </si>
  <si>
    <t>ZCTA5 53207</t>
  </si>
  <si>
    <t>860Z200US53208</t>
  </si>
  <si>
    <t>ZCTA5 53208</t>
  </si>
  <si>
    <t>860Z200US53209</t>
  </si>
  <si>
    <t>ZCTA5 53209</t>
  </si>
  <si>
    <t>860Z200US53210</t>
  </si>
  <si>
    <t>ZCTA5 53210</t>
  </si>
  <si>
    <t>860Z200US53211</t>
  </si>
  <si>
    <t>ZCTA5 53211</t>
  </si>
  <si>
    <t>860Z200US53212</t>
  </si>
  <si>
    <t>ZCTA5 53212</t>
  </si>
  <si>
    <t>860Z200US53213</t>
  </si>
  <si>
    <t>ZCTA5 53213</t>
  </si>
  <si>
    <t>860Z200US53214</t>
  </si>
  <si>
    <t>ZCTA5 53214</t>
  </si>
  <si>
    <t>860Z200US53215</t>
  </si>
  <si>
    <t>ZCTA5 53215</t>
  </si>
  <si>
    <t>860Z200US53216</t>
  </si>
  <si>
    <t>ZCTA5 53216</t>
  </si>
  <si>
    <t>860Z200US53217</t>
  </si>
  <si>
    <t>ZCTA5 53217</t>
  </si>
  <si>
    <t>860Z200US53218</t>
  </si>
  <si>
    <t>ZCTA5 53218</t>
  </si>
  <si>
    <t>860Z200US53219</t>
  </si>
  <si>
    <t>ZCTA5 53219</t>
  </si>
  <si>
    <t>860Z200US53220</t>
  </si>
  <si>
    <t>ZCTA5 53220</t>
  </si>
  <si>
    <t>860Z200US53221</t>
  </si>
  <si>
    <t>ZCTA5 53221</t>
  </si>
  <si>
    <t>860Z200US53222</t>
  </si>
  <si>
    <t>ZCTA5 53222</t>
  </si>
  <si>
    <t>860Z200US53223</t>
  </si>
  <si>
    <t>ZCTA5 53223</t>
  </si>
  <si>
    <t>860Z200US53224</t>
  </si>
  <si>
    <t>ZCTA5 53224</t>
  </si>
  <si>
    <t>860Z200US53225</t>
  </si>
  <si>
    <t>ZCTA5 53225</t>
  </si>
  <si>
    <t>860Z200US53226</t>
  </si>
  <si>
    <t>ZCTA5 53226</t>
  </si>
  <si>
    <t>860Z200US53227</t>
  </si>
  <si>
    <t>ZCTA5 53227</t>
  </si>
  <si>
    <t>860Z200US53228</t>
  </si>
  <si>
    <t>ZCTA5 53228</t>
  </si>
  <si>
    <t>860Z200US53233</t>
  </si>
  <si>
    <t>ZCTA5 53233</t>
  </si>
  <si>
    <t>860Z200US53235</t>
  </si>
  <si>
    <t>ZCTA5 53235</t>
  </si>
  <si>
    <t>860Z200US53295</t>
  </si>
  <si>
    <t>ZCTA5 53295</t>
  </si>
  <si>
    <t>860Z200US53402</t>
  </si>
  <si>
    <t>ZCTA5 53402</t>
  </si>
  <si>
    <t>860Z200US53403</t>
  </si>
  <si>
    <t>ZCTA5 53403</t>
  </si>
  <si>
    <t>860Z200US53404</t>
  </si>
  <si>
    <t>ZCTA5 53404</t>
  </si>
  <si>
    <t>860Z200US53405</t>
  </si>
  <si>
    <t>ZCTA5 53405</t>
  </si>
  <si>
    <t>860Z200US53406</t>
  </si>
  <si>
    <t>ZCTA5 53406</t>
  </si>
  <si>
    <t>860Z200US53501</t>
  </si>
  <si>
    <t>ZCTA5 53501</t>
  </si>
  <si>
    <t>860Z200US53502</t>
  </si>
  <si>
    <t>ZCTA5 53502</t>
  </si>
  <si>
    <t>860Z200US53503</t>
  </si>
  <si>
    <t>ZCTA5 53503</t>
  </si>
  <si>
    <t>860Z200US53504</t>
  </si>
  <si>
    <t>ZCTA5 53504</t>
  </si>
  <si>
    <t>860Z200US53505</t>
  </si>
  <si>
    <t>ZCTA5 53505</t>
  </si>
  <si>
    <t>860Z200US53506</t>
  </si>
  <si>
    <t>ZCTA5 53506</t>
  </si>
  <si>
    <t>860Z200US53507</t>
  </si>
  <si>
    <t>ZCTA5 53507</t>
  </si>
  <si>
    <t>860Z200US53508</t>
  </si>
  <si>
    <t>ZCTA5 53508</t>
  </si>
  <si>
    <t>860Z200US53510</t>
  </si>
  <si>
    <t>ZCTA5 53510</t>
  </si>
  <si>
    <t>860Z200US53511</t>
  </si>
  <si>
    <t>ZCTA5 53511</t>
  </si>
  <si>
    <t>860Z200US53515</t>
  </si>
  <si>
    <t>ZCTA5 53515</t>
  </si>
  <si>
    <t>860Z200US53516</t>
  </si>
  <si>
    <t>ZCTA5 53516</t>
  </si>
  <si>
    <t>860Z200US53517</t>
  </si>
  <si>
    <t>ZCTA5 53517</t>
  </si>
  <si>
    <t>860Z200US53518</t>
  </si>
  <si>
    <t>ZCTA5 53518</t>
  </si>
  <si>
    <t>860Z200US53520</t>
  </si>
  <si>
    <t>ZCTA5 53520</t>
  </si>
  <si>
    <t>860Z200US53521</t>
  </si>
  <si>
    <t>ZCTA5 53521</t>
  </si>
  <si>
    <t>860Z200US53522</t>
  </si>
  <si>
    <t>ZCTA5 53522</t>
  </si>
  <si>
    <t>860Z200US53523</t>
  </si>
  <si>
    <t>ZCTA5 53523</t>
  </si>
  <si>
    <t>860Z200US53525</t>
  </si>
  <si>
    <t>ZCTA5 53525</t>
  </si>
  <si>
    <t>860Z200US53526</t>
  </si>
  <si>
    <t>ZCTA5 53526</t>
  </si>
  <si>
    <t>860Z200US53527</t>
  </si>
  <si>
    <t>ZCTA5 53527</t>
  </si>
  <si>
    <t>860Z200US53528</t>
  </si>
  <si>
    <t>ZCTA5 53528</t>
  </si>
  <si>
    <t>860Z200US53529</t>
  </si>
  <si>
    <t>ZCTA5 53529</t>
  </si>
  <si>
    <t>860Z200US53530</t>
  </si>
  <si>
    <t>ZCTA5 53530</t>
  </si>
  <si>
    <t>860Z200US53531</t>
  </si>
  <si>
    <t>ZCTA5 53531</t>
  </si>
  <si>
    <t>860Z200US53532</t>
  </si>
  <si>
    <t>ZCTA5 53532</t>
  </si>
  <si>
    <t>860Z200US53533</t>
  </si>
  <si>
    <t>ZCTA5 53533</t>
  </si>
  <si>
    <t>860Z200US53534</t>
  </si>
  <si>
    <t>ZCTA5 53534</t>
  </si>
  <si>
    <t>860Z200US53536</t>
  </si>
  <si>
    <t>ZCTA5 53536</t>
  </si>
  <si>
    <t>860Z200US53537</t>
  </si>
  <si>
    <t>ZCTA5 53537</t>
  </si>
  <si>
    <t>860Z200US53538</t>
  </si>
  <si>
    <t>ZCTA5 53538</t>
  </si>
  <si>
    <t>860Z200US53540</t>
  </si>
  <si>
    <t>ZCTA5 53540</t>
  </si>
  <si>
    <t>860Z200US53541</t>
  </si>
  <si>
    <t>ZCTA5 53541</t>
  </si>
  <si>
    <t>860Z200US53543</t>
  </si>
  <si>
    <t>ZCTA5 53543</t>
  </si>
  <si>
    <t>860Z200US53544</t>
  </si>
  <si>
    <t>ZCTA5 53544</t>
  </si>
  <si>
    <t>860Z200US53545</t>
  </si>
  <si>
    <t>ZCTA5 53545</t>
  </si>
  <si>
    <t>860Z200US53546</t>
  </si>
  <si>
    <t>ZCTA5 53546</t>
  </si>
  <si>
    <t>860Z200US53548</t>
  </si>
  <si>
    <t>ZCTA5 53548</t>
  </si>
  <si>
    <t>860Z200US53549</t>
  </si>
  <si>
    <t>ZCTA5 53549</t>
  </si>
  <si>
    <t>860Z200US53550</t>
  </si>
  <si>
    <t>ZCTA5 53550</t>
  </si>
  <si>
    <t>860Z200US53551</t>
  </si>
  <si>
    <t>ZCTA5 53551</t>
  </si>
  <si>
    <t>860Z200US53553</t>
  </si>
  <si>
    <t>ZCTA5 53553</t>
  </si>
  <si>
    <t>860Z200US53554</t>
  </si>
  <si>
    <t>ZCTA5 53554</t>
  </si>
  <si>
    <t>860Z200US53555</t>
  </si>
  <si>
    <t>ZCTA5 53555</t>
  </si>
  <si>
    <t>860Z200US53556</t>
  </si>
  <si>
    <t>ZCTA5 53556</t>
  </si>
  <si>
    <t>860Z200US53557</t>
  </si>
  <si>
    <t>ZCTA5 53557</t>
  </si>
  <si>
    <t>860Z200US53558</t>
  </si>
  <si>
    <t>ZCTA5 53558</t>
  </si>
  <si>
    <t>860Z200US53559</t>
  </si>
  <si>
    <t>ZCTA5 53559</t>
  </si>
  <si>
    <t>860Z200US53560</t>
  </si>
  <si>
    <t>ZCTA5 53560</t>
  </si>
  <si>
    <t>860Z200US53561</t>
  </si>
  <si>
    <t>ZCTA5 53561</t>
  </si>
  <si>
    <t>860Z200US53562</t>
  </si>
  <si>
    <t>ZCTA5 53562</t>
  </si>
  <si>
    <t>860Z200US53563</t>
  </si>
  <si>
    <t>ZCTA5 53563</t>
  </si>
  <si>
    <t>860Z200US53565</t>
  </si>
  <si>
    <t>ZCTA5 53565</t>
  </si>
  <si>
    <t>860Z200US53566</t>
  </si>
  <si>
    <t>ZCTA5 53566</t>
  </si>
  <si>
    <t>860Z200US53569</t>
  </si>
  <si>
    <t>ZCTA5 53569</t>
  </si>
  <si>
    <t>860Z200US53570</t>
  </si>
  <si>
    <t>ZCTA5 53570</t>
  </si>
  <si>
    <t>860Z200US53571</t>
  </si>
  <si>
    <t>ZCTA5 53571</t>
  </si>
  <si>
    <t>860Z200US53572</t>
  </si>
  <si>
    <t>ZCTA5 53572</t>
  </si>
  <si>
    <t>860Z200US53573</t>
  </si>
  <si>
    <t>ZCTA5 53573</t>
  </si>
  <si>
    <t>860Z200US53574</t>
  </si>
  <si>
    <t>ZCTA5 53574</t>
  </si>
  <si>
    <t>860Z200US53575</t>
  </si>
  <si>
    <t>ZCTA5 53575</t>
  </si>
  <si>
    <t>860Z200US53576</t>
  </si>
  <si>
    <t>ZCTA5 53576</t>
  </si>
  <si>
    <t>860Z200US53577</t>
  </si>
  <si>
    <t>ZCTA5 53577</t>
  </si>
  <si>
    <t>860Z200US53578</t>
  </si>
  <si>
    <t>ZCTA5 53578</t>
  </si>
  <si>
    <t>860Z200US53579</t>
  </si>
  <si>
    <t>ZCTA5 53579</t>
  </si>
  <si>
    <t>860Z200US53580</t>
  </si>
  <si>
    <t>ZCTA5 53580</t>
  </si>
  <si>
    <t>860Z200US53581</t>
  </si>
  <si>
    <t>ZCTA5 53581</t>
  </si>
  <si>
    <t>860Z200US53582</t>
  </si>
  <si>
    <t>ZCTA5 53582</t>
  </si>
  <si>
    <t>860Z200US53583</t>
  </si>
  <si>
    <t>ZCTA5 53583</t>
  </si>
  <si>
    <t>860Z200US53584</t>
  </si>
  <si>
    <t>ZCTA5 53584</t>
  </si>
  <si>
    <t>860Z200US53585</t>
  </si>
  <si>
    <t>ZCTA5 53585</t>
  </si>
  <si>
    <t>860Z200US53586</t>
  </si>
  <si>
    <t>ZCTA5 53586</t>
  </si>
  <si>
    <t>860Z200US53587</t>
  </si>
  <si>
    <t>ZCTA5 53587</t>
  </si>
  <si>
    <t>860Z200US53588</t>
  </si>
  <si>
    <t>ZCTA5 53588</t>
  </si>
  <si>
    <t>860Z200US53589</t>
  </si>
  <si>
    <t>ZCTA5 53589</t>
  </si>
  <si>
    <t>860Z200US53590</t>
  </si>
  <si>
    <t>ZCTA5 53590</t>
  </si>
  <si>
    <t>860Z200US53593</t>
  </si>
  <si>
    <t>ZCTA5 53593</t>
  </si>
  <si>
    <t>860Z200US53594</t>
  </si>
  <si>
    <t>ZCTA5 53594</t>
  </si>
  <si>
    <t>860Z200US53597</t>
  </si>
  <si>
    <t>ZCTA5 53597</t>
  </si>
  <si>
    <t>860Z200US53598</t>
  </si>
  <si>
    <t>ZCTA5 53598</t>
  </si>
  <si>
    <t>860Z200US53599</t>
  </si>
  <si>
    <t>ZCTA5 53599</t>
  </si>
  <si>
    <t>860Z200US53703</t>
  </si>
  <si>
    <t>ZCTA5 53703</t>
  </si>
  <si>
    <t>860Z200US53704</t>
  </si>
  <si>
    <t>ZCTA5 53704</t>
  </si>
  <si>
    <t>860Z200US53705</t>
  </si>
  <si>
    <t>ZCTA5 53705</t>
  </si>
  <si>
    <t>860Z200US53706</t>
  </si>
  <si>
    <t>ZCTA5 53706</t>
  </si>
  <si>
    <t>860Z200US53711</t>
  </si>
  <si>
    <t>ZCTA5 53711</t>
  </si>
  <si>
    <t>860Z200US53713</t>
  </si>
  <si>
    <t>ZCTA5 53713</t>
  </si>
  <si>
    <t>860Z200US53714</t>
  </si>
  <si>
    <t>ZCTA5 53714</t>
  </si>
  <si>
    <t>860Z200US53715</t>
  </si>
  <si>
    <t>ZCTA5 53715</t>
  </si>
  <si>
    <t>860Z200US53716</t>
  </si>
  <si>
    <t>ZCTA5 53716</t>
  </si>
  <si>
    <t>860Z200US53717</t>
  </si>
  <si>
    <t>ZCTA5 53717</t>
  </si>
  <si>
    <t>860Z200US53718</t>
  </si>
  <si>
    <t>ZCTA5 53718</t>
  </si>
  <si>
    <t>860Z200US53719</t>
  </si>
  <si>
    <t>ZCTA5 53719</t>
  </si>
  <si>
    <t>860Z200US53726</t>
  </si>
  <si>
    <t>ZCTA5 53726</t>
  </si>
  <si>
    <t>860Z200US53792</t>
  </si>
  <si>
    <t>ZCTA5 53792</t>
  </si>
  <si>
    <t>860Z200US53801</t>
  </si>
  <si>
    <t>ZCTA5 53801</t>
  </si>
  <si>
    <t>860Z200US53802</t>
  </si>
  <si>
    <t>ZCTA5 53802</t>
  </si>
  <si>
    <t>860Z200US53803</t>
  </si>
  <si>
    <t>ZCTA5 53803</t>
  </si>
  <si>
    <t>860Z200US53804</t>
  </si>
  <si>
    <t>ZCTA5 53804</t>
  </si>
  <si>
    <t>860Z200US53805</t>
  </si>
  <si>
    <t>ZCTA5 53805</t>
  </si>
  <si>
    <t>860Z200US53806</t>
  </si>
  <si>
    <t>ZCTA5 53806</t>
  </si>
  <si>
    <t>860Z200US53807</t>
  </si>
  <si>
    <t>ZCTA5 53807</t>
  </si>
  <si>
    <t>860Z200US53808</t>
  </si>
  <si>
    <t>ZCTA5 53808</t>
  </si>
  <si>
    <t>860Z200US53809</t>
  </si>
  <si>
    <t>ZCTA5 53809</t>
  </si>
  <si>
    <t>860Z200US53810</t>
  </si>
  <si>
    <t>ZCTA5 53810</t>
  </si>
  <si>
    <t>860Z200US53811</t>
  </si>
  <si>
    <t>ZCTA5 53811</t>
  </si>
  <si>
    <t>860Z200US53812</t>
  </si>
  <si>
    <t>ZCTA5 53812</t>
  </si>
  <si>
    <t>860Z200US53813</t>
  </si>
  <si>
    <t>ZCTA5 53813</t>
  </si>
  <si>
    <t>860Z200US53816</t>
  </si>
  <si>
    <t>ZCTA5 53816</t>
  </si>
  <si>
    <t>860Z200US53817</t>
  </si>
  <si>
    <t>ZCTA5 53817</t>
  </si>
  <si>
    <t>860Z200US53818</t>
  </si>
  <si>
    <t>ZCTA5 53818</t>
  </si>
  <si>
    <t>860Z200US53820</t>
  </si>
  <si>
    <t>ZCTA5 53820</t>
  </si>
  <si>
    <t>860Z200US53821</t>
  </si>
  <si>
    <t>ZCTA5 53821</t>
  </si>
  <si>
    <t>860Z200US53825</t>
  </si>
  <si>
    <t>ZCTA5 53825</t>
  </si>
  <si>
    <t>860Z200US53826</t>
  </si>
  <si>
    <t>ZCTA5 53826</t>
  </si>
  <si>
    <t>860Z200US53827</t>
  </si>
  <si>
    <t>ZCTA5 53827</t>
  </si>
  <si>
    <t>860Z200US53901</t>
  </si>
  <si>
    <t>ZCTA5 53901</t>
  </si>
  <si>
    <t>860Z200US53910</t>
  </si>
  <si>
    <t>ZCTA5 53910</t>
  </si>
  <si>
    <t>860Z200US53911</t>
  </si>
  <si>
    <t>ZCTA5 53911</t>
  </si>
  <si>
    <t>860Z200US53913</t>
  </si>
  <si>
    <t>ZCTA5 53913</t>
  </si>
  <si>
    <t>860Z200US53916</t>
  </si>
  <si>
    <t>ZCTA5 53916</t>
  </si>
  <si>
    <t>860Z200US53919</t>
  </si>
  <si>
    <t>ZCTA5 53919</t>
  </si>
  <si>
    <t>860Z200US53920</t>
  </si>
  <si>
    <t>ZCTA5 53920</t>
  </si>
  <si>
    <t>860Z200US53922</t>
  </si>
  <si>
    <t>ZCTA5 53922</t>
  </si>
  <si>
    <t>860Z200US53923</t>
  </si>
  <si>
    <t>ZCTA5 53923</t>
  </si>
  <si>
    <t>860Z200US53924</t>
  </si>
  <si>
    <t>ZCTA5 53924</t>
  </si>
  <si>
    <t>860Z200US53925</t>
  </si>
  <si>
    <t>ZCTA5 53925</t>
  </si>
  <si>
    <t>860Z200US53926</t>
  </si>
  <si>
    <t>ZCTA5 53926</t>
  </si>
  <si>
    <t>860Z200US53928</t>
  </si>
  <si>
    <t>ZCTA5 53928</t>
  </si>
  <si>
    <t>860Z200US53929</t>
  </si>
  <si>
    <t>ZCTA5 53929</t>
  </si>
  <si>
    <t>860Z200US53930</t>
  </si>
  <si>
    <t>ZCTA5 53930</t>
  </si>
  <si>
    <t>860Z200US53931</t>
  </si>
  <si>
    <t>ZCTA5 53931</t>
  </si>
  <si>
    <t>860Z200US53932</t>
  </si>
  <si>
    <t>ZCTA5 53932</t>
  </si>
  <si>
    <t>860Z200US53933</t>
  </si>
  <si>
    <t>ZCTA5 53933</t>
  </si>
  <si>
    <t>860Z200US53934</t>
  </si>
  <si>
    <t>ZCTA5 53934</t>
  </si>
  <si>
    <t>860Z200US53935</t>
  </si>
  <si>
    <t>ZCTA5 53935</t>
  </si>
  <si>
    <t>860Z200US53936</t>
  </si>
  <si>
    <t>ZCTA5 53936</t>
  </si>
  <si>
    <t>860Z200US53937</t>
  </si>
  <si>
    <t>ZCTA5 53937</t>
  </si>
  <si>
    <t>860Z200US53939</t>
  </si>
  <si>
    <t>ZCTA5 53939</t>
  </si>
  <si>
    <t>860Z200US53940</t>
  </si>
  <si>
    <t>ZCTA5 53940</t>
  </si>
  <si>
    <t>860Z200US53941</t>
  </si>
  <si>
    <t>ZCTA5 53941</t>
  </si>
  <si>
    <t>860Z200US53942</t>
  </si>
  <si>
    <t>ZCTA5 53942</t>
  </si>
  <si>
    <t>860Z200US53943</t>
  </si>
  <si>
    <t>ZCTA5 53943</t>
  </si>
  <si>
    <t>860Z200US53944</t>
  </si>
  <si>
    <t>ZCTA5 53944</t>
  </si>
  <si>
    <t>860Z200US53946</t>
  </si>
  <si>
    <t>ZCTA5 53946</t>
  </si>
  <si>
    <t>860Z200US53947</t>
  </si>
  <si>
    <t>ZCTA5 53947</t>
  </si>
  <si>
    <t>860Z200US53948</t>
  </si>
  <si>
    <t>ZCTA5 53948</t>
  </si>
  <si>
    <t>860Z200US53949</t>
  </si>
  <si>
    <t>ZCTA5 53949</t>
  </si>
  <si>
    <t>860Z200US53950</t>
  </si>
  <si>
    <t>ZCTA5 53950</t>
  </si>
  <si>
    <t>860Z200US53951</t>
  </si>
  <si>
    <t>ZCTA5 53951</t>
  </si>
  <si>
    <t>860Z200US53952</t>
  </si>
  <si>
    <t>ZCTA5 53952</t>
  </si>
  <si>
    <t>860Z200US53953</t>
  </si>
  <si>
    <t>ZCTA5 53953</t>
  </si>
  <si>
    <t>860Z200US53954</t>
  </si>
  <si>
    <t>ZCTA5 53954</t>
  </si>
  <si>
    <t>860Z200US53955</t>
  </si>
  <si>
    <t>ZCTA5 53955</t>
  </si>
  <si>
    <t>860Z200US53956</t>
  </si>
  <si>
    <t>ZCTA5 53956</t>
  </si>
  <si>
    <t>860Z200US53959</t>
  </si>
  <si>
    <t>ZCTA5 53959</t>
  </si>
  <si>
    <t>860Z200US53960</t>
  </si>
  <si>
    <t>ZCTA5 53960</t>
  </si>
  <si>
    <t>860Z200US53961</t>
  </si>
  <si>
    <t>ZCTA5 53961</t>
  </si>
  <si>
    <t>860Z200US53962</t>
  </si>
  <si>
    <t>ZCTA5 53962</t>
  </si>
  <si>
    <t>860Z200US53963</t>
  </si>
  <si>
    <t>ZCTA5 53963</t>
  </si>
  <si>
    <t>860Z200US53964</t>
  </si>
  <si>
    <t>ZCTA5 53964</t>
  </si>
  <si>
    <t>860Z200US53965</t>
  </si>
  <si>
    <t>ZCTA5 53965</t>
  </si>
  <si>
    <t>860Z200US53968</t>
  </si>
  <si>
    <t>ZCTA5 53968</t>
  </si>
  <si>
    <t>860Z200US53969</t>
  </si>
  <si>
    <t>ZCTA5 53969</t>
  </si>
  <si>
    <t>860Z200US54001</t>
  </si>
  <si>
    <t>ZCTA5 54001</t>
  </si>
  <si>
    <t>860Z200US54002</t>
  </si>
  <si>
    <t>ZCTA5 54002</t>
  </si>
  <si>
    <t>860Z200US54003</t>
  </si>
  <si>
    <t>ZCTA5 54003</t>
  </si>
  <si>
    <t>860Z200US54004</t>
  </si>
  <si>
    <t>ZCTA5 54004</t>
  </si>
  <si>
    <t>860Z200US54005</t>
  </si>
  <si>
    <t>ZCTA5 54005</t>
  </si>
  <si>
    <t>860Z200US54006</t>
  </si>
  <si>
    <t>ZCTA5 54006</t>
  </si>
  <si>
    <t>860Z200US54007</t>
  </si>
  <si>
    <t>ZCTA5 54007</t>
  </si>
  <si>
    <t>860Z200US54009</t>
  </si>
  <si>
    <t>ZCTA5 54009</t>
  </si>
  <si>
    <t>860Z200US54011</t>
  </si>
  <si>
    <t>ZCTA5 54011</t>
  </si>
  <si>
    <t>860Z200US54013</t>
  </si>
  <si>
    <t>ZCTA5 54013</t>
  </si>
  <si>
    <t>860Z200US54014</t>
  </si>
  <si>
    <t>ZCTA5 54014</t>
  </si>
  <si>
    <t>860Z200US54015</t>
  </si>
  <si>
    <t>ZCTA5 54015</t>
  </si>
  <si>
    <t>860Z200US54016</t>
  </si>
  <si>
    <t>ZCTA5 54016</t>
  </si>
  <si>
    <t>860Z200US54017</t>
  </si>
  <si>
    <t>ZCTA5 54017</t>
  </si>
  <si>
    <t>860Z200US54020</t>
  </si>
  <si>
    <t>ZCTA5 54020</t>
  </si>
  <si>
    <t>860Z200US54021</t>
  </si>
  <si>
    <t>ZCTA5 54021</t>
  </si>
  <si>
    <t>860Z200US54022</t>
  </si>
  <si>
    <t>ZCTA5 54022</t>
  </si>
  <si>
    <t>860Z200US54023</t>
  </si>
  <si>
    <t>ZCTA5 54023</t>
  </si>
  <si>
    <t>860Z200US54024</t>
  </si>
  <si>
    <t>ZCTA5 54024</t>
  </si>
  <si>
    <t>860Z200US54025</t>
  </si>
  <si>
    <t>ZCTA5 54025</t>
  </si>
  <si>
    <t>860Z200US54026</t>
  </si>
  <si>
    <t>ZCTA5 54026</t>
  </si>
  <si>
    <t>860Z200US54027</t>
  </si>
  <si>
    <t>ZCTA5 54027</t>
  </si>
  <si>
    <t>860Z200US54028</t>
  </si>
  <si>
    <t>ZCTA5 54028</t>
  </si>
  <si>
    <t>860Z200US54082</t>
  </si>
  <si>
    <t>ZCTA5 54082</t>
  </si>
  <si>
    <t>860Z200US54101</t>
  </si>
  <si>
    <t>ZCTA5 54101</t>
  </si>
  <si>
    <t>860Z200US54102</t>
  </si>
  <si>
    <t>ZCTA5 54102</t>
  </si>
  <si>
    <t>860Z200US54103</t>
  </si>
  <si>
    <t>ZCTA5 54103</t>
  </si>
  <si>
    <t>860Z200US54104</t>
  </si>
  <si>
    <t>ZCTA5 54104</t>
  </si>
  <si>
    <t>860Z200US54106</t>
  </si>
  <si>
    <t>ZCTA5 54106</t>
  </si>
  <si>
    <t>860Z200US54107</t>
  </si>
  <si>
    <t>ZCTA5 54107</t>
  </si>
  <si>
    <t>860Z200US54110</t>
  </si>
  <si>
    <t>ZCTA5 54110</t>
  </si>
  <si>
    <t>860Z200US54111</t>
  </si>
  <si>
    <t>ZCTA5 54111</t>
  </si>
  <si>
    <t>860Z200US54112</t>
  </si>
  <si>
    <t>ZCTA5 54112</t>
  </si>
  <si>
    <t>860Z200US54113</t>
  </si>
  <si>
    <t>ZCTA5 54113</t>
  </si>
  <si>
    <t>860Z200US54114</t>
  </si>
  <si>
    <t>ZCTA5 54114</t>
  </si>
  <si>
    <t>860Z200US54115</t>
  </si>
  <si>
    <t>ZCTA5 54115</t>
  </si>
  <si>
    <t>860Z200US54119</t>
  </si>
  <si>
    <t>ZCTA5 54119</t>
  </si>
  <si>
    <t>860Z200US54120</t>
  </si>
  <si>
    <t>ZCTA5 54120</t>
  </si>
  <si>
    <t>860Z200US54121</t>
  </si>
  <si>
    <t>ZCTA5 54121</t>
  </si>
  <si>
    <t>860Z200US54123</t>
  </si>
  <si>
    <t>ZCTA5 54123</t>
  </si>
  <si>
    <t>860Z200US54124</t>
  </si>
  <si>
    <t>ZCTA5 54124</t>
  </si>
  <si>
    <t>860Z200US54125</t>
  </si>
  <si>
    <t>ZCTA5 54125</t>
  </si>
  <si>
    <t>860Z200US54126</t>
  </si>
  <si>
    <t>ZCTA5 54126</t>
  </si>
  <si>
    <t>860Z200US54127</t>
  </si>
  <si>
    <t>ZCTA5 54127</t>
  </si>
  <si>
    <t>860Z200US54128</t>
  </si>
  <si>
    <t>ZCTA5 54128</t>
  </si>
  <si>
    <t>860Z200US54129</t>
  </si>
  <si>
    <t>ZCTA5 54129</t>
  </si>
  <si>
    <t>860Z200US54130</t>
  </si>
  <si>
    <t>ZCTA5 54130</t>
  </si>
  <si>
    <t>860Z200US54135</t>
  </si>
  <si>
    <t>ZCTA5 54135</t>
  </si>
  <si>
    <t>860Z200US54136</t>
  </si>
  <si>
    <t>ZCTA5 54136</t>
  </si>
  <si>
    <t>860Z200US54137</t>
  </si>
  <si>
    <t>ZCTA5 54137</t>
  </si>
  <si>
    <t>860Z200US54138</t>
  </si>
  <si>
    <t>ZCTA5 54138</t>
  </si>
  <si>
    <t>860Z200US54139</t>
  </si>
  <si>
    <t>ZCTA5 54139</t>
  </si>
  <si>
    <t>860Z200US54140</t>
  </si>
  <si>
    <t>ZCTA5 54140</t>
  </si>
  <si>
    <t>860Z200US54141</t>
  </si>
  <si>
    <t>ZCTA5 54141</t>
  </si>
  <si>
    <t>860Z200US54143</t>
  </si>
  <si>
    <t>ZCTA5 54143</t>
  </si>
  <si>
    <t>860Z200US54149</t>
  </si>
  <si>
    <t>ZCTA5 54149</t>
  </si>
  <si>
    <t>860Z200US54150</t>
  </si>
  <si>
    <t>ZCTA5 54150</t>
  </si>
  <si>
    <t>860Z200US54151</t>
  </si>
  <si>
    <t>ZCTA5 54151</t>
  </si>
  <si>
    <t>860Z200US54152</t>
  </si>
  <si>
    <t>ZCTA5 54152</t>
  </si>
  <si>
    <t>860Z200US54153</t>
  </si>
  <si>
    <t>ZCTA5 54153</t>
  </si>
  <si>
    <t>860Z200US54154</t>
  </si>
  <si>
    <t>ZCTA5 54154</t>
  </si>
  <si>
    <t>860Z200US54155</t>
  </si>
  <si>
    <t>ZCTA5 54155</t>
  </si>
  <si>
    <t>860Z200US54156</t>
  </si>
  <si>
    <t>ZCTA5 54156</t>
  </si>
  <si>
    <t>860Z200US54157</t>
  </si>
  <si>
    <t>ZCTA5 54157</t>
  </si>
  <si>
    <t>860Z200US54159</t>
  </si>
  <si>
    <t>ZCTA5 54159</t>
  </si>
  <si>
    <t>860Z200US54160</t>
  </si>
  <si>
    <t>ZCTA5 54160</t>
  </si>
  <si>
    <t>860Z200US54161</t>
  </si>
  <si>
    <t>ZCTA5 54161</t>
  </si>
  <si>
    <t>860Z200US54162</t>
  </si>
  <si>
    <t>ZCTA5 54162</t>
  </si>
  <si>
    <t>860Z200US54165</t>
  </si>
  <si>
    <t>ZCTA5 54165</t>
  </si>
  <si>
    <t>860Z200US54166</t>
  </si>
  <si>
    <t>ZCTA5 54166</t>
  </si>
  <si>
    <t>860Z200US54169</t>
  </si>
  <si>
    <t>ZCTA5 54169</t>
  </si>
  <si>
    <t>860Z200US54170</t>
  </si>
  <si>
    <t>ZCTA5 54170</t>
  </si>
  <si>
    <t>860Z200US54171</t>
  </si>
  <si>
    <t>ZCTA5 54171</t>
  </si>
  <si>
    <t>860Z200US54173</t>
  </si>
  <si>
    <t>ZCTA5 54173</t>
  </si>
  <si>
    <t>860Z200US54174</t>
  </si>
  <si>
    <t>ZCTA5 54174</t>
  </si>
  <si>
    <t>860Z200US54175</t>
  </si>
  <si>
    <t>ZCTA5 54175</t>
  </si>
  <si>
    <t>860Z200US54177</t>
  </si>
  <si>
    <t>ZCTA5 54177</t>
  </si>
  <si>
    <t>860Z200US54180</t>
  </si>
  <si>
    <t>ZCTA5 54180</t>
  </si>
  <si>
    <t>860Z200US54201</t>
  </si>
  <si>
    <t>ZCTA5 54201</t>
  </si>
  <si>
    <t>860Z200US54202</t>
  </si>
  <si>
    <t>ZCTA5 54202</t>
  </si>
  <si>
    <t>860Z200US54204</t>
  </si>
  <si>
    <t>ZCTA5 54204</t>
  </si>
  <si>
    <t>860Z200US54205</t>
  </si>
  <si>
    <t>ZCTA5 54205</t>
  </si>
  <si>
    <t>860Z200US54207</t>
  </si>
  <si>
    <t>ZCTA5 54207</t>
  </si>
  <si>
    <t>860Z200US54208</t>
  </si>
  <si>
    <t>ZCTA5 54208</t>
  </si>
  <si>
    <t>860Z200US54209</t>
  </si>
  <si>
    <t>ZCTA5 54209</t>
  </si>
  <si>
    <t>860Z200US54210</t>
  </si>
  <si>
    <t>ZCTA5 54210</t>
  </si>
  <si>
    <t>860Z200US54211</t>
  </si>
  <si>
    <t>ZCTA5 54211</t>
  </si>
  <si>
    <t>860Z200US54212</t>
  </si>
  <si>
    <t>ZCTA5 54212</t>
  </si>
  <si>
    <t>860Z200US54213</t>
  </si>
  <si>
    <t>ZCTA5 54213</t>
  </si>
  <si>
    <t>860Z200US54214</t>
  </si>
  <si>
    <t>ZCTA5 54214</t>
  </si>
  <si>
    <t>860Z200US54215</t>
  </si>
  <si>
    <t>ZCTA5 54215</t>
  </si>
  <si>
    <t>860Z200US54216</t>
  </si>
  <si>
    <t>ZCTA5 54216</t>
  </si>
  <si>
    <t>860Z200US54217</t>
  </si>
  <si>
    <t>ZCTA5 54217</t>
  </si>
  <si>
    <t>860Z200US54220</t>
  </si>
  <si>
    <t>ZCTA5 54220</t>
  </si>
  <si>
    <t>860Z200US54227</t>
  </si>
  <si>
    <t>ZCTA5 54227</t>
  </si>
  <si>
    <t>860Z200US54228</t>
  </si>
  <si>
    <t>ZCTA5 54228</t>
  </si>
  <si>
    <t>860Z200US54229</t>
  </si>
  <si>
    <t>ZCTA5 54229</t>
  </si>
  <si>
    <t>860Z200US54230</t>
  </si>
  <si>
    <t>ZCTA5 54230</t>
  </si>
  <si>
    <t>860Z200US54232</t>
  </si>
  <si>
    <t>ZCTA5 54232</t>
  </si>
  <si>
    <t>860Z200US54234</t>
  </si>
  <si>
    <t>ZCTA5 54234</t>
  </si>
  <si>
    <t>860Z200US54235</t>
  </si>
  <si>
    <t>ZCTA5 54235</t>
  </si>
  <si>
    <t>860Z200US54241</t>
  </si>
  <si>
    <t>ZCTA5 54241</t>
  </si>
  <si>
    <t>860Z200US54245</t>
  </si>
  <si>
    <t>ZCTA5 54245</t>
  </si>
  <si>
    <t>860Z200US54246</t>
  </si>
  <si>
    <t>ZCTA5 54246</t>
  </si>
  <si>
    <t>860Z200US54247</t>
  </si>
  <si>
    <t>ZCTA5 54247</t>
  </si>
  <si>
    <t>860Z200US54301</t>
  </si>
  <si>
    <t>ZCTA5 54301</t>
  </si>
  <si>
    <t>860Z200US54302</t>
  </si>
  <si>
    <t>ZCTA5 54302</t>
  </si>
  <si>
    <t>860Z200US54303</t>
  </si>
  <si>
    <t>ZCTA5 54303</t>
  </si>
  <si>
    <t>860Z200US54304</t>
  </si>
  <si>
    <t>ZCTA5 54304</t>
  </si>
  <si>
    <t>860Z200US54307</t>
  </si>
  <si>
    <t>ZCTA5 54307</t>
  </si>
  <si>
    <t>860Z200US54311</t>
  </si>
  <si>
    <t>ZCTA5 54311</t>
  </si>
  <si>
    <t>860Z200US54313</t>
  </si>
  <si>
    <t>ZCTA5 54313</t>
  </si>
  <si>
    <t>860Z200US54401</t>
  </si>
  <si>
    <t>ZCTA5 54401</t>
  </si>
  <si>
    <t>860Z200US54403</t>
  </si>
  <si>
    <t>ZCTA5 54403</t>
  </si>
  <si>
    <t>860Z200US54405</t>
  </si>
  <si>
    <t>ZCTA5 54405</t>
  </si>
  <si>
    <t>860Z200US54406</t>
  </si>
  <si>
    <t>ZCTA5 54406</t>
  </si>
  <si>
    <t>860Z200US54407</t>
  </si>
  <si>
    <t>ZCTA5 54407</t>
  </si>
  <si>
    <t>860Z200US54408</t>
  </si>
  <si>
    <t>ZCTA5 54408</t>
  </si>
  <si>
    <t>860Z200US54409</t>
  </si>
  <si>
    <t>ZCTA5 54409</t>
  </si>
  <si>
    <t>860Z200US54410</t>
  </si>
  <si>
    <t>ZCTA5 54410</t>
  </si>
  <si>
    <t>860Z200US54411</t>
  </si>
  <si>
    <t>ZCTA5 54411</t>
  </si>
  <si>
    <t>860Z200US54412</t>
  </si>
  <si>
    <t>ZCTA5 54412</t>
  </si>
  <si>
    <t>860Z200US54413</t>
  </si>
  <si>
    <t>ZCTA5 54413</t>
  </si>
  <si>
    <t>860Z200US54414</t>
  </si>
  <si>
    <t>ZCTA5 54414</t>
  </si>
  <si>
    <t>860Z200US54416</t>
  </si>
  <si>
    <t>ZCTA5 54416</t>
  </si>
  <si>
    <t>860Z200US54417</t>
  </si>
  <si>
    <t>ZCTA5 54417</t>
  </si>
  <si>
    <t>860Z200US54418</t>
  </si>
  <si>
    <t>ZCTA5 54418</t>
  </si>
  <si>
    <t>860Z200US54420</t>
  </si>
  <si>
    <t>ZCTA5 54420</t>
  </si>
  <si>
    <t>860Z200US54421</t>
  </si>
  <si>
    <t>ZCTA5 54421</t>
  </si>
  <si>
    <t>860Z200US54422</t>
  </si>
  <si>
    <t>ZCTA5 54422</t>
  </si>
  <si>
    <t>860Z200US54423</t>
  </si>
  <si>
    <t>ZCTA5 54423</t>
  </si>
  <si>
    <t>860Z200US54424</t>
  </si>
  <si>
    <t>ZCTA5 54424</t>
  </si>
  <si>
    <t>860Z200US54425</t>
  </si>
  <si>
    <t>ZCTA5 54425</t>
  </si>
  <si>
    <t>860Z200US54426</t>
  </si>
  <si>
    <t>ZCTA5 54426</t>
  </si>
  <si>
    <t>860Z200US54427</t>
  </si>
  <si>
    <t>ZCTA5 54427</t>
  </si>
  <si>
    <t>860Z200US54428</t>
  </si>
  <si>
    <t>ZCTA5 54428</t>
  </si>
  <si>
    <t>860Z200US54430</t>
  </si>
  <si>
    <t>ZCTA5 54430</t>
  </si>
  <si>
    <t>860Z200US54433</t>
  </si>
  <si>
    <t>ZCTA5 54433</t>
  </si>
  <si>
    <t>860Z200US54435</t>
  </si>
  <si>
    <t>ZCTA5 54435</t>
  </si>
  <si>
    <t>860Z200US54436</t>
  </si>
  <si>
    <t>ZCTA5 54436</t>
  </si>
  <si>
    <t>860Z200US54437</t>
  </si>
  <si>
    <t>ZCTA5 54437</t>
  </si>
  <si>
    <t>860Z200US54440</t>
  </si>
  <si>
    <t>ZCTA5 54440</t>
  </si>
  <si>
    <t>860Z200US54441</t>
  </si>
  <si>
    <t>ZCTA5 54441</t>
  </si>
  <si>
    <t>860Z200US54442</t>
  </si>
  <si>
    <t>ZCTA5 54442</t>
  </si>
  <si>
    <t>860Z200US54443</t>
  </si>
  <si>
    <t>ZCTA5 54443</t>
  </si>
  <si>
    <t>860Z200US54446</t>
  </si>
  <si>
    <t>ZCTA5 54446</t>
  </si>
  <si>
    <t>860Z200US54447</t>
  </si>
  <si>
    <t>ZCTA5 54447</t>
  </si>
  <si>
    <t>860Z200US54448</t>
  </si>
  <si>
    <t>ZCTA5 54448</t>
  </si>
  <si>
    <t>860Z200US54449</t>
  </si>
  <si>
    <t>ZCTA5 54449</t>
  </si>
  <si>
    <t>860Z200US54450</t>
  </si>
  <si>
    <t>ZCTA5 54450</t>
  </si>
  <si>
    <t>860Z200US54451</t>
  </si>
  <si>
    <t>ZCTA5 54451</t>
  </si>
  <si>
    <t>860Z200US54452</t>
  </si>
  <si>
    <t>ZCTA5 54452</t>
  </si>
  <si>
    <t>860Z200US54454</t>
  </si>
  <si>
    <t>ZCTA5 54454</t>
  </si>
  <si>
    <t>860Z200US54455</t>
  </si>
  <si>
    <t>ZCTA5 54455</t>
  </si>
  <si>
    <t>860Z200US54456</t>
  </si>
  <si>
    <t>ZCTA5 54456</t>
  </si>
  <si>
    <t>860Z200US54457</t>
  </si>
  <si>
    <t>ZCTA5 54457</t>
  </si>
  <si>
    <t>860Z200US54458</t>
  </si>
  <si>
    <t>ZCTA5 54458</t>
  </si>
  <si>
    <t>860Z200US54459</t>
  </si>
  <si>
    <t>ZCTA5 54459</t>
  </si>
  <si>
    <t>860Z200US54460</t>
  </si>
  <si>
    <t>ZCTA5 54460</t>
  </si>
  <si>
    <t>860Z200US54462</t>
  </si>
  <si>
    <t>ZCTA5 54462</t>
  </si>
  <si>
    <t>860Z200US54463</t>
  </si>
  <si>
    <t>ZCTA5 54463</t>
  </si>
  <si>
    <t>860Z200US54464</t>
  </si>
  <si>
    <t>ZCTA5 54464</t>
  </si>
  <si>
    <t>860Z200US54465</t>
  </si>
  <si>
    <t>ZCTA5 54465</t>
  </si>
  <si>
    <t>860Z200US54466</t>
  </si>
  <si>
    <t>ZCTA5 54466</t>
  </si>
  <si>
    <t>860Z200US54467</t>
  </si>
  <si>
    <t>ZCTA5 54467</t>
  </si>
  <si>
    <t>860Z200US54469</t>
  </si>
  <si>
    <t>ZCTA5 54469</t>
  </si>
  <si>
    <t>860Z200US54470</t>
  </si>
  <si>
    <t>ZCTA5 54470</t>
  </si>
  <si>
    <t>860Z200US54471</t>
  </si>
  <si>
    <t>ZCTA5 54471</t>
  </si>
  <si>
    <t>860Z200US54473</t>
  </si>
  <si>
    <t>ZCTA5 54473</t>
  </si>
  <si>
    <t>860Z200US54474</t>
  </si>
  <si>
    <t>ZCTA5 54474</t>
  </si>
  <si>
    <t>860Z200US54475</t>
  </si>
  <si>
    <t>ZCTA5 54475</t>
  </si>
  <si>
    <t>860Z200US54476</t>
  </si>
  <si>
    <t>ZCTA5 54476</t>
  </si>
  <si>
    <t>860Z200US54479</t>
  </si>
  <si>
    <t>ZCTA5 54479</t>
  </si>
  <si>
    <t>860Z200US54480</t>
  </si>
  <si>
    <t>ZCTA5 54480</t>
  </si>
  <si>
    <t>860Z200US54481</t>
  </si>
  <si>
    <t>ZCTA5 54481</t>
  </si>
  <si>
    <t>860Z200US54482</t>
  </si>
  <si>
    <t>ZCTA5 54482</t>
  </si>
  <si>
    <t>860Z200US54484</t>
  </si>
  <si>
    <t>ZCTA5 54484</t>
  </si>
  <si>
    <t>860Z200US54485</t>
  </si>
  <si>
    <t>ZCTA5 54485</t>
  </si>
  <si>
    <t>860Z200US54486</t>
  </si>
  <si>
    <t>ZCTA5 54486</t>
  </si>
  <si>
    <t>860Z200US54487</t>
  </si>
  <si>
    <t>ZCTA5 54487</t>
  </si>
  <si>
    <t>860Z200US54488</t>
  </si>
  <si>
    <t>ZCTA5 54488</t>
  </si>
  <si>
    <t>860Z200US54489</t>
  </si>
  <si>
    <t>ZCTA5 54489</t>
  </si>
  <si>
    <t>860Z200US54490</t>
  </si>
  <si>
    <t>ZCTA5 54490</t>
  </si>
  <si>
    <t>860Z200US54491</t>
  </si>
  <si>
    <t>ZCTA5 54491</t>
  </si>
  <si>
    <t>860Z200US54493</t>
  </si>
  <si>
    <t>ZCTA5 54493</t>
  </si>
  <si>
    <t>860Z200US54494</t>
  </si>
  <si>
    <t>ZCTA5 54494</t>
  </si>
  <si>
    <t>860Z200US54495</t>
  </si>
  <si>
    <t>ZCTA5 54495</t>
  </si>
  <si>
    <t>860Z200US54498</t>
  </si>
  <si>
    <t>ZCTA5 54498</t>
  </si>
  <si>
    <t>860Z200US54499</t>
  </si>
  <si>
    <t>ZCTA5 54499</t>
  </si>
  <si>
    <t>860Z200US54501</t>
  </si>
  <si>
    <t>ZCTA5 54501</t>
  </si>
  <si>
    <t>860Z200US54511</t>
  </si>
  <si>
    <t>ZCTA5 54511</t>
  </si>
  <si>
    <t>860Z200US54512</t>
  </si>
  <si>
    <t>ZCTA5 54512</t>
  </si>
  <si>
    <t>860Z200US54513</t>
  </si>
  <si>
    <t>ZCTA5 54513</t>
  </si>
  <si>
    <t>860Z200US54514</t>
  </si>
  <si>
    <t>ZCTA5 54514</t>
  </si>
  <si>
    <t>860Z200US54515</t>
  </si>
  <si>
    <t>ZCTA5 54515</t>
  </si>
  <si>
    <t>860Z200US54517</t>
  </si>
  <si>
    <t>ZCTA5 54517</t>
  </si>
  <si>
    <t>860Z200US54519</t>
  </si>
  <si>
    <t>ZCTA5 54519</t>
  </si>
  <si>
    <t>860Z200US54520</t>
  </si>
  <si>
    <t>ZCTA5 54520</t>
  </si>
  <si>
    <t>860Z200US54521</t>
  </si>
  <si>
    <t>ZCTA5 54521</t>
  </si>
  <si>
    <t>860Z200US54524</t>
  </si>
  <si>
    <t>ZCTA5 54524</t>
  </si>
  <si>
    <t>860Z200US54525</t>
  </si>
  <si>
    <t>ZCTA5 54525</t>
  </si>
  <si>
    <t>860Z200US54526</t>
  </si>
  <si>
    <t>ZCTA5 54526</t>
  </si>
  <si>
    <t>860Z200US54527</t>
  </si>
  <si>
    <t>ZCTA5 54527</t>
  </si>
  <si>
    <t>860Z200US54529</t>
  </si>
  <si>
    <t>ZCTA5 54529</t>
  </si>
  <si>
    <t>860Z200US54530</t>
  </si>
  <si>
    <t>ZCTA5 54530</t>
  </si>
  <si>
    <t>860Z200US54531</t>
  </si>
  <si>
    <t>ZCTA5 54531</t>
  </si>
  <si>
    <t>860Z200US54534</t>
  </si>
  <si>
    <t>ZCTA5 54534</t>
  </si>
  <si>
    <t>860Z200US54536</t>
  </si>
  <si>
    <t>ZCTA5 54536</t>
  </si>
  <si>
    <t>860Z200US54537</t>
  </si>
  <si>
    <t>ZCTA5 54537</t>
  </si>
  <si>
    <t>860Z200US54538</t>
  </si>
  <si>
    <t>ZCTA5 54538</t>
  </si>
  <si>
    <t>860Z200US54539</t>
  </si>
  <si>
    <t>ZCTA5 54539</t>
  </si>
  <si>
    <t>860Z200US54540</t>
  </si>
  <si>
    <t>ZCTA5 54540</t>
  </si>
  <si>
    <t>860Z200US54541</t>
  </si>
  <si>
    <t>ZCTA5 54541</t>
  </si>
  <si>
    <t>860Z200US54542</t>
  </si>
  <si>
    <t>ZCTA5 54542</t>
  </si>
  <si>
    <t>860Z200US54545</t>
  </si>
  <si>
    <t>ZCTA5 54545</t>
  </si>
  <si>
    <t>860Z200US54546</t>
  </si>
  <si>
    <t>ZCTA5 54546</t>
  </si>
  <si>
    <t>860Z200US54547</t>
  </si>
  <si>
    <t>ZCTA5 54547</t>
  </si>
  <si>
    <t>860Z200US54548</t>
  </si>
  <si>
    <t>ZCTA5 54548</t>
  </si>
  <si>
    <t>860Z200US54550</t>
  </si>
  <si>
    <t>ZCTA5 54550</t>
  </si>
  <si>
    <t>860Z200US54552</t>
  </si>
  <si>
    <t>ZCTA5 54552</t>
  </si>
  <si>
    <t>860Z200US54554</t>
  </si>
  <si>
    <t>ZCTA5 54554</t>
  </si>
  <si>
    <t>860Z200US54555</t>
  </si>
  <si>
    <t>ZCTA5 54555</t>
  </si>
  <si>
    <t>860Z200US54556</t>
  </si>
  <si>
    <t>ZCTA5 54556</t>
  </si>
  <si>
    <t>860Z200US54557</t>
  </si>
  <si>
    <t>ZCTA5 54557</t>
  </si>
  <si>
    <t>860Z200US54558</t>
  </si>
  <si>
    <t>ZCTA5 54558</t>
  </si>
  <si>
    <t>860Z200US54559</t>
  </si>
  <si>
    <t>ZCTA5 54559</t>
  </si>
  <si>
    <t>860Z200US54560</t>
  </si>
  <si>
    <t>ZCTA5 54560</t>
  </si>
  <si>
    <t>860Z200US54561</t>
  </si>
  <si>
    <t>ZCTA5 54561</t>
  </si>
  <si>
    <t>860Z200US54562</t>
  </si>
  <si>
    <t>ZCTA5 54562</t>
  </si>
  <si>
    <t>860Z200US54563</t>
  </si>
  <si>
    <t>ZCTA5 54563</t>
  </si>
  <si>
    <t>860Z200US54564</t>
  </si>
  <si>
    <t>ZCTA5 54564</t>
  </si>
  <si>
    <t>860Z200US54565</t>
  </si>
  <si>
    <t>ZCTA5 54565</t>
  </si>
  <si>
    <t>860Z200US54566</t>
  </si>
  <si>
    <t>ZCTA5 54566</t>
  </si>
  <si>
    <t>860Z200US54568</t>
  </si>
  <si>
    <t>ZCTA5 54568</t>
  </si>
  <si>
    <t>860Z200US54601</t>
  </si>
  <si>
    <t>ZCTA5 54601</t>
  </si>
  <si>
    <t>860Z200US54603</t>
  </si>
  <si>
    <t>ZCTA5 54603</t>
  </si>
  <si>
    <t>860Z200US54610</t>
  </si>
  <si>
    <t>ZCTA5 54610</t>
  </si>
  <si>
    <t>860Z200US54611</t>
  </si>
  <si>
    <t>ZCTA5 54611</t>
  </si>
  <si>
    <t>860Z200US54612</t>
  </si>
  <si>
    <t>ZCTA5 54612</t>
  </si>
  <si>
    <t>860Z200US54613</t>
  </si>
  <si>
    <t>ZCTA5 54613</t>
  </si>
  <si>
    <t>860Z200US54614</t>
  </si>
  <si>
    <t>ZCTA5 54614</t>
  </si>
  <si>
    <t>860Z200US54615</t>
  </si>
  <si>
    <t>ZCTA5 54615</t>
  </si>
  <si>
    <t>860Z200US54616</t>
  </si>
  <si>
    <t>ZCTA5 54616</t>
  </si>
  <si>
    <t>860Z200US54618</t>
  </si>
  <si>
    <t>ZCTA5 54618</t>
  </si>
  <si>
    <t>860Z200US54619</t>
  </si>
  <si>
    <t>ZCTA5 54619</t>
  </si>
  <si>
    <t>860Z200US54621</t>
  </si>
  <si>
    <t>ZCTA5 54621</t>
  </si>
  <si>
    <t>860Z200US54622</t>
  </si>
  <si>
    <t>ZCTA5 54622</t>
  </si>
  <si>
    <t>860Z200US54623</t>
  </si>
  <si>
    <t>ZCTA5 54623</t>
  </si>
  <si>
    <t>860Z200US54624</t>
  </si>
  <si>
    <t>ZCTA5 54624</t>
  </si>
  <si>
    <t>860Z200US54625</t>
  </si>
  <si>
    <t>ZCTA5 54625</t>
  </si>
  <si>
    <t>860Z200US54626</t>
  </si>
  <si>
    <t>ZCTA5 54626</t>
  </si>
  <si>
    <t>860Z200US54627</t>
  </si>
  <si>
    <t>ZCTA5 54627</t>
  </si>
  <si>
    <t>860Z200US54628</t>
  </si>
  <si>
    <t>ZCTA5 54628</t>
  </si>
  <si>
    <t>860Z200US54629</t>
  </si>
  <si>
    <t>ZCTA5 54629</t>
  </si>
  <si>
    <t>860Z200US54630</t>
  </si>
  <si>
    <t>ZCTA5 54630</t>
  </si>
  <si>
    <t>860Z200US54631</t>
  </si>
  <si>
    <t>ZCTA5 54631</t>
  </si>
  <si>
    <t>860Z200US54632</t>
  </si>
  <si>
    <t>ZCTA5 54632</t>
  </si>
  <si>
    <t>860Z200US54634</t>
  </si>
  <si>
    <t>ZCTA5 54634</t>
  </si>
  <si>
    <t>860Z200US54635</t>
  </si>
  <si>
    <t>ZCTA5 54635</t>
  </si>
  <si>
    <t>860Z200US54636</t>
  </si>
  <si>
    <t>ZCTA5 54636</t>
  </si>
  <si>
    <t>860Z200US54637</t>
  </si>
  <si>
    <t>ZCTA5 54637</t>
  </si>
  <si>
    <t>860Z200US54638</t>
  </si>
  <si>
    <t>ZCTA5 54638</t>
  </si>
  <si>
    <t>860Z200US54639</t>
  </si>
  <si>
    <t>ZCTA5 54639</t>
  </si>
  <si>
    <t>860Z200US54642</t>
  </si>
  <si>
    <t>ZCTA5 54642</t>
  </si>
  <si>
    <t>860Z200US54643</t>
  </si>
  <si>
    <t>ZCTA5 54643</t>
  </si>
  <si>
    <t>860Z200US54644</t>
  </si>
  <si>
    <t>ZCTA5 54644</t>
  </si>
  <si>
    <t>860Z200US54645</t>
  </si>
  <si>
    <t>ZCTA5 54645</t>
  </si>
  <si>
    <t>860Z200US54646</t>
  </si>
  <si>
    <t>ZCTA5 54646</t>
  </si>
  <si>
    <t>860Z200US54648</t>
  </si>
  <si>
    <t>ZCTA5 54648</t>
  </si>
  <si>
    <t>860Z200US54650</t>
  </si>
  <si>
    <t>ZCTA5 54650</t>
  </si>
  <si>
    <t>860Z200US54651</t>
  </si>
  <si>
    <t>ZCTA5 54651</t>
  </si>
  <si>
    <t>860Z200US54652</t>
  </si>
  <si>
    <t>ZCTA5 54652</t>
  </si>
  <si>
    <t>860Z200US54653</t>
  </si>
  <si>
    <t>ZCTA5 54653</t>
  </si>
  <si>
    <t>860Z200US54654</t>
  </si>
  <si>
    <t>ZCTA5 54654</t>
  </si>
  <si>
    <t>860Z200US54655</t>
  </si>
  <si>
    <t>ZCTA5 54655</t>
  </si>
  <si>
    <t>860Z200US54656</t>
  </si>
  <si>
    <t>ZCTA5 54656</t>
  </si>
  <si>
    <t>860Z200US54657</t>
  </si>
  <si>
    <t>ZCTA5 54657</t>
  </si>
  <si>
    <t>860Z200US54658</t>
  </si>
  <si>
    <t>ZCTA5 54658</t>
  </si>
  <si>
    <t>860Z200US54659</t>
  </si>
  <si>
    <t>ZCTA5 54659</t>
  </si>
  <si>
    <t>860Z200US54660</t>
  </si>
  <si>
    <t>ZCTA5 54660</t>
  </si>
  <si>
    <t>860Z200US54661</t>
  </si>
  <si>
    <t>ZCTA5 54661</t>
  </si>
  <si>
    <t>860Z200US54664</t>
  </si>
  <si>
    <t>ZCTA5 54664</t>
  </si>
  <si>
    <t>860Z200US54665</t>
  </si>
  <si>
    <t>ZCTA5 54665</t>
  </si>
  <si>
    <t>860Z200US54666</t>
  </si>
  <si>
    <t>ZCTA5 54666</t>
  </si>
  <si>
    <t>860Z200US54667</t>
  </si>
  <si>
    <t>ZCTA5 54667</t>
  </si>
  <si>
    <t>860Z200US54669</t>
  </si>
  <si>
    <t>ZCTA5 54669</t>
  </si>
  <si>
    <t>860Z200US54670</t>
  </si>
  <si>
    <t>ZCTA5 54670</t>
  </si>
  <si>
    <t>860Z200US54701</t>
  </si>
  <si>
    <t>ZCTA5 54701</t>
  </si>
  <si>
    <t>860Z200US54703</t>
  </si>
  <si>
    <t>ZCTA5 54703</t>
  </si>
  <si>
    <t>860Z200US54720</t>
  </si>
  <si>
    <t>ZCTA5 54720</t>
  </si>
  <si>
    <t>860Z200US54721</t>
  </si>
  <si>
    <t>ZCTA5 54721</t>
  </si>
  <si>
    <t>860Z200US54722</t>
  </si>
  <si>
    <t>ZCTA5 54722</t>
  </si>
  <si>
    <t>860Z200US54723</t>
  </si>
  <si>
    <t>ZCTA5 54723</t>
  </si>
  <si>
    <t>860Z200US54724</t>
  </si>
  <si>
    <t>ZCTA5 54724</t>
  </si>
  <si>
    <t>860Z200US54725</t>
  </si>
  <si>
    <t>ZCTA5 54725</t>
  </si>
  <si>
    <t>860Z200US54726</t>
  </si>
  <si>
    <t>ZCTA5 54726</t>
  </si>
  <si>
    <t>860Z200US54727</t>
  </si>
  <si>
    <t>ZCTA5 54727</t>
  </si>
  <si>
    <t>860Z200US54728</t>
  </si>
  <si>
    <t>ZCTA5 54728</t>
  </si>
  <si>
    <t>860Z200US54729</t>
  </si>
  <si>
    <t>ZCTA5 54729</t>
  </si>
  <si>
    <t>860Z200US54730</t>
  </si>
  <si>
    <t>ZCTA5 54730</t>
  </si>
  <si>
    <t>860Z200US54731</t>
  </si>
  <si>
    <t>ZCTA5 54731</t>
  </si>
  <si>
    <t>860Z200US54732</t>
  </si>
  <si>
    <t>ZCTA5 54732</t>
  </si>
  <si>
    <t>860Z200US54733</t>
  </si>
  <si>
    <t>ZCTA5 54733</t>
  </si>
  <si>
    <t>860Z200US54734</t>
  </si>
  <si>
    <t>ZCTA5 54734</t>
  </si>
  <si>
    <t>860Z200US54736</t>
  </si>
  <si>
    <t>ZCTA5 54736</t>
  </si>
  <si>
    <t>860Z200US54737</t>
  </si>
  <si>
    <t>ZCTA5 54737</t>
  </si>
  <si>
    <t>860Z200US54738</t>
  </si>
  <si>
    <t>ZCTA5 54738</t>
  </si>
  <si>
    <t>860Z200US54739</t>
  </si>
  <si>
    <t>ZCTA5 54739</t>
  </si>
  <si>
    <t>860Z200US54740</t>
  </si>
  <si>
    <t>ZCTA5 54740</t>
  </si>
  <si>
    <t>860Z200US54741</t>
  </si>
  <si>
    <t>ZCTA5 54741</t>
  </si>
  <si>
    <t>860Z200US54742</t>
  </si>
  <si>
    <t>ZCTA5 54742</t>
  </si>
  <si>
    <t>860Z200US54745</t>
  </si>
  <si>
    <t>ZCTA5 54745</t>
  </si>
  <si>
    <t>860Z200US54746</t>
  </si>
  <si>
    <t>ZCTA5 54746</t>
  </si>
  <si>
    <t>860Z200US54747</t>
  </si>
  <si>
    <t>ZCTA5 54747</t>
  </si>
  <si>
    <t>860Z200US54748</t>
  </si>
  <si>
    <t>ZCTA5 54748</t>
  </si>
  <si>
    <t>860Z200US54749</t>
  </si>
  <si>
    <t>ZCTA5 54749</t>
  </si>
  <si>
    <t>860Z200US54750</t>
  </si>
  <si>
    <t>ZCTA5 54750</t>
  </si>
  <si>
    <t>860Z200US54751</t>
  </si>
  <si>
    <t>ZCTA5 54751</t>
  </si>
  <si>
    <t>860Z200US54754</t>
  </si>
  <si>
    <t>ZCTA5 54754</t>
  </si>
  <si>
    <t>860Z200US54755</t>
  </si>
  <si>
    <t>ZCTA5 54755</t>
  </si>
  <si>
    <t>860Z200US54756</t>
  </si>
  <si>
    <t>ZCTA5 54756</t>
  </si>
  <si>
    <t>860Z200US54757</t>
  </si>
  <si>
    <t>ZCTA5 54757</t>
  </si>
  <si>
    <t>860Z200US54758</t>
  </si>
  <si>
    <t>ZCTA5 54758</t>
  </si>
  <si>
    <t>860Z200US54759</t>
  </si>
  <si>
    <t>ZCTA5 54759</t>
  </si>
  <si>
    <t>860Z200US54760</t>
  </si>
  <si>
    <t>ZCTA5 54760</t>
  </si>
  <si>
    <t>860Z200US54761</t>
  </si>
  <si>
    <t>ZCTA5 54761</t>
  </si>
  <si>
    <t>860Z200US54762</t>
  </si>
  <si>
    <t>ZCTA5 54762</t>
  </si>
  <si>
    <t>860Z200US54763</t>
  </si>
  <si>
    <t>ZCTA5 54763</t>
  </si>
  <si>
    <t>860Z200US54766</t>
  </si>
  <si>
    <t>ZCTA5 54766</t>
  </si>
  <si>
    <t>860Z200US54767</t>
  </si>
  <si>
    <t>ZCTA5 54767</t>
  </si>
  <si>
    <t>860Z200US54768</t>
  </si>
  <si>
    <t>ZCTA5 54768</t>
  </si>
  <si>
    <t>860Z200US54769</t>
  </si>
  <si>
    <t>ZCTA5 54769</t>
  </si>
  <si>
    <t>860Z200US54770</t>
  </si>
  <si>
    <t>ZCTA5 54770</t>
  </si>
  <si>
    <t>860Z200US54771</t>
  </si>
  <si>
    <t>ZCTA5 54771</t>
  </si>
  <si>
    <t>860Z200US54772</t>
  </si>
  <si>
    <t>ZCTA5 54772</t>
  </si>
  <si>
    <t>860Z200US54773</t>
  </si>
  <si>
    <t>ZCTA5 54773</t>
  </si>
  <si>
    <t>860Z200US54801</t>
  </si>
  <si>
    <t>ZCTA5 54801</t>
  </si>
  <si>
    <t>860Z200US54805</t>
  </si>
  <si>
    <t>ZCTA5 54805</t>
  </si>
  <si>
    <t>860Z200US54806</t>
  </si>
  <si>
    <t>ZCTA5 54806</t>
  </si>
  <si>
    <t>860Z200US54810</t>
  </si>
  <si>
    <t>ZCTA5 54810</t>
  </si>
  <si>
    <t>860Z200US54812</t>
  </si>
  <si>
    <t>ZCTA5 54812</t>
  </si>
  <si>
    <t>860Z200US54813</t>
  </si>
  <si>
    <t>ZCTA5 54813</t>
  </si>
  <si>
    <t>860Z200US54814</t>
  </si>
  <si>
    <t>ZCTA5 54814</t>
  </si>
  <si>
    <t>860Z200US54817</t>
  </si>
  <si>
    <t>ZCTA5 54817</t>
  </si>
  <si>
    <t>860Z200US54819</t>
  </si>
  <si>
    <t>ZCTA5 54819</t>
  </si>
  <si>
    <t>860Z200US54820</t>
  </si>
  <si>
    <t>ZCTA5 54820</t>
  </si>
  <si>
    <t>860Z200US54821</t>
  </si>
  <si>
    <t>ZCTA5 54821</t>
  </si>
  <si>
    <t>860Z200US54822</t>
  </si>
  <si>
    <t>ZCTA5 54822</t>
  </si>
  <si>
    <t>860Z200US54824</t>
  </si>
  <si>
    <t>ZCTA5 54824</t>
  </si>
  <si>
    <t>860Z200US54826</t>
  </si>
  <si>
    <t>ZCTA5 54826</t>
  </si>
  <si>
    <t>860Z200US54827</t>
  </si>
  <si>
    <t>ZCTA5 54827</t>
  </si>
  <si>
    <t>860Z200US54828</t>
  </si>
  <si>
    <t>ZCTA5 54828</t>
  </si>
  <si>
    <t>860Z200US54829</t>
  </si>
  <si>
    <t>ZCTA5 54829</t>
  </si>
  <si>
    <t>860Z200US54830</t>
  </si>
  <si>
    <t>ZCTA5 54830</t>
  </si>
  <si>
    <t>860Z200US54832</t>
  </si>
  <si>
    <t>ZCTA5 54832</t>
  </si>
  <si>
    <t>860Z200US54835</t>
  </si>
  <si>
    <t>ZCTA5 54835</t>
  </si>
  <si>
    <t>860Z200US54836</t>
  </si>
  <si>
    <t>ZCTA5 54836</t>
  </si>
  <si>
    <t>860Z200US54837</t>
  </si>
  <si>
    <t>ZCTA5 54837</t>
  </si>
  <si>
    <t>860Z200US54838</t>
  </si>
  <si>
    <t>ZCTA5 54838</t>
  </si>
  <si>
    <t>860Z200US54839</t>
  </si>
  <si>
    <t>ZCTA5 54839</t>
  </si>
  <si>
    <t>860Z200US54840</t>
  </si>
  <si>
    <t>ZCTA5 54840</t>
  </si>
  <si>
    <t>860Z200US54841</t>
  </si>
  <si>
    <t>ZCTA5 54841</t>
  </si>
  <si>
    <t>860Z200US54842</t>
  </si>
  <si>
    <t>ZCTA5 54842</t>
  </si>
  <si>
    <t>860Z200US54843</t>
  </si>
  <si>
    <t>ZCTA5 54843</t>
  </si>
  <si>
    <t>860Z200US54844</t>
  </si>
  <si>
    <t>ZCTA5 54844</t>
  </si>
  <si>
    <t>860Z200US54845</t>
  </si>
  <si>
    <t>ZCTA5 54845</t>
  </si>
  <si>
    <t>860Z200US54846</t>
  </si>
  <si>
    <t>ZCTA5 54846</t>
  </si>
  <si>
    <t>860Z200US54847</t>
  </si>
  <si>
    <t>ZCTA5 54847</t>
  </si>
  <si>
    <t>860Z200US54848</t>
  </si>
  <si>
    <t>ZCTA5 54848</t>
  </si>
  <si>
    <t>860Z200US54849</t>
  </si>
  <si>
    <t>ZCTA5 54849</t>
  </si>
  <si>
    <t>860Z200US54850</t>
  </si>
  <si>
    <t>ZCTA5 54850</t>
  </si>
  <si>
    <t>860Z200US54853</t>
  </si>
  <si>
    <t>ZCTA5 54853</t>
  </si>
  <si>
    <t>860Z200US54854</t>
  </si>
  <si>
    <t>ZCTA5 54854</t>
  </si>
  <si>
    <t>860Z200US54855</t>
  </si>
  <si>
    <t>ZCTA5 54855</t>
  </si>
  <si>
    <t>860Z200US54856</t>
  </si>
  <si>
    <t>ZCTA5 54856</t>
  </si>
  <si>
    <t>860Z200US54857</t>
  </si>
  <si>
    <t>ZCTA5 54857</t>
  </si>
  <si>
    <t>860Z200US54858</t>
  </si>
  <si>
    <t>ZCTA5 54858</t>
  </si>
  <si>
    <t>860Z200US54859</t>
  </si>
  <si>
    <t>ZCTA5 54859</t>
  </si>
  <si>
    <t>860Z200US54861</t>
  </si>
  <si>
    <t>ZCTA5 54861</t>
  </si>
  <si>
    <t>860Z200US54862</t>
  </si>
  <si>
    <t>ZCTA5 54862</t>
  </si>
  <si>
    <t>860Z200US54864</t>
  </si>
  <si>
    <t>ZCTA5 54864</t>
  </si>
  <si>
    <t>860Z200US54865</t>
  </si>
  <si>
    <t>ZCTA5 54865</t>
  </si>
  <si>
    <t>860Z200US54867</t>
  </si>
  <si>
    <t>ZCTA5 54867</t>
  </si>
  <si>
    <t>860Z200US54868</t>
  </si>
  <si>
    <t>ZCTA5 54868</t>
  </si>
  <si>
    <t>860Z200US54870</t>
  </si>
  <si>
    <t>ZCTA5 54870</t>
  </si>
  <si>
    <t>860Z200US54871</t>
  </si>
  <si>
    <t>ZCTA5 54871</t>
  </si>
  <si>
    <t>860Z200US54872</t>
  </si>
  <si>
    <t>ZCTA5 54872</t>
  </si>
  <si>
    <t>860Z200US54873</t>
  </si>
  <si>
    <t>ZCTA5 54873</t>
  </si>
  <si>
    <t>860Z200US54874</t>
  </si>
  <si>
    <t>ZCTA5 54874</t>
  </si>
  <si>
    <t>860Z200US54875</t>
  </si>
  <si>
    <t>ZCTA5 54875</t>
  </si>
  <si>
    <t>860Z200US54876</t>
  </si>
  <si>
    <t>ZCTA5 54876</t>
  </si>
  <si>
    <t>860Z200US54880</t>
  </si>
  <si>
    <t>ZCTA5 54880</t>
  </si>
  <si>
    <t>860Z200US54888</t>
  </si>
  <si>
    <t>ZCTA5 54888</t>
  </si>
  <si>
    <t>860Z200US54889</t>
  </si>
  <si>
    <t>ZCTA5 54889</t>
  </si>
  <si>
    <t>860Z200US54891</t>
  </si>
  <si>
    <t>ZCTA5 54891</t>
  </si>
  <si>
    <t>860Z200US54893</t>
  </si>
  <si>
    <t>ZCTA5 54893</t>
  </si>
  <si>
    <t>860Z200US54895</t>
  </si>
  <si>
    <t>ZCTA5 54895</t>
  </si>
  <si>
    <t>860Z200US54896</t>
  </si>
  <si>
    <t>ZCTA5 54896</t>
  </si>
  <si>
    <t>860Z200US54901</t>
  </si>
  <si>
    <t>ZCTA5 54901</t>
  </si>
  <si>
    <t>860Z200US54902</t>
  </si>
  <si>
    <t>ZCTA5 54902</t>
  </si>
  <si>
    <t>860Z200US54904</t>
  </si>
  <si>
    <t>ZCTA5 54904</t>
  </si>
  <si>
    <t>860Z200US54909</t>
  </si>
  <si>
    <t>ZCTA5 54909</t>
  </si>
  <si>
    <t>860Z200US54911</t>
  </si>
  <si>
    <t>ZCTA5 54911</t>
  </si>
  <si>
    <t>860Z200US54913</t>
  </si>
  <si>
    <t>ZCTA5 54913</t>
  </si>
  <si>
    <t>860Z200US54914</t>
  </si>
  <si>
    <t>ZCTA5 54914</t>
  </si>
  <si>
    <t>860Z200US54915</t>
  </si>
  <si>
    <t>ZCTA5 54915</t>
  </si>
  <si>
    <t>860Z200US54921</t>
  </si>
  <si>
    <t>ZCTA5 54921</t>
  </si>
  <si>
    <t>860Z200US54922</t>
  </si>
  <si>
    <t>ZCTA5 54922</t>
  </si>
  <si>
    <t>860Z200US54923</t>
  </si>
  <si>
    <t>ZCTA5 54923</t>
  </si>
  <si>
    <t>860Z200US54926</t>
  </si>
  <si>
    <t>ZCTA5 54926</t>
  </si>
  <si>
    <t>860Z200US54927</t>
  </si>
  <si>
    <t>ZCTA5 54927</t>
  </si>
  <si>
    <t>860Z200US54928</t>
  </si>
  <si>
    <t>ZCTA5 54928</t>
  </si>
  <si>
    <t>860Z200US54929</t>
  </si>
  <si>
    <t>ZCTA5 54929</t>
  </si>
  <si>
    <t>860Z200US54930</t>
  </si>
  <si>
    <t>ZCTA5 54930</t>
  </si>
  <si>
    <t>860Z200US54931</t>
  </si>
  <si>
    <t>ZCTA5 54931</t>
  </si>
  <si>
    <t>860Z200US54932</t>
  </si>
  <si>
    <t>ZCTA5 54932</t>
  </si>
  <si>
    <t>860Z200US54933</t>
  </si>
  <si>
    <t>ZCTA5 54933</t>
  </si>
  <si>
    <t>860Z200US54935</t>
  </si>
  <si>
    <t>ZCTA5 54935</t>
  </si>
  <si>
    <t>860Z200US54937</t>
  </si>
  <si>
    <t>ZCTA5 54937</t>
  </si>
  <si>
    <t>860Z200US54940</t>
  </si>
  <si>
    <t>ZCTA5 54940</t>
  </si>
  <si>
    <t>860Z200US54941</t>
  </si>
  <si>
    <t>ZCTA5 54941</t>
  </si>
  <si>
    <t>860Z200US54942</t>
  </si>
  <si>
    <t>ZCTA5 54942</t>
  </si>
  <si>
    <t>860Z200US54943</t>
  </si>
  <si>
    <t>ZCTA5 54943</t>
  </si>
  <si>
    <t>860Z200US54944</t>
  </si>
  <si>
    <t>ZCTA5 54944</t>
  </si>
  <si>
    <t>860Z200US54945</t>
  </si>
  <si>
    <t>ZCTA5 54945</t>
  </si>
  <si>
    <t>860Z200US54946</t>
  </si>
  <si>
    <t>ZCTA5 54946</t>
  </si>
  <si>
    <t>860Z200US54947</t>
  </si>
  <si>
    <t>ZCTA5 54947</t>
  </si>
  <si>
    <t>860Z200US54948</t>
  </si>
  <si>
    <t>ZCTA5 54948</t>
  </si>
  <si>
    <t>860Z200US54949</t>
  </si>
  <si>
    <t>ZCTA5 54949</t>
  </si>
  <si>
    <t>860Z200US54950</t>
  </si>
  <si>
    <t>ZCTA5 54950</t>
  </si>
  <si>
    <t>860Z200US54952</t>
  </si>
  <si>
    <t>ZCTA5 54952</t>
  </si>
  <si>
    <t>860Z200US54956</t>
  </si>
  <si>
    <t>ZCTA5 54956</t>
  </si>
  <si>
    <t>860Z200US54960</t>
  </si>
  <si>
    <t>ZCTA5 54960</t>
  </si>
  <si>
    <t>860Z200US54961</t>
  </si>
  <si>
    <t>ZCTA5 54961</t>
  </si>
  <si>
    <t>860Z200US54962</t>
  </si>
  <si>
    <t>ZCTA5 54962</t>
  </si>
  <si>
    <t>860Z200US54963</t>
  </si>
  <si>
    <t>ZCTA5 54963</t>
  </si>
  <si>
    <t>860Z200US54964</t>
  </si>
  <si>
    <t>ZCTA5 54964</t>
  </si>
  <si>
    <t>860Z200US54965</t>
  </si>
  <si>
    <t>ZCTA5 54965</t>
  </si>
  <si>
    <t>860Z200US54966</t>
  </si>
  <si>
    <t>ZCTA5 54966</t>
  </si>
  <si>
    <t>860Z200US54967</t>
  </si>
  <si>
    <t>ZCTA5 54967</t>
  </si>
  <si>
    <t>860Z200US54968</t>
  </si>
  <si>
    <t>ZCTA5 54968</t>
  </si>
  <si>
    <t>860Z200US54970</t>
  </si>
  <si>
    <t>ZCTA5 54970</t>
  </si>
  <si>
    <t>860Z200US54971</t>
  </si>
  <si>
    <t>ZCTA5 54971</t>
  </si>
  <si>
    <t>860Z200US54974</t>
  </si>
  <si>
    <t>ZCTA5 54974</t>
  </si>
  <si>
    <t>860Z200US54977</t>
  </si>
  <si>
    <t>ZCTA5 54977</t>
  </si>
  <si>
    <t>860Z200US54978</t>
  </si>
  <si>
    <t>ZCTA5 54978</t>
  </si>
  <si>
    <t>860Z200US54979</t>
  </si>
  <si>
    <t>ZCTA5 54979</t>
  </si>
  <si>
    <t>860Z200US54980</t>
  </si>
  <si>
    <t>ZCTA5 54980</t>
  </si>
  <si>
    <t>860Z200US54981</t>
  </si>
  <si>
    <t>ZCTA5 54981</t>
  </si>
  <si>
    <t>860Z200US54982</t>
  </si>
  <si>
    <t>ZCTA5 54982</t>
  </si>
  <si>
    <t>860Z200US54983</t>
  </si>
  <si>
    <t>ZCTA5 54983</t>
  </si>
  <si>
    <t>860Z200US54984</t>
  </si>
  <si>
    <t>ZCTA5 54984</t>
  </si>
  <si>
    <t>860Z200US54985</t>
  </si>
  <si>
    <t>ZCTA5 54985</t>
  </si>
  <si>
    <t>860Z200US54986</t>
  </si>
  <si>
    <t>ZCTA5 54986</t>
  </si>
  <si>
    <t>All data is from Table B23025, "Employment Status for the Population 16 and Over", in the "ZTCA" tab</t>
  </si>
  <si>
    <t>ZTCAs that intersects with Milwaukee city in Milwaukee County</t>
  </si>
  <si>
    <t>May 2022 - Apr 2024</t>
  </si>
  <si>
    <t>Individual Census Zip Codes that intersect with the city of Milwaukee, that are fully contained in Milwaukee County</t>
  </si>
  <si>
    <t>AREAS IN WISCONSIN THAT ARE ELIGIBLE FOR AN ABAWD TIME LIMIT WAIVER ON THE BASIS OF</t>
  </si>
  <si>
    <t>MAY 2022 - APR 2024</t>
  </si>
  <si>
    <t>Source:  Zip Code Tabulation Areas, Census Bureau, https://www.census.gov/programs-surveys/geography/guidance/geo-areas/zctas.html</t>
  </si>
  <si>
    <t>Underlying data are available at https://data.census.gov/cedsci/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</si>
</sst>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#0"/>
    <numFmt numFmtId="165" formatCode="_(* #,##0_);_(* \(#,##0\);_(* &quot;-&quot;??_);_(@_)"/>
    <numFmt numFmtId="166" formatCode="0.0"/>
    <numFmt numFmtId="167" formatCode="0.000000"/>
    <numFmt numFmtId="168" formatCode="0.0000"/>
    <numFmt numFmtId="169" formatCode="0.00000"/>
    <numFmt numFmtId="170" formatCode="0.0%"/>
    <numFmt numFmtId="171" formatCode="#0.0"/>
    <numFmt numFmtId="172" formatCode="0.000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i/>
      <sz val="8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0"/>
      <name val="Arial"/>
      <family val="2"/>
    </font>
    <font>
      <b/>
      <sz val="11"/>
      <color theme="1"/>
      <name val="Arial"/>
      <family val="2"/>
    </font>
    <font>
      <b/>
      <u/>
      <sz val="11"/>
      <color theme="10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Arial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b/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u/>
      <sz val="11"/>
      <color theme="10"/>
      <name val="Arial"/>
      <family val="2"/>
    </font>
    <font>
      <sz val="11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/>
    <xf numFmtId="0" fontId="10" fillId="0" borderId="0"/>
    <xf numFmtId="0" fontId="3" fillId="0" borderId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1">
    <xf numFmtId="0" fontId="0" fillId="0" borderId="0" xfId="0"/>
    <xf numFmtId="17" fontId="12" fillId="0" borderId="0" xfId="0" applyNumberFormat="1" applyFont="1" applyAlignment="1">
      <alignment horizontal="left"/>
    </xf>
    <xf numFmtId="17" fontId="14" fillId="0" borderId="0" xfId="0" applyNumberFormat="1" applyFont="1" applyAlignment="1">
      <alignment horizontal="left"/>
    </xf>
    <xf numFmtId="17" fontId="14" fillId="0" borderId="0" xfId="0" applyNumberFormat="1" applyFont="1"/>
    <xf numFmtId="0" fontId="15" fillId="0" borderId="0" xfId="2" applyFont="1"/>
    <xf numFmtId="0" fontId="16" fillId="0" borderId="0" xfId="3" applyFont="1"/>
    <xf numFmtId="0" fontId="6" fillId="0" borderId="0" xfId="3" applyFont="1"/>
    <xf numFmtId="165" fontId="6" fillId="0" borderId="0" xfId="1" applyNumberFormat="1" applyFont="1"/>
    <xf numFmtId="0" fontId="4" fillId="0" borderId="0" xfId="5" applyFont="1"/>
    <xf numFmtId="0" fontId="6" fillId="0" borderId="0" xfId="5" applyFont="1"/>
    <xf numFmtId="2" fontId="6" fillId="0" borderId="0" xfId="5" applyNumberFormat="1" applyFont="1"/>
    <xf numFmtId="166" fontId="6" fillId="0" borderId="0" xfId="5" applyNumberFormat="1" applyFont="1"/>
    <xf numFmtId="0" fontId="5" fillId="2" borderId="2" xfId="5" applyFont="1" applyFill="1" applyBorder="1" applyAlignment="1">
      <alignment horizontal="center"/>
    </xf>
    <xf numFmtId="0" fontId="6" fillId="0" borderId="0" xfId="4" applyFont="1"/>
    <xf numFmtId="0" fontId="4" fillId="0" borderId="0" xfId="4" applyFont="1" applyAlignment="1" applyProtection="1">
      <alignment horizontal="left"/>
      <protection locked="0"/>
    </xf>
    <xf numFmtId="165" fontId="16" fillId="0" borderId="0" xfId="1" applyNumberFormat="1" applyFont="1"/>
    <xf numFmtId="167" fontId="16" fillId="0" borderId="0" xfId="3" applyNumberFormat="1" applyFont="1"/>
    <xf numFmtId="168" fontId="16" fillId="0" borderId="0" xfId="3" applyNumberFormat="1" applyFont="1"/>
    <xf numFmtId="2" fontId="16" fillId="0" borderId="0" xfId="3" applyNumberFormat="1" applyFont="1"/>
    <xf numFmtId="166" fontId="16" fillId="0" borderId="0" xfId="3" applyNumberFormat="1" applyFont="1"/>
    <xf numFmtId="0" fontId="16" fillId="0" borderId="0" xfId="0" applyFont="1"/>
    <xf numFmtId="165" fontId="4" fillId="0" borderId="0" xfId="1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wrapText="1"/>
    </xf>
    <xf numFmtId="0" fontId="17" fillId="0" borderId="0" xfId="6" applyFont="1"/>
    <xf numFmtId="0" fontId="2" fillId="0" borderId="0" xfId="6"/>
    <xf numFmtId="0" fontId="11" fillId="0" borderId="0" xfId="6" applyFont="1"/>
    <xf numFmtId="167" fontId="17" fillId="0" borderId="0" xfId="6" applyNumberFormat="1" applyFont="1"/>
    <xf numFmtId="0" fontId="21" fillId="0" borderId="0" xfId="6" applyFont="1"/>
    <xf numFmtId="0" fontId="22" fillId="0" borderId="0" xfId="6" applyFont="1"/>
    <xf numFmtId="0" fontId="23" fillId="0" borderId="0" xfId="6" applyFont="1"/>
    <xf numFmtId="17" fontId="4" fillId="0" borderId="0" xfId="6" applyNumberFormat="1" applyFont="1"/>
    <xf numFmtId="1" fontId="22" fillId="0" borderId="0" xfId="6" applyNumberFormat="1" applyFont="1"/>
    <xf numFmtId="166" fontId="24" fillId="0" borderId="0" xfId="5" applyNumberFormat="1" applyFont="1"/>
    <xf numFmtId="167" fontId="22" fillId="3" borderId="2" xfId="7" applyNumberFormat="1" applyFont="1" applyFill="1" applyBorder="1"/>
    <xf numFmtId="3" fontId="22" fillId="3" borderId="2" xfId="7" applyNumberFormat="1" applyFont="1" applyFill="1" applyBorder="1"/>
    <xf numFmtId="166" fontId="22" fillId="3" borderId="2" xfId="7" applyNumberFormat="1" applyFont="1" applyFill="1" applyBorder="1"/>
    <xf numFmtId="169" fontId="22" fillId="0" borderId="0" xfId="6" applyNumberFormat="1" applyFont="1"/>
    <xf numFmtId="165" fontId="22" fillId="0" borderId="0" xfId="8" applyNumberFormat="1" applyFont="1"/>
    <xf numFmtId="165" fontId="22" fillId="0" borderId="0" xfId="6" applyNumberFormat="1" applyFont="1"/>
    <xf numFmtId="170" fontId="22" fillId="0" borderId="0" xfId="9" applyNumberFormat="1" applyFont="1"/>
    <xf numFmtId="3" fontId="23" fillId="0" borderId="0" xfId="6" applyNumberFormat="1" applyFont="1"/>
    <xf numFmtId="170" fontId="23" fillId="0" borderId="0" xfId="10" applyNumberFormat="1" applyFont="1"/>
    <xf numFmtId="165" fontId="21" fillId="0" borderId="0" xfId="8" applyNumberFormat="1" applyFont="1"/>
    <xf numFmtId="166" fontId="21" fillId="0" borderId="0" xfId="9" applyNumberFormat="1" applyFont="1"/>
    <xf numFmtId="0" fontId="25" fillId="0" borderId="0" xfId="0" applyFont="1"/>
    <xf numFmtId="0" fontId="26" fillId="0" borderId="0" xfId="6" applyFont="1"/>
    <xf numFmtId="1" fontId="0" fillId="0" borderId="0" xfId="0" applyNumberFormat="1"/>
    <xf numFmtId="0" fontId="6" fillId="0" borderId="0" xfId="0" applyFont="1"/>
    <xf numFmtId="17" fontId="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/>
    <xf numFmtId="166" fontId="14" fillId="0" borderId="0" xfId="3" applyNumberFormat="1" applyFont="1"/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164" fontId="7" fillId="0" borderId="0" xfId="0" applyNumberFormat="1" applyFont="1" applyAlignment="1">
      <alignment horizontal="right"/>
    </xf>
    <xf numFmtId="0" fontId="13" fillId="0" borderId="0" xfId="2" applyFont="1" applyAlignment="1">
      <alignment horizontal="left"/>
    </xf>
    <xf numFmtId="0" fontId="15" fillId="0" borderId="0" xfId="2" applyFont="1" applyAlignment="1">
      <alignment horizontal="left"/>
    </xf>
    <xf numFmtId="1" fontId="19" fillId="0" borderId="0" xfId="0" applyNumberFormat="1" applyFont="1"/>
    <xf numFmtId="165" fontId="5" fillId="0" borderId="1" xfId="1" applyNumberFormat="1" applyFont="1" applyFill="1" applyBorder="1" applyAlignment="1">
      <alignment horizontal="left" wrapText="1"/>
    </xf>
    <xf numFmtId="165" fontId="18" fillId="0" borderId="0" xfId="1" applyNumberFormat="1" applyFont="1"/>
    <xf numFmtId="17" fontId="12" fillId="0" borderId="0" xfId="0" applyNumberFormat="1" applyFont="1" applyAlignment="1">
      <alignment horizontal="center"/>
    </xf>
    <xf numFmtId="0" fontId="6" fillId="0" borderId="0" xfId="3" applyFont="1" applyAlignment="1">
      <alignment horizontal="center"/>
    </xf>
    <xf numFmtId="0" fontId="17" fillId="0" borderId="0" xfId="0" applyFont="1"/>
    <xf numFmtId="0" fontId="5" fillId="0" borderId="0" xfId="0" applyFont="1" applyAlignment="1">
      <alignment vertical="top" wrapText="1"/>
    </xf>
    <xf numFmtId="0" fontId="18" fillId="0" borderId="0" xfId="3" applyFont="1" applyAlignment="1">
      <alignment horizontal="left"/>
    </xf>
    <xf numFmtId="170" fontId="16" fillId="0" borderId="0" xfId="9" applyNumberFormat="1" applyFont="1"/>
    <xf numFmtId="0" fontId="6" fillId="0" borderId="0" xfId="3" applyFont="1" applyAlignment="1">
      <alignment horizontal="left"/>
    </xf>
    <xf numFmtId="0" fontId="28" fillId="0" borderId="0" xfId="2" applyFont="1" applyAlignment="1">
      <alignment horizontal="left"/>
    </xf>
    <xf numFmtId="0" fontId="4" fillId="0" borderId="0" xfId="3" applyFont="1"/>
    <xf numFmtId="164" fontId="7" fillId="0" borderId="0" xfId="6" applyNumberFormat="1" applyFont="1" applyAlignment="1">
      <alignment horizontal="right"/>
    </xf>
    <xf numFmtId="171" fontId="7" fillId="0" borderId="0" xfId="1" applyNumberFormat="1" applyFont="1" applyFill="1" applyAlignment="1">
      <alignment horizontal="right"/>
    </xf>
    <xf numFmtId="0" fontId="18" fillId="0" borderId="0" xfId="3" applyFont="1"/>
    <xf numFmtId="0" fontId="16" fillId="0" borderId="0" xfId="3" applyFont="1" applyAlignment="1">
      <alignment horizontal="center"/>
    </xf>
    <xf numFmtId="166" fontId="6" fillId="0" borderId="0" xfId="0" applyNumberFormat="1" applyFont="1"/>
    <xf numFmtId="166" fontId="16" fillId="0" borderId="0" xfId="0" applyNumberFormat="1" applyFont="1" applyAlignment="1">
      <alignment horizontal="left" vertical="center"/>
    </xf>
    <xf numFmtId="171" fontId="29" fillId="0" borderId="0" xfId="3" applyNumberFormat="1" applyFont="1" applyAlignment="1">
      <alignment horizontal="right"/>
    </xf>
    <xf numFmtId="17" fontId="20" fillId="0" borderId="0" xfId="0" applyNumberFormat="1" applyFont="1" applyAlignment="1" applyProtection="1">
      <alignment horizontal="left"/>
      <protection locked="0"/>
    </xf>
    <xf numFmtId="0" fontId="3" fillId="0" borderId="0" xfId="3"/>
    <xf numFmtId="169" fontId="6" fillId="0" borderId="0" xfId="5" applyNumberFormat="1" applyFont="1"/>
    <xf numFmtId="168" fontId="6" fillId="0" borderId="0" xfId="5" applyNumberFormat="1" applyFont="1"/>
    <xf numFmtId="170" fontId="23" fillId="0" borderId="0" xfId="11" applyNumberFormat="1" applyFont="1"/>
    <xf numFmtId="0" fontId="31" fillId="0" borderId="0" xfId="0" applyFont="1"/>
    <xf numFmtId="0" fontId="32" fillId="0" borderId="0" xfId="2" applyFont="1"/>
    <xf numFmtId="0" fontId="17" fillId="0" borderId="0" xfId="0" applyFont="1" applyAlignment="1">
      <alignment wrapText="1"/>
    </xf>
    <xf numFmtId="0" fontId="17" fillId="0" borderId="0" xfId="12" applyFont="1"/>
    <xf numFmtId="0" fontId="20" fillId="0" borderId="0" xfId="12" applyFont="1"/>
    <xf numFmtId="0" fontId="20" fillId="0" borderId="0" xfId="12" applyFont="1" applyAlignment="1">
      <alignment horizontal="center"/>
    </xf>
    <xf numFmtId="0" fontId="11" fillId="0" borderId="0" xfId="0" applyFont="1"/>
    <xf numFmtId="172" fontId="17" fillId="0" borderId="0" xfId="12" applyNumberFormat="1" applyFont="1"/>
    <xf numFmtId="0" fontId="17" fillId="0" borderId="0" xfId="0" applyFont="1" applyAlignment="1">
      <alignment horizontal="left"/>
    </xf>
    <xf numFmtId="0" fontId="31" fillId="0" borderId="0" xfId="0" applyFont="1" applyAlignment="1">
      <alignment horizontal="left" indent="1"/>
    </xf>
    <xf numFmtId="0" fontId="20" fillId="0" borderId="0" xfId="0" applyFont="1"/>
    <xf numFmtId="0" fontId="1" fillId="0" borderId="0" xfId="12"/>
    <xf numFmtId="17" fontId="20" fillId="0" borderId="0" xfId="12" applyNumberFormat="1" applyFont="1"/>
    <xf numFmtId="0" fontId="1" fillId="0" borderId="0" xfId="0" applyFont="1"/>
    <xf numFmtId="1" fontId="17" fillId="0" borderId="0" xfId="12" applyNumberFormat="1" applyFont="1"/>
    <xf numFmtId="170" fontId="20" fillId="0" borderId="0" xfId="9" applyNumberFormat="1" applyFont="1"/>
    <xf numFmtId="166" fontId="20" fillId="0" borderId="0" xfId="5" applyNumberFormat="1" applyFont="1"/>
    <xf numFmtId="0" fontId="20" fillId="0" borderId="0" xfId="4" applyFont="1" applyAlignment="1" applyProtection="1">
      <alignment horizontal="left"/>
      <protection locked="0"/>
    </xf>
    <xf numFmtId="167" fontId="17" fillId="3" borderId="2" xfId="7" applyNumberFormat="1" applyFont="1" applyFill="1" applyBorder="1"/>
    <xf numFmtId="3" fontId="17" fillId="3" borderId="2" xfId="7" applyNumberFormat="1" applyFont="1" applyFill="1" applyBorder="1"/>
    <xf numFmtId="166" fontId="17" fillId="3" borderId="2" xfId="7" applyNumberFormat="1" applyFont="1" applyFill="1" applyBorder="1"/>
    <xf numFmtId="169" fontId="17" fillId="0" borderId="0" xfId="12" applyNumberFormat="1" applyFont="1"/>
    <xf numFmtId="165" fontId="17" fillId="0" borderId="0" xfId="13" applyNumberFormat="1" applyFont="1"/>
    <xf numFmtId="165" fontId="17" fillId="0" borderId="0" xfId="12" applyNumberFormat="1" applyFont="1"/>
    <xf numFmtId="170" fontId="17" fillId="0" borderId="0" xfId="9" applyNumberFormat="1" applyFont="1"/>
    <xf numFmtId="0" fontId="4" fillId="0" borderId="0" xfId="5" applyFont="1" applyAlignment="1">
      <alignment horizontal="center"/>
    </xf>
    <xf numFmtId="165" fontId="4" fillId="0" borderId="0" xfId="1" applyNumberFormat="1" applyFont="1" applyAlignment="1">
      <alignment horizontal="center"/>
    </xf>
    <xf numFmtId="165" fontId="5" fillId="2" borderId="3" xfId="1" applyNumberFormat="1" applyFont="1" applyFill="1" applyBorder="1" applyAlignment="1">
      <alignment horizontal="center"/>
    </xf>
    <xf numFmtId="165" fontId="5" fillId="2" borderId="4" xfId="1" applyNumberFormat="1" applyFont="1" applyFill="1" applyBorder="1" applyAlignment="1">
      <alignment horizontal="center"/>
    </xf>
    <xf numFmtId="0" fontId="5" fillId="2" borderId="3" xfId="5" applyFont="1" applyFill="1" applyBorder="1" applyAlignment="1">
      <alignment horizontal="center"/>
    </xf>
    <xf numFmtId="0" fontId="5" fillId="2" borderId="5" xfId="5" applyFont="1" applyFill="1" applyBorder="1" applyAlignment="1">
      <alignment horizontal="center"/>
    </xf>
    <xf numFmtId="0" fontId="5" fillId="2" borderId="4" xfId="5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20" fillId="0" borderId="0" xfId="6" applyFont="1" applyAlignment="1">
      <alignment horizontal="center"/>
    </xf>
    <xf numFmtId="0" fontId="22" fillId="3" borderId="3" xfId="7" applyFont="1" applyFill="1" applyBorder="1" applyAlignment="1">
      <alignment horizontal="center"/>
    </xf>
    <xf numFmtId="0" fontId="22" fillId="3" borderId="5" xfId="7" applyFont="1" applyFill="1" applyBorder="1" applyAlignment="1">
      <alignment horizontal="center"/>
    </xf>
    <xf numFmtId="0" fontId="22" fillId="3" borderId="4" xfId="7" applyFont="1" applyFill="1" applyBorder="1" applyAlignment="1">
      <alignment horizontal="center"/>
    </xf>
    <xf numFmtId="0" fontId="22" fillId="2" borderId="3" xfId="7" applyFont="1" applyFill="1" applyBorder="1" applyAlignment="1">
      <alignment horizontal="center"/>
    </xf>
    <xf numFmtId="0" fontId="22" fillId="2" borderId="5" xfId="7" applyFont="1" applyFill="1" applyBorder="1" applyAlignment="1">
      <alignment horizontal="center"/>
    </xf>
    <xf numFmtId="0" fontId="22" fillId="2" borderId="4" xfId="7" applyFont="1" applyFill="1" applyBorder="1" applyAlignment="1">
      <alignment horizontal="center"/>
    </xf>
    <xf numFmtId="0" fontId="22" fillId="2" borderId="3" xfId="7" applyFont="1" applyFill="1" applyBorder="1" applyAlignment="1">
      <alignment horizontal="center" wrapText="1"/>
    </xf>
    <xf numFmtId="0" fontId="22" fillId="2" borderId="5" xfId="7" applyFont="1" applyFill="1" applyBorder="1" applyAlignment="1">
      <alignment horizontal="center" wrapText="1"/>
    </xf>
    <xf numFmtId="0" fontId="22" fillId="2" borderId="4" xfId="7" applyFont="1" applyFill="1" applyBorder="1" applyAlignment="1">
      <alignment horizontal="center" wrapText="1"/>
    </xf>
    <xf numFmtId="0" fontId="17" fillId="3" borderId="3" xfId="7" applyFont="1" applyFill="1" applyBorder="1" applyAlignment="1">
      <alignment horizontal="center"/>
    </xf>
    <xf numFmtId="0" fontId="17" fillId="3" borderId="5" xfId="7" applyFont="1" applyFill="1" applyBorder="1" applyAlignment="1">
      <alignment horizontal="center"/>
    </xf>
    <xf numFmtId="0" fontId="17" fillId="3" borderId="4" xfId="7" applyFont="1" applyFill="1" applyBorder="1" applyAlignment="1">
      <alignment horizontal="center"/>
    </xf>
    <xf numFmtId="0" fontId="17" fillId="2" borderId="3" xfId="7" applyFont="1" applyFill="1" applyBorder="1" applyAlignment="1">
      <alignment horizontal="center"/>
    </xf>
    <xf numFmtId="0" fontId="17" fillId="2" borderId="5" xfId="7" applyFont="1" applyFill="1" applyBorder="1" applyAlignment="1">
      <alignment horizontal="center"/>
    </xf>
    <xf numFmtId="0" fontId="17" fillId="2" borderId="4" xfId="7" applyFont="1" applyFill="1" applyBorder="1" applyAlignment="1">
      <alignment horizontal="center"/>
    </xf>
    <xf numFmtId="0" fontId="17" fillId="2" borderId="3" xfId="7" applyFont="1" applyFill="1" applyBorder="1" applyAlignment="1">
      <alignment horizontal="center" wrapText="1"/>
    </xf>
    <xf numFmtId="0" fontId="17" fillId="2" borderId="5" xfId="7" applyFont="1" applyFill="1" applyBorder="1" applyAlignment="1">
      <alignment horizontal="center" wrapText="1"/>
    </xf>
    <xf numFmtId="0" fontId="17" fillId="2" borderId="4" xfId="7" applyFont="1" applyFill="1" applyBorder="1" applyAlignment="1">
      <alignment horizontal="center" wrapText="1"/>
    </xf>
  </cellXfs>
  <cellStyles count="14">
    <cellStyle name="Comma 2" xfId="1" xr:uid="{00000000-0005-0000-0000-000000000000}"/>
    <cellStyle name="Comma 3" xfId="8" xr:uid="{E6CCA7F0-B484-4302-9011-1EAD9A415649}"/>
    <cellStyle name="Comma 3 2" xfId="13" xr:uid="{DE0590EA-0E81-422D-9F32-BC40450002A3}"/>
    <cellStyle name="Hyperlink" xfId="2" builtinId="8"/>
    <cellStyle name="Normal" xfId="0" builtinId="0"/>
    <cellStyle name="Normal 2" xfId="3" xr:uid="{00000000-0005-0000-0000-000003000000}"/>
    <cellStyle name="Normal 2 2" xfId="4" xr:uid="{00000000-0005-0000-0000-000004000000}"/>
    <cellStyle name="Normal 3" xfId="6" xr:uid="{97CDE528-C804-44C9-95F1-E1AA08BC2DFA}"/>
    <cellStyle name="Normal 3 2" xfId="12" xr:uid="{F4B8FC15-FF26-480D-BB29-13484D4D8B77}"/>
    <cellStyle name="Normal_Book4" xfId="5" xr:uid="{00000000-0005-0000-0000-000005000000}"/>
    <cellStyle name="Percent" xfId="11" builtinId="5"/>
    <cellStyle name="Percent 2" xfId="9" xr:uid="{36673309-8A43-419E-B5FA-340D09542189}"/>
    <cellStyle name="Percent 3" xfId="10" xr:uid="{285B794A-E5AD-4309-B0AB-858D0B3CD8EB}"/>
    <cellStyle name="Style 1 2" xfId="7" xr:uid="{D16DE3B1-4E26-47D5-9979-30850E7DCC65}"/>
  </cellStyles>
  <dxfs count="12"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.census.gov/table/ACSDT5Y2022.B23025?q=B23025:%20Employment%20Status%20for%20the%20Population%2016%20Years%20and%20Over&amp;g=040XX00US55$0500000,55$8600000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bls.gov/webapps/legacy/cpsatab1.htm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download.bls.gov/pub/time.series/la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download.bls.gov/pub/time.series/la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download.bls.gov/pub/time.series/la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download.bls.gov/pub/time.series/la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10"/>
  <sheetViews>
    <sheetView tabSelected="1" topLeftCell="A38" zoomScale="80" zoomScaleNormal="80" workbookViewId="0">
      <selection activeCell="B83" sqref="B83"/>
    </sheetView>
  </sheetViews>
  <sheetFormatPr defaultColWidth="8.73046875" defaultRowHeight="13.5" x14ac:dyDescent="0.35"/>
  <cols>
    <col min="1" max="1" width="46.1328125" style="6" customWidth="1"/>
    <col min="2" max="13" width="14.1328125" style="6" customWidth="1"/>
    <col min="14" max="16384" width="8.73046875" style="6"/>
  </cols>
  <sheetData>
    <row r="2" spans="1:13" ht="13.9" x14ac:dyDescent="0.4">
      <c r="A2" s="8" t="s">
        <v>2223</v>
      </c>
      <c r="B2" s="7"/>
      <c r="C2" s="7"/>
      <c r="D2" s="7"/>
      <c r="E2" s="7"/>
      <c r="F2" s="9"/>
      <c r="G2" s="9"/>
      <c r="H2" s="9"/>
      <c r="I2" s="9"/>
      <c r="J2" s="10"/>
      <c r="K2" s="9"/>
      <c r="L2" s="11"/>
      <c r="M2" s="9"/>
    </row>
    <row r="3" spans="1:13" ht="13.9" x14ac:dyDescent="0.4">
      <c r="A3" s="8" t="s">
        <v>617</v>
      </c>
      <c r="B3" s="7"/>
      <c r="C3" s="7"/>
      <c r="D3" s="7"/>
      <c r="E3" s="7"/>
      <c r="F3" s="9"/>
      <c r="G3" s="9"/>
      <c r="H3" s="9"/>
      <c r="I3" s="9"/>
      <c r="J3" s="10"/>
      <c r="K3" s="9"/>
      <c r="L3" s="11"/>
      <c r="M3" s="9"/>
    </row>
    <row r="4" spans="1:13" ht="13.9" x14ac:dyDescent="0.4">
      <c r="A4" s="8" t="s">
        <v>186</v>
      </c>
      <c r="B4" s="7"/>
      <c r="C4" s="7"/>
      <c r="D4" s="7"/>
      <c r="E4" s="7"/>
      <c r="F4" s="9"/>
      <c r="G4" s="9"/>
      <c r="H4" s="9"/>
      <c r="I4" s="9"/>
      <c r="J4" s="10"/>
      <c r="K4" s="9"/>
      <c r="L4" s="11"/>
      <c r="M4" s="9"/>
    </row>
    <row r="5" spans="1:13" ht="13.9" x14ac:dyDescent="0.4">
      <c r="A5" s="8"/>
      <c r="B5" s="7"/>
      <c r="C5" s="7"/>
      <c r="D5" s="7"/>
      <c r="E5" s="7"/>
      <c r="F5" s="9"/>
      <c r="G5" s="9"/>
      <c r="H5" s="9"/>
      <c r="I5" s="9"/>
      <c r="J5" s="10"/>
      <c r="K5" s="9"/>
      <c r="L5" s="11"/>
      <c r="M5" s="9"/>
    </row>
    <row r="6" spans="1:13" ht="13.9" x14ac:dyDescent="0.4">
      <c r="A6" s="12" t="s">
        <v>187</v>
      </c>
      <c r="B6" s="7" t="s">
        <v>188</v>
      </c>
      <c r="C6" s="7"/>
      <c r="D6" s="7"/>
      <c r="E6" s="7"/>
      <c r="F6" s="9"/>
      <c r="G6" s="9"/>
      <c r="H6" s="9"/>
      <c r="I6" s="9"/>
      <c r="J6" s="10"/>
      <c r="K6" s="9"/>
      <c r="L6" s="11"/>
      <c r="M6" s="9"/>
    </row>
    <row r="7" spans="1:13" ht="13.9" x14ac:dyDescent="0.4">
      <c r="A7" s="12" t="s">
        <v>189</v>
      </c>
      <c r="B7" s="7" t="s">
        <v>190</v>
      </c>
      <c r="C7" s="7"/>
      <c r="D7" s="7"/>
      <c r="E7" s="7"/>
      <c r="F7" s="9"/>
      <c r="G7" s="9"/>
      <c r="H7" s="9"/>
      <c r="I7" s="9"/>
      <c r="J7" s="10"/>
      <c r="K7" s="9"/>
      <c r="L7" s="11"/>
      <c r="M7" s="9"/>
    </row>
    <row r="8" spans="1:13" ht="13.9" x14ac:dyDescent="0.4">
      <c r="A8" s="12" t="s">
        <v>191</v>
      </c>
      <c r="B8" s="7" t="s">
        <v>192</v>
      </c>
      <c r="C8" s="7"/>
      <c r="D8" s="7"/>
      <c r="E8" s="7"/>
      <c r="F8" s="9"/>
      <c r="G8" s="9"/>
      <c r="H8" s="9"/>
      <c r="I8" s="9"/>
      <c r="J8" s="10"/>
      <c r="K8" s="9"/>
      <c r="L8" s="11"/>
      <c r="M8" s="9"/>
    </row>
    <row r="9" spans="1:13" ht="13.9" x14ac:dyDescent="0.4">
      <c r="A9" s="12" t="s">
        <v>193</v>
      </c>
      <c r="B9" s="7" t="s">
        <v>194</v>
      </c>
      <c r="C9" s="7"/>
      <c r="D9" s="7"/>
      <c r="E9" s="7"/>
      <c r="F9" s="9"/>
      <c r="G9" s="9"/>
      <c r="H9" s="9"/>
      <c r="I9" s="9"/>
      <c r="J9" s="10"/>
      <c r="K9" s="9"/>
      <c r="L9" s="11"/>
      <c r="M9" s="9"/>
    </row>
    <row r="10" spans="1:13" ht="13.9" x14ac:dyDescent="0.4">
      <c r="A10" s="8"/>
      <c r="B10" s="7"/>
      <c r="C10" s="7"/>
      <c r="D10" s="7"/>
      <c r="E10" s="7"/>
      <c r="F10" s="9"/>
      <c r="G10" s="9"/>
      <c r="H10" s="9"/>
      <c r="I10" s="9"/>
      <c r="J10" s="10"/>
      <c r="K10" s="9"/>
      <c r="L10" s="11"/>
      <c r="M10" s="9"/>
    </row>
    <row r="11" spans="1:13" ht="13.9" x14ac:dyDescent="0.4">
      <c r="A11" s="8"/>
      <c r="B11" s="113" t="s">
        <v>195</v>
      </c>
      <c r="C11" s="114"/>
      <c r="D11" s="113" t="s">
        <v>196</v>
      </c>
      <c r="E11" s="114"/>
      <c r="F11" s="115" t="s">
        <v>197</v>
      </c>
      <c r="G11" s="116"/>
      <c r="H11" s="116"/>
      <c r="I11" s="117"/>
      <c r="J11" s="115" t="s">
        <v>198</v>
      </c>
      <c r="K11" s="117"/>
      <c r="L11" s="115" t="s">
        <v>199</v>
      </c>
      <c r="M11" s="117"/>
    </row>
    <row r="12" spans="1:13" ht="13.9" x14ac:dyDescent="0.4">
      <c r="A12" s="8"/>
      <c r="B12" s="112" t="str">
        <f>$A$3</f>
        <v>FEB 2022 - JAN 2024</v>
      </c>
      <c r="C12" s="112"/>
      <c r="D12" s="112" t="str">
        <f>B12</f>
        <v>FEB 2022 - JAN 2024</v>
      </c>
      <c r="E12" s="112"/>
      <c r="F12" s="112" t="str">
        <f>D12</f>
        <v>FEB 2022 - JAN 2024</v>
      </c>
      <c r="G12" s="112"/>
      <c r="H12" s="112" t="str">
        <f>F12</f>
        <v>FEB 2022 - JAN 2024</v>
      </c>
      <c r="I12" s="112"/>
      <c r="J12" s="112" t="str">
        <f>H12</f>
        <v>FEB 2022 - JAN 2024</v>
      </c>
      <c r="K12" s="112"/>
      <c r="L12" s="112" t="str">
        <f>J12</f>
        <v>FEB 2022 - JAN 2024</v>
      </c>
      <c r="M12" s="112"/>
    </row>
    <row r="13" spans="1:13" ht="13.9" x14ac:dyDescent="0.4">
      <c r="A13" s="8"/>
      <c r="B13" s="21"/>
      <c r="C13" s="21"/>
      <c r="D13" s="21"/>
      <c r="E13" s="21"/>
      <c r="F13" s="112" t="s">
        <v>200</v>
      </c>
      <c r="G13" s="112"/>
      <c r="H13" s="112" t="s">
        <v>200</v>
      </c>
      <c r="I13" s="112"/>
      <c r="J13" s="112" t="s">
        <v>200</v>
      </c>
      <c r="K13" s="112"/>
      <c r="L13" s="112" t="s">
        <v>200</v>
      </c>
      <c r="M13" s="112"/>
    </row>
    <row r="14" spans="1:13" ht="13.9" x14ac:dyDescent="0.4">
      <c r="A14" s="8"/>
      <c r="B14" s="112" t="s">
        <v>201</v>
      </c>
      <c r="C14" s="112"/>
      <c r="D14" s="112" t="s">
        <v>202</v>
      </c>
      <c r="E14" s="112"/>
      <c r="F14" s="111" t="s">
        <v>203</v>
      </c>
      <c r="G14" s="111"/>
      <c r="H14" s="111" t="s">
        <v>203</v>
      </c>
      <c r="I14" s="111"/>
      <c r="J14" s="111" t="s">
        <v>203</v>
      </c>
      <c r="K14" s="111"/>
      <c r="L14" s="111" t="s">
        <v>203</v>
      </c>
      <c r="M14" s="111"/>
    </row>
    <row r="15" spans="1:13" ht="13.9" x14ac:dyDescent="0.4">
      <c r="A15" s="8"/>
      <c r="B15" s="112" t="s">
        <v>204</v>
      </c>
      <c r="C15" s="112"/>
      <c r="D15" s="112" t="s">
        <v>205</v>
      </c>
      <c r="E15" s="112"/>
      <c r="F15" s="111" t="s">
        <v>206</v>
      </c>
      <c r="G15" s="111"/>
      <c r="H15" s="111" t="s">
        <v>207</v>
      </c>
      <c r="I15" s="111"/>
      <c r="J15" s="111" t="s">
        <v>208</v>
      </c>
      <c r="K15" s="111"/>
      <c r="L15" s="111" t="s">
        <v>209</v>
      </c>
      <c r="M15" s="111"/>
    </row>
    <row r="16" spans="1:13" x14ac:dyDescent="0.3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3" ht="13.9" x14ac:dyDescent="0.4">
      <c r="A17" s="14" t="s">
        <v>212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1:13" x14ac:dyDescent="0.35">
      <c r="A18" s="6" t="s">
        <v>52</v>
      </c>
      <c r="B18" s="15">
        <f>VLOOKUP(A18,'Step 2'!$A$3:$F$153,3,FALSE)</f>
        <v>61044</v>
      </c>
      <c r="C18" s="15"/>
      <c r="D18" s="15">
        <f>VLOOKUP(A18,'Step 4'!$A$3:$F$153,3,FALSE)</f>
        <v>3228</v>
      </c>
      <c r="E18" s="5"/>
      <c r="F18" s="16">
        <f t="shared" ref="F18:F19" si="0">D18/B18</f>
        <v>5.287988991547081E-2</v>
      </c>
      <c r="G18" s="5"/>
      <c r="H18" s="17">
        <f t="shared" ref="H18:H19" si="1">TRUNC(F18,4)</f>
        <v>5.28E-2</v>
      </c>
      <c r="I18" s="5"/>
      <c r="J18" s="18">
        <f t="shared" ref="J18:J19" si="2">H18*100</f>
        <v>5.28</v>
      </c>
      <c r="K18" s="5"/>
      <c r="L18" s="19">
        <f t="shared" ref="L18:L19" si="3">ROUND(J18,1)</f>
        <v>5.3</v>
      </c>
      <c r="M18" s="13"/>
    </row>
    <row r="19" spans="1:13" x14ac:dyDescent="0.35">
      <c r="A19" s="6" t="s">
        <v>81</v>
      </c>
      <c r="B19" s="15">
        <f>VLOOKUP(A19,'Step 2'!$A$3:$F$153,3,FALSE)</f>
        <v>36224</v>
      </c>
      <c r="C19" s="15"/>
      <c r="D19" s="15">
        <f>VLOOKUP(A19,'Step 4'!$A$3:$F$153,3,FALSE)</f>
        <v>2080</v>
      </c>
      <c r="E19" s="5"/>
      <c r="F19" s="16">
        <f t="shared" si="0"/>
        <v>5.7420494699646642E-2</v>
      </c>
      <c r="G19" s="5"/>
      <c r="H19" s="17">
        <f t="shared" si="1"/>
        <v>5.74E-2</v>
      </c>
      <c r="I19" s="5"/>
      <c r="J19" s="18">
        <f t="shared" si="2"/>
        <v>5.74</v>
      </c>
      <c r="K19" s="5"/>
      <c r="L19" s="19">
        <f t="shared" si="3"/>
        <v>5.7</v>
      </c>
      <c r="M19" s="13"/>
    </row>
    <row r="20" spans="1:13" x14ac:dyDescent="0.35">
      <c r="B20" s="15"/>
      <c r="C20" s="15"/>
      <c r="D20" s="15"/>
      <c r="E20" s="5"/>
      <c r="F20" s="16"/>
      <c r="G20" s="5"/>
      <c r="H20" s="17"/>
      <c r="I20" s="5"/>
      <c r="J20" s="18"/>
      <c r="K20" s="5"/>
      <c r="L20" s="19"/>
      <c r="M20" s="13"/>
    </row>
    <row r="21" spans="1:13" x14ac:dyDescent="0.35">
      <c r="A21"/>
      <c r="B21" s="15"/>
      <c r="C21" s="15"/>
      <c r="D21" s="15"/>
      <c r="E21" s="5"/>
      <c r="F21" s="16"/>
      <c r="G21" s="5"/>
      <c r="H21" s="17"/>
      <c r="I21" s="5"/>
      <c r="J21" s="18"/>
      <c r="K21" s="5"/>
      <c r="L21" s="19"/>
      <c r="M21" s="5"/>
    </row>
    <row r="22" spans="1:13" ht="13.9" x14ac:dyDescent="0.4">
      <c r="A22" s="14" t="s">
        <v>501</v>
      </c>
      <c r="B22" s="15"/>
      <c r="C22" s="15"/>
      <c r="D22" s="15"/>
      <c r="E22" s="5"/>
      <c r="F22" s="16"/>
      <c r="G22" s="5"/>
      <c r="H22" s="17"/>
      <c r="I22" s="5"/>
      <c r="J22" s="18"/>
      <c r="K22" s="5"/>
      <c r="L22" s="19"/>
      <c r="M22" s="5"/>
    </row>
    <row r="23" spans="1:13" x14ac:dyDescent="0.35">
      <c r="A23" s="6" t="s">
        <v>108</v>
      </c>
      <c r="B23" s="15">
        <f>VLOOKUP(A23,'Step 2'!$A$3:$F$153,3,FALSE)</f>
        <v>838779</v>
      </c>
      <c r="C23" s="15"/>
      <c r="D23" s="15">
        <f>VLOOKUP(A23,'Step 4'!$A$3:$F$153,3,FALSE)</f>
        <v>36558</v>
      </c>
      <c r="E23" s="5"/>
      <c r="F23" s="16">
        <f t="shared" ref="F23" si="4">D23/B23</f>
        <v>4.3584782165504862E-2</v>
      </c>
      <c r="G23" s="5"/>
      <c r="H23" s="17">
        <f t="shared" ref="H23" si="5">TRUNC(F23,4)</f>
        <v>4.3499999999999997E-2</v>
      </c>
      <c r="I23" s="5"/>
      <c r="J23" s="18">
        <f t="shared" ref="J23" si="6">H23*100</f>
        <v>4.3499999999999996</v>
      </c>
      <c r="K23" s="5"/>
      <c r="L23" s="19">
        <f t="shared" ref="L23" si="7">ROUND(J23,1)</f>
        <v>4.4000000000000004</v>
      </c>
      <c r="M23" s="5"/>
    </row>
    <row r="24" spans="1:13" x14ac:dyDescent="0.35">
      <c r="B24" s="15"/>
      <c r="C24" s="15"/>
      <c r="D24" s="15"/>
      <c r="E24" s="5"/>
      <c r="F24" s="16"/>
      <c r="G24" s="5"/>
      <c r="H24" s="17"/>
      <c r="I24" s="5"/>
      <c r="J24" s="18"/>
      <c r="K24" s="5"/>
      <c r="L24" s="19"/>
      <c r="M24" s="5"/>
    </row>
    <row r="25" spans="1:13" x14ac:dyDescent="0.35">
      <c r="B25" s="15"/>
      <c r="C25" s="15"/>
      <c r="D25" s="15"/>
      <c r="E25" s="5"/>
      <c r="F25" s="16"/>
      <c r="G25" s="5"/>
      <c r="H25" s="17"/>
      <c r="I25" s="5"/>
      <c r="J25" s="18"/>
      <c r="K25" s="5"/>
      <c r="L25" s="19"/>
      <c r="M25" s="5"/>
    </row>
    <row r="26" spans="1:13" ht="13.9" x14ac:dyDescent="0.4">
      <c r="A26" s="73" t="s">
        <v>618</v>
      </c>
      <c r="B26" s="15"/>
      <c r="C26" s="15"/>
      <c r="D26" s="15"/>
      <c r="E26" s="5"/>
      <c r="F26" s="16"/>
      <c r="G26" s="5"/>
      <c r="H26" s="17"/>
      <c r="I26" s="5"/>
      <c r="J26" s="18"/>
      <c r="K26" s="5"/>
      <c r="L26" s="19"/>
      <c r="M26" s="5"/>
    </row>
    <row r="27" spans="1:13" x14ac:dyDescent="0.35">
      <c r="A27" s="6" t="s">
        <v>37</v>
      </c>
      <c r="B27" s="15">
        <f>VLOOKUP(A27,'Step 2'!$A$3:$F$153,3,FALSE)</f>
        <v>52004</v>
      </c>
      <c r="C27" s="15"/>
      <c r="D27" s="15">
        <f>VLOOKUP(A27,'Step 4'!$A$3:$F$153,3,FALSE)</f>
        <v>1779</v>
      </c>
      <c r="E27" s="5"/>
      <c r="F27" s="16">
        <f>D27/B27</f>
        <v>3.4208907007153296E-2</v>
      </c>
      <c r="G27" s="5"/>
      <c r="H27" s="17">
        <f>TRUNC(F27,4)</f>
        <v>3.4200000000000001E-2</v>
      </c>
      <c r="I27" s="5"/>
      <c r="J27" s="18">
        <f>H27*100</f>
        <v>3.42</v>
      </c>
      <c r="K27" s="5"/>
      <c r="L27" s="19">
        <f>ROUND(J27,1)</f>
        <v>3.4</v>
      </c>
      <c r="M27" s="5"/>
    </row>
    <row r="28" spans="1:13" x14ac:dyDescent="0.35">
      <c r="A28" s="6" t="s">
        <v>41</v>
      </c>
      <c r="B28" s="15">
        <f>VLOOKUP(A28,'Step 2'!$A$3:$F$153,3,FALSE)</f>
        <v>93825</v>
      </c>
      <c r="C28" s="15"/>
      <c r="D28" s="15">
        <f>VLOOKUP(A28,'Step 4'!$A$3:$F$153,3,FALSE)</f>
        <v>4428</v>
      </c>
      <c r="E28" s="5"/>
      <c r="F28" s="16">
        <f t="shared" ref="F28:F29" si="8">D28/B28</f>
        <v>4.7194244604316545E-2</v>
      </c>
      <c r="G28" s="5"/>
      <c r="H28" s="17">
        <f t="shared" ref="H28:H29" si="9">TRUNC(F28,4)</f>
        <v>4.7100000000000003E-2</v>
      </c>
      <c r="I28" s="5"/>
      <c r="J28" s="18">
        <f t="shared" ref="J28:J29" si="10">H28*100</f>
        <v>4.71</v>
      </c>
      <c r="K28" s="5"/>
      <c r="L28" s="19">
        <f t="shared" ref="L28:L29" si="11">ROUND(J28,1)</f>
        <v>4.7</v>
      </c>
      <c r="M28" s="5"/>
    </row>
    <row r="29" spans="1:13" ht="13.9" x14ac:dyDescent="0.4">
      <c r="A29" s="73" t="s">
        <v>619</v>
      </c>
      <c r="B29" s="15">
        <f>SUM(B26:B28)</f>
        <v>145829</v>
      </c>
      <c r="D29" s="15">
        <f>SUM(D26:D28)</f>
        <v>6207</v>
      </c>
      <c r="F29" s="83">
        <f t="shared" si="8"/>
        <v>4.2563550459785091E-2</v>
      </c>
      <c r="G29" s="9"/>
      <c r="H29" s="84">
        <f t="shared" si="9"/>
        <v>4.2500000000000003E-2</v>
      </c>
      <c r="I29" s="9"/>
      <c r="J29" s="10">
        <f t="shared" si="10"/>
        <v>4.25</v>
      </c>
      <c r="K29" s="9"/>
      <c r="L29" s="11">
        <f t="shared" si="11"/>
        <v>4.3</v>
      </c>
      <c r="M29" s="5"/>
    </row>
    <row r="30" spans="1:13" ht="13.9" x14ac:dyDescent="0.4">
      <c r="A30" s="73"/>
      <c r="B30" s="15"/>
      <c r="C30" s="15"/>
      <c r="D30" s="15"/>
      <c r="E30" s="5"/>
      <c r="F30" s="16"/>
      <c r="G30" s="5"/>
      <c r="H30" s="17"/>
      <c r="I30" s="5"/>
      <c r="J30" s="18"/>
      <c r="K30" s="5"/>
      <c r="L30" s="19"/>
      <c r="M30" s="5"/>
    </row>
    <row r="31" spans="1:13" ht="13.9" x14ac:dyDescent="0.4">
      <c r="A31" s="73"/>
      <c r="B31" s="15"/>
      <c r="C31" s="15"/>
      <c r="D31" s="15"/>
      <c r="E31" s="5"/>
      <c r="F31" s="16"/>
      <c r="G31" s="5"/>
      <c r="H31" s="17"/>
      <c r="I31" s="5"/>
      <c r="J31" s="18"/>
      <c r="K31" s="5"/>
      <c r="L31" s="19"/>
      <c r="M31" s="5"/>
    </row>
    <row r="32" spans="1:13" ht="13.9" x14ac:dyDescent="0.4">
      <c r="A32" s="73" t="s">
        <v>618</v>
      </c>
      <c r="B32" s="15"/>
      <c r="C32" s="15"/>
      <c r="D32" s="15"/>
      <c r="E32" s="5"/>
      <c r="F32" s="16"/>
      <c r="G32" s="5"/>
      <c r="H32" s="17"/>
      <c r="I32" s="5"/>
      <c r="J32" s="18"/>
      <c r="K32" s="5"/>
      <c r="L32" s="19"/>
      <c r="M32" s="5"/>
    </row>
    <row r="33" spans="1:13" x14ac:dyDescent="0.35">
      <c r="A33" s="6" t="s">
        <v>11</v>
      </c>
      <c r="B33" s="15">
        <f>VLOOKUP(A33,'Step 2'!$A$3:$F$153,3,FALSE)</f>
        <v>177351</v>
      </c>
      <c r="C33" s="15"/>
      <c r="D33" s="15">
        <f>VLOOKUP(A33,'Step 4'!$A$3:$F$153,3,FALSE)</f>
        <v>8161</v>
      </c>
      <c r="E33" s="5"/>
      <c r="F33" s="16">
        <f t="shared" ref="F33:F35" si="12">D33/B33</f>
        <v>4.6016092381773996E-2</v>
      </c>
      <c r="G33" s="5"/>
      <c r="H33" s="17">
        <f t="shared" ref="H33:H35" si="13">TRUNC(F33,4)</f>
        <v>4.5999999999999999E-2</v>
      </c>
      <c r="I33" s="5"/>
      <c r="J33" s="18">
        <f t="shared" ref="J33:J35" si="14">H33*100</f>
        <v>4.5999999999999996</v>
      </c>
      <c r="K33" s="5"/>
      <c r="L33" s="19">
        <f t="shared" ref="L33:L35" si="15">ROUND(J33,1)</f>
        <v>4.5999999999999996</v>
      </c>
      <c r="M33" s="5"/>
    </row>
    <row r="34" spans="1:13" x14ac:dyDescent="0.35">
      <c r="A34" s="6" t="s">
        <v>27</v>
      </c>
      <c r="B34" s="15">
        <f>VLOOKUP(A34,'Step 2'!$A$3:$F$153,3,FALSE)</f>
        <v>550192</v>
      </c>
      <c r="C34" s="15"/>
      <c r="D34" s="15">
        <f>VLOOKUP(A34,'Step 4'!$A$3:$F$153,3,FALSE)</f>
        <v>23036</v>
      </c>
      <c r="E34" s="5"/>
      <c r="F34" s="16">
        <f t="shared" si="12"/>
        <v>4.1869020269287814E-2</v>
      </c>
      <c r="G34" s="5"/>
      <c r="H34" s="17">
        <f t="shared" si="13"/>
        <v>4.1799999999999997E-2</v>
      </c>
      <c r="I34" s="5"/>
      <c r="J34" s="18">
        <f t="shared" si="14"/>
        <v>4.18</v>
      </c>
      <c r="K34" s="5"/>
      <c r="L34" s="19">
        <f t="shared" si="15"/>
        <v>4.2</v>
      </c>
      <c r="M34" s="5"/>
    </row>
    <row r="35" spans="1:13" ht="13.9" x14ac:dyDescent="0.4">
      <c r="A35" s="73" t="s">
        <v>619</v>
      </c>
      <c r="B35" s="15">
        <f>SUM(B32:B34)</f>
        <v>727543</v>
      </c>
      <c r="D35" s="15">
        <f>SUM(D32:D34)</f>
        <v>31197</v>
      </c>
      <c r="F35" s="83">
        <f t="shared" si="12"/>
        <v>4.2879939742393236E-2</v>
      </c>
      <c r="G35" s="9"/>
      <c r="H35" s="84">
        <f t="shared" si="13"/>
        <v>4.2799999999999998E-2</v>
      </c>
      <c r="I35" s="9"/>
      <c r="J35" s="10">
        <f t="shared" si="14"/>
        <v>4.2799999999999994</v>
      </c>
      <c r="K35" s="9"/>
      <c r="L35" s="11">
        <f t="shared" si="15"/>
        <v>4.3</v>
      </c>
      <c r="M35" s="5"/>
    </row>
    <row r="36" spans="1:13" x14ac:dyDescent="0.35">
      <c r="A36" s="82"/>
      <c r="B36" s="15"/>
      <c r="C36" s="15"/>
      <c r="D36" s="15"/>
      <c r="E36" s="5"/>
      <c r="F36" s="16"/>
      <c r="G36" s="5"/>
      <c r="H36" s="17"/>
      <c r="I36" s="5"/>
      <c r="J36" s="18"/>
      <c r="K36" s="5"/>
      <c r="L36" s="19"/>
      <c r="M36" s="5"/>
    </row>
    <row r="37" spans="1:13" ht="13.9" x14ac:dyDescent="0.4">
      <c r="A37" s="73"/>
      <c r="B37" s="15"/>
      <c r="C37" s="15"/>
      <c r="D37" s="15"/>
      <c r="E37" s="5"/>
      <c r="F37" s="16"/>
      <c r="G37" s="5"/>
      <c r="H37" s="17"/>
      <c r="I37" s="5"/>
      <c r="J37" s="18"/>
      <c r="K37" s="5"/>
      <c r="L37" s="19"/>
      <c r="M37" s="5"/>
    </row>
    <row r="38" spans="1:13" ht="13.9" x14ac:dyDescent="0.4">
      <c r="A38" s="73" t="s">
        <v>618</v>
      </c>
      <c r="B38" s="15"/>
      <c r="C38" s="15"/>
      <c r="D38" s="15"/>
      <c r="E38" s="5"/>
      <c r="F38" s="16"/>
      <c r="G38" s="5"/>
      <c r="H38" s="17"/>
      <c r="I38" s="5"/>
      <c r="J38" s="18"/>
      <c r="K38" s="5"/>
      <c r="L38" s="19"/>
      <c r="M38" s="5"/>
    </row>
    <row r="39" spans="1:13" x14ac:dyDescent="0.35">
      <c r="A39" s="6" t="s">
        <v>0</v>
      </c>
      <c r="B39" s="15">
        <f>VLOOKUP(A39,'Step 2'!$A$3:$F$153,3,FALSE)</f>
        <v>189706</v>
      </c>
      <c r="C39" s="15"/>
      <c r="D39" s="15">
        <f>VLOOKUP(A39,'Step 4'!$A$3:$F$153,3,FALSE)</f>
        <v>9377</v>
      </c>
      <c r="E39" s="5"/>
      <c r="F39" s="16">
        <f t="shared" ref="F39:F41" si="16">D39/B39</f>
        <v>4.9429116633105966E-2</v>
      </c>
      <c r="G39" s="5"/>
      <c r="H39" s="17">
        <f t="shared" ref="H39:H41" si="17">TRUNC(F39,4)</f>
        <v>4.9399999999999999E-2</v>
      </c>
      <c r="I39" s="5"/>
      <c r="J39" s="18">
        <f t="shared" ref="J39:J41" si="18">H39*100</f>
        <v>4.9399999999999995</v>
      </c>
      <c r="K39" s="5"/>
      <c r="L39" s="19">
        <f t="shared" ref="L39:L41" si="19">ROUND(J39,1)</f>
        <v>4.9000000000000004</v>
      </c>
      <c r="M39" s="5"/>
    </row>
    <row r="40" spans="1:13" x14ac:dyDescent="0.35">
      <c r="A40" s="6" t="s">
        <v>80</v>
      </c>
      <c r="B40" s="15">
        <f>VLOOKUP(A40,'Step 2'!$A$3:$F$153,3,FALSE)</f>
        <v>185206</v>
      </c>
      <c r="C40" s="15"/>
      <c r="D40" s="15">
        <f>VLOOKUP(A40,'Step 4'!$A$3:$F$153,3,FALSE)</f>
        <v>6679</v>
      </c>
      <c r="E40" s="5"/>
      <c r="F40" s="16">
        <f t="shared" si="16"/>
        <v>3.6062546569765555E-2</v>
      </c>
      <c r="G40" s="5"/>
      <c r="H40" s="17">
        <f t="shared" si="17"/>
        <v>3.5999999999999997E-2</v>
      </c>
      <c r="I40" s="5"/>
      <c r="J40" s="18">
        <f t="shared" si="18"/>
        <v>3.5999999999999996</v>
      </c>
      <c r="K40" s="5"/>
      <c r="L40" s="19">
        <f t="shared" si="19"/>
        <v>3.6</v>
      </c>
      <c r="M40" s="5"/>
    </row>
    <row r="41" spans="1:13" ht="13.9" x14ac:dyDescent="0.4">
      <c r="A41" s="73" t="s">
        <v>619</v>
      </c>
      <c r="B41" s="15">
        <f>SUM(B38:B40)</f>
        <v>374912</v>
      </c>
      <c r="D41" s="15">
        <f>SUM(D38:D40)</f>
        <v>16056</v>
      </c>
      <c r="F41" s="83">
        <f t="shared" si="16"/>
        <v>4.2826049846363949E-2</v>
      </c>
      <c r="G41" s="9"/>
      <c r="H41" s="84">
        <f t="shared" si="17"/>
        <v>4.2799999999999998E-2</v>
      </c>
      <c r="I41" s="9"/>
      <c r="J41" s="10">
        <f t="shared" si="18"/>
        <v>4.2799999999999994</v>
      </c>
      <c r="K41" s="9"/>
      <c r="L41" s="11">
        <f t="shared" si="19"/>
        <v>4.3</v>
      </c>
      <c r="M41" s="5"/>
    </row>
    <row r="42" spans="1:13" ht="13.9" x14ac:dyDescent="0.4">
      <c r="A42" s="73"/>
      <c r="B42" s="15"/>
      <c r="C42" s="15"/>
      <c r="D42" s="15"/>
      <c r="E42" s="5"/>
      <c r="F42" s="16"/>
      <c r="G42" s="5"/>
      <c r="H42" s="17"/>
      <c r="I42" s="5"/>
      <c r="J42" s="18"/>
      <c r="K42" s="5"/>
      <c r="L42" s="19"/>
      <c r="M42" s="5"/>
    </row>
    <row r="43" spans="1:13" x14ac:dyDescent="0.35">
      <c r="A43"/>
      <c r="B43" s="15"/>
      <c r="C43" s="15"/>
      <c r="D43" s="15"/>
      <c r="E43" s="5"/>
      <c r="F43" s="16"/>
      <c r="G43" s="5"/>
      <c r="H43" s="17"/>
      <c r="I43" s="5"/>
      <c r="J43" s="18"/>
      <c r="K43" s="5"/>
      <c r="L43" s="19"/>
      <c r="M43" s="5"/>
    </row>
    <row r="44" spans="1:13" ht="13.9" x14ac:dyDescent="0.4">
      <c r="A44" s="14" t="s">
        <v>364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3" x14ac:dyDescent="0.35">
      <c r="A45" s="6" t="s">
        <v>353</v>
      </c>
      <c r="B45" s="15">
        <f>VLOOKUP(A45,'Reservation final'!$B$85:$L$143,10,FALSE)</f>
        <v>16828.903633999998</v>
      </c>
      <c r="C45" s="15"/>
      <c r="D45" s="15">
        <f>VLOOKUP(A45,'Reservation final'!$B$85:$L$143,9,FALSE)</f>
        <v>1907.8428320000003</v>
      </c>
      <c r="E45" s="5"/>
      <c r="F45" s="16">
        <f>D45/B45</f>
        <v>0.11336703052630959</v>
      </c>
      <c r="G45" s="5"/>
      <c r="H45" s="17">
        <f>TRUNC(F45,4)</f>
        <v>0.1133</v>
      </c>
      <c r="I45" s="5"/>
      <c r="J45" s="18">
        <f>H45*100</f>
        <v>11.33</v>
      </c>
      <c r="K45" s="5"/>
      <c r="L45" s="19">
        <f>ROUND(J45,1)</f>
        <v>11.3</v>
      </c>
      <c r="M45" s="13"/>
    </row>
    <row r="46" spans="1:13" x14ac:dyDescent="0.35">
      <c r="A46" s="6" t="s">
        <v>354</v>
      </c>
      <c r="B46" s="15">
        <f>VLOOKUP(A46,'Reservation final'!$B$85:$L$143,10,FALSE)</f>
        <v>3652.3684889999995</v>
      </c>
      <c r="C46" s="15"/>
      <c r="D46" s="15">
        <f>VLOOKUP(A46,'Reservation final'!$B$85:$L$143,9,FALSE)</f>
        <v>1475.9985239999999</v>
      </c>
      <c r="F46" s="16">
        <f t="shared" ref="F46:F54" si="20">D46/B46</f>
        <v>0.40412092275062889</v>
      </c>
      <c r="G46" s="5"/>
      <c r="H46" s="17">
        <f t="shared" ref="H46:H54" si="21">TRUNC(F46,4)</f>
        <v>0.40410000000000001</v>
      </c>
      <c r="I46" s="5"/>
      <c r="J46" s="18">
        <f t="shared" ref="J46:J54" si="22">H46*100</f>
        <v>40.410000000000004</v>
      </c>
      <c r="K46" s="5"/>
      <c r="L46" s="19">
        <f t="shared" ref="L46:L54" si="23">ROUND(J46,1)</f>
        <v>40.4</v>
      </c>
    </row>
    <row r="47" spans="1:13" x14ac:dyDescent="0.35">
      <c r="A47" s="6" t="s">
        <v>356</v>
      </c>
      <c r="B47" s="15">
        <f>VLOOKUP(A47,'Reservation final'!$B$85:$L$143,10,FALSE)</f>
        <v>10579.554019999998</v>
      </c>
      <c r="C47" s="15"/>
      <c r="D47" s="15">
        <f>VLOOKUP(A47,'Reservation final'!$B$85:$L$143,9,FALSE)</f>
        <v>1657.8985339999999</v>
      </c>
      <c r="F47" s="16">
        <f t="shared" si="20"/>
        <v>0.15670779041024266</v>
      </c>
      <c r="G47" s="5"/>
      <c r="H47" s="17">
        <f t="shared" si="21"/>
        <v>0.15670000000000001</v>
      </c>
      <c r="I47" s="5"/>
      <c r="J47" s="18">
        <f t="shared" si="22"/>
        <v>15.67</v>
      </c>
      <c r="K47" s="5"/>
      <c r="L47" s="19">
        <f t="shared" si="23"/>
        <v>15.7</v>
      </c>
    </row>
    <row r="48" spans="1:13" x14ac:dyDescent="0.35">
      <c r="A48" s="6" t="s">
        <v>365</v>
      </c>
      <c r="B48" s="15">
        <f>VLOOKUP(A48,'Reservation final'!$B$85:$L$143,10,FALSE)</f>
        <v>28615.633148999998</v>
      </c>
      <c r="C48" s="15"/>
      <c r="D48" s="15">
        <f>VLOOKUP(A48,'Reservation final'!$B$85:$L$143,9,FALSE)</f>
        <v>2191.3083120000001</v>
      </c>
      <c r="F48" s="16">
        <f t="shared" si="20"/>
        <v>7.6577313547108339E-2</v>
      </c>
      <c r="G48" s="5"/>
      <c r="H48" s="17">
        <f t="shared" si="21"/>
        <v>7.6499999999999999E-2</v>
      </c>
      <c r="I48" s="5"/>
      <c r="J48" s="18">
        <f t="shared" si="22"/>
        <v>7.6499999999999995</v>
      </c>
      <c r="K48" s="5"/>
      <c r="L48" s="19">
        <f t="shared" si="23"/>
        <v>7.7</v>
      </c>
    </row>
    <row r="49" spans="1:13" x14ac:dyDescent="0.35">
      <c r="A49" s="6" t="s">
        <v>357</v>
      </c>
      <c r="B49" s="15">
        <f>VLOOKUP(A49,'Reservation final'!$B$85:$L$143,10,FALSE)</f>
        <v>35845.091443999998</v>
      </c>
      <c r="C49" s="15"/>
      <c r="D49" s="15">
        <f>VLOOKUP(A49,'Reservation final'!$B$85:$L$143,9,FALSE)</f>
        <v>2723.511966</v>
      </c>
      <c r="F49" s="16">
        <f t="shared" si="20"/>
        <v>7.5980053510391596E-2</v>
      </c>
      <c r="G49" s="5"/>
      <c r="H49" s="17">
        <f t="shared" si="21"/>
        <v>7.5899999999999995E-2</v>
      </c>
      <c r="I49" s="5"/>
      <c r="J49" s="18">
        <f t="shared" si="22"/>
        <v>7.59</v>
      </c>
      <c r="K49" s="5"/>
      <c r="L49" s="19">
        <f t="shared" si="23"/>
        <v>7.6</v>
      </c>
    </row>
    <row r="50" spans="1:13" x14ac:dyDescent="0.35">
      <c r="A50" s="6" t="s">
        <v>358</v>
      </c>
      <c r="B50" s="15">
        <f>VLOOKUP(A50,'Reservation final'!$B$85:$L$143,10,FALSE)</f>
        <v>29321.573230000002</v>
      </c>
      <c r="C50" s="15"/>
      <c r="D50" s="15">
        <f>VLOOKUP(A50,'Reservation final'!$B$85:$L$143,9,FALSE)</f>
        <v>2079.157068</v>
      </c>
      <c r="F50" s="16">
        <f t="shared" si="20"/>
        <v>7.0908782816357763E-2</v>
      </c>
      <c r="G50" s="5"/>
      <c r="H50" s="17">
        <f t="shared" si="21"/>
        <v>7.0900000000000005E-2</v>
      </c>
      <c r="I50" s="5"/>
      <c r="J50" s="18">
        <f t="shared" si="22"/>
        <v>7.0900000000000007</v>
      </c>
      <c r="K50" s="5"/>
      <c r="L50" s="19">
        <f t="shared" si="23"/>
        <v>7.1</v>
      </c>
    </row>
    <row r="51" spans="1:13" x14ac:dyDescent="0.35">
      <c r="A51" s="6" t="s">
        <v>360</v>
      </c>
      <c r="B51" s="15">
        <f>VLOOKUP(A51,'Reservation final'!$B$85:$L$143,10,FALSE)</f>
        <v>13506.221017000002</v>
      </c>
      <c r="C51" s="15"/>
      <c r="D51" s="15">
        <f>VLOOKUP(A51,'Reservation final'!$B$85:$L$143,9,FALSE)</f>
        <v>2172.3521070000002</v>
      </c>
      <c r="F51" s="16">
        <f t="shared" si="20"/>
        <v>0.16084085283853311</v>
      </c>
      <c r="G51" s="5"/>
      <c r="H51" s="17">
        <f t="shared" si="21"/>
        <v>0.1608</v>
      </c>
      <c r="I51" s="5"/>
      <c r="J51" s="18">
        <f t="shared" si="22"/>
        <v>16.079999999999998</v>
      </c>
      <c r="K51" s="5"/>
      <c r="L51" s="19">
        <f t="shared" si="23"/>
        <v>16.100000000000001</v>
      </c>
    </row>
    <row r="52" spans="1:13" x14ac:dyDescent="0.35">
      <c r="A52" s="6" t="s">
        <v>361</v>
      </c>
      <c r="B52" s="15">
        <f>VLOOKUP(A52,'Reservation final'!$B$85:$L$143,10,FALSE)</f>
        <v>5463.4661900000001</v>
      </c>
      <c r="C52" s="15"/>
      <c r="D52" s="15">
        <f>VLOOKUP(A52,'Reservation final'!$B$85:$L$143,9,FALSE)</f>
        <v>423.99196599999999</v>
      </c>
      <c r="F52" s="16">
        <f t="shared" si="20"/>
        <v>7.7604940024347438E-2</v>
      </c>
      <c r="G52" s="5"/>
      <c r="H52" s="17">
        <f t="shared" si="21"/>
        <v>7.7600000000000002E-2</v>
      </c>
      <c r="I52" s="5"/>
      <c r="J52" s="18">
        <f t="shared" si="22"/>
        <v>7.76</v>
      </c>
      <c r="K52" s="5"/>
      <c r="L52" s="19">
        <f t="shared" si="23"/>
        <v>7.8</v>
      </c>
    </row>
    <row r="53" spans="1:13" x14ac:dyDescent="0.35">
      <c r="A53" s="6" t="s">
        <v>362</v>
      </c>
      <c r="B53" s="15">
        <f>VLOOKUP(A53,'Reservation final'!$B$85:$L$143,10,FALSE)</f>
        <v>4215.4021620000003</v>
      </c>
      <c r="C53" s="15"/>
      <c r="D53" s="15">
        <f>VLOOKUP(A53,'Reservation final'!$B$85:$L$143,9,FALSE)</f>
        <v>596.07522000000006</v>
      </c>
      <c r="F53" s="16">
        <f t="shared" si="20"/>
        <v>0.1414041168772357</v>
      </c>
      <c r="G53" s="5"/>
      <c r="H53" s="17">
        <f t="shared" si="21"/>
        <v>0.1414</v>
      </c>
      <c r="I53" s="5"/>
      <c r="J53" s="18">
        <f t="shared" si="22"/>
        <v>14.14</v>
      </c>
      <c r="K53" s="5"/>
      <c r="L53" s="19">
        <f t="shared" si="23"/>
        <v>14.1</v>
      </c>
    </row>
    <row r="54" spans="1:13" x14ac:dyDescent="0.35">
      <c r="A54" s="6" t="s">
        <v>363</v>
      </c>
      <c r="B54" s="15">
        <f>VLOOKUP(A54,'Reservation final'!$B$85:$L$143,10,FALSE)</f>
        <v>6088.6627580000004</v>
      </c>
      <c r="C54" s="15"/>
      <c r="D54" s="15">
        <f>VLOOKUP(A54,'Reservation final'!$B$85:$L$143,9,FALSE)</f>
        <v>613.84554000000003</v>
      </c>
      <c r="F54" s="16">
        <f t="shared" si="20"/>
        <v>0.10081779274003272</v>
      </c>
      <c r="G54" s="5"/>
      <c r="H54" s="17">
        <f t="shared" si="21"/>
        <v>0.1008</v>
      </c>
      <c r="I54" s="5"/>
      <c r="J54" s="18">
        <f t="shared" si="22"/>
        <v>10.08</v>
      </c>
      <c r="K54" s="5"/>
      <c r="L54" s="19">
        <f t="shared" si="23"/>
        <v>10.1</v>
      </c>
    </row>
    <row r="55" spans="1:13" x14ac:dyDescent="0.35">
      <c r="B55" s="15"/>
      <c r="C55" s="15"/>
      <c r="D55" s="15"/>
      <c r="F55" s="16"/>
      <c r="G55" s="5"/>
      <c r="H55" s="17"/>
      <c r="I55" s="5"/>
      <c r="J55" s="18"/>
      <c r="K55" s="5"/>
      <c r="L55" s="19"/>
    </row>
    <row r="57" spans="1:13" ht="13.9" x14ac:dyDescent="0.4">
      <c r="A57" s="14" t="s">
        <v>210</v>
      </c>
      <c r="B57" s="15">
        <f>National!J14</f>
        <v>3980446</v>
      </c>
      <c r="C57" s="15"/>
      <c r="D57" s="15">
        <f>National!K14</f>
        <v>144482</v>
      </c>
      <c r="E57" s="5"/>
      <c r="F57" s="16">
        <f>D57/B57</f>
        <v>3.6297942491871515E-2</v>
      </c>
      <c r="G57" s="5"/>
      <c r="H57" s="17">
        <f>TRUNC(F57,4)</f>
        <v>3.6200000000000003E-2</v>
      </c>
      <c r="I57" s="5"/>
      <c r="J57" s="18">
        <f>H57*100</f>
        <v>3.62</v>
      </c>
      <c r="K57" s="5"/>
      <c r="L57" s="19">
        <f>ROUND(J57,1)</f>
        <v>3.6</v>
      </c>
      <c r="M57" s="5"/>
    </row>
    <row r="58" spans="1:13" ht="13.9" x14ac:dyDescent="0.4">
      <c r="A58" s="14" t="s">
        <v>211</v>
      </c>
      <c r="B58" s="5"/>
      <c r="C58" s="5"/>
      <c r="D58" s="5"/>
      <c r="E58" s="5"/>
      <c r="F58" s="5"/>
      <c r="G58" s="5"/>
      <c r="H58" s="17">
        <f>TRUNC(H57*1.2,4)</f>
        <v>4.3400000000000001E-2</v>
      </c>
      <c r="I58" s="5"/>
      <c r="J58" s="18">
        <f>H58*100</f>
        <v>4.34</v>
      </c>
      <c r="K58" s="5"/>
      <c r="L58" s="52">
        <f>ROUND(J58,1)</f>
        <v>4.3</v>
      </c>
      <c r="M58" s="5"/>
    </row>
    <row r="59" spans="1:13" ht="13.9" x14ac:dyDescent="0.4">
      <c r="A59" s="14"/>
      <c r="B59" s="5"/>
      <c r="C59" s="5"/>
      <c r="D59" s="5"/>
      <c r="E59" s="5"/>
      <c r="F59" s="5"/>
      <c r="G59" s="5"/>
      <c r="H59" s="17"/>
      <c r="I59" s="5"/>
      <c r="J59" s="18"/>
      <c r="K59" s="5"/>
      <c r="L59" s="52"/>
      <c r="M59" s="5"/>
    </row>
    <row r="60" spans="1:13" ht="13.9" x14ac:dyDescent="0.4">
      <c r="A60" s="14"/>
      <c r="B60" s="5"/>
      <c r="C60" s="5"/>
      <c r="D60" s="5"/>
      <c r="E60" s="5"/>
      <c r="F60" s="5"/>
      <c r="G60" s="5"/>
      <c r="H60" s="17"/>
      <c r="I60" s="5"/>
      <c r="J60" s="18"/>
      <c r="K60" s="5"/>
      <c r="L60" s="52"/>
      <c r="M60" s="5"/>
    </row>
    <row r="61" spans="1:13" x14ac:dyDescent="0.35">
      <c r="A61" s="20" t="s">
        <v>213</v>
      </c>
    </row>
    <row r="62" spans="1:13" x14ac:dyDescent="0.35">
      <c r="A62" s="20" t="s">
        <v>214</v>
      </c>
    </row>
    <row r="67" spans="1:13" ht="13.9" x14ac:dyDescent="0.4">
      <c r="A67" s="8" t="s">
        <v>2223</v>
      </c>
      <c r="B67" s="7"/>
      <c r="C67" s="7"/>
      <c r="D67" s="7"/>
      <c r="E67" s="7"/>
      <c r="F67" s="9"/>
      <c r="G67" s="9"/>
      <c r="H67" s="9"/>
      <c r="I67" s="9"/>
      <c r="J67" s="10"/>
      <c r="K67" s="9"/>
      <c r="L67" s="11"/>
      <c r="M67" s="9"/>
    </row>
    <row r="68" spans="1:13" ht="13.9" x14ac:dyDescent="0.4">
      <c r="A68" s="8" t="s">
        <v>2224</v>
      </c>
      <c r="B68" s="7"/>
      <c r="C68" s="7"/>
      <c r="D68" s="7"/>
      <c r="E68" s="7"/>
      <c r="F68" s="9"/>
      <c r="G68" s="9"/>
      <c r="H68" s="9"/>
      <c r="I68" s="9"/>
      <c r="J68" s="10"/>
      <c r="K68" s="9"/>
      <c r="L68" s="11"/>
      <c r="M68" s="9"/>
    </row>
    <row r="69" spans="1:13" ht="13.9" x14ac:dyDescent="0.4">
      <c r="A69" s="8" t="s">
        <v>186</v>
      </c>
      <c r="B69" s="7"/>
      <c r="C69" s="7"/>
      <c r="D69" s="7"/>
      <c r="E69" s="7"/>
      <c r="F69" s="9"/>
      <c r="G69" s="9"/>
      <c r="H69" s="9"/>
      <c r="I69" s="9"/>
      <c r="J69" s="10"/>
      <c r="K69" s="9"/>
      <c r="L69" s="11"/>
      <c r="M69" s="9"/>
    </row>
    <row r="70" spans="1:13" ht="13.9" x14ac:dyDescent="0.4">
      <c r="A70" s="8"/>
      <c r="B70" s="7"/>
      <c r="C70" s="7"/>
      <c r="D70" s="7"/>
      <c r="E70" s="7"/>
      <c r="F70" s="9"/>
      <c r="G70" s="9"/>
      <c r="H70" s="9"/>
      <c r="I70" s="9"/>
      <c r="J70" s="10"/>
      <c r="K70" s="9"/>
      <c r="L70" s="11"/>
      <c r="M70" s="9"/>
    </row>
    <row r="71" spans="1:13" ht="13.9" x14ac:dyDescent="0.4">
      <c r="A71" s="12" t="s">
        <v>187</v>
      </c>
      <c r="B71" s="7" t="s">
        <v>188</v>
      </c>
      <c r="C71" s="7"/>
      <c r="D71" s="7"/>
      <c r="E71" s="7"/>
      <c r="F71" s="9"/>
      <c r="G71" s="9"/>
      <c r="H71" s="9"/>
      <c r="I71" s="9"/>
      <c r="J71" s="10"/>
      <c r="K71" s="9"/>
      <c r="L71" s="11"/>
      <c r="M71" s="9"/>
    </row>
    <row r="72" spans="1:13" ht="13.9" x14ac:dyDescent="0.4">
      <c r="A72" s="12" t="s">
        <v>189</v>
      </c>
      <c r="B72" s="7" t="s">
        <v>190</v>
      </c>
      <c r="C72" s="7"/>
      <c r="D72" s="7"/>
      <c r="E72" s="7"/>
      <c r="F72" s="9"/>
      <c r="G72" s="9"/>
      <c r="H72" s="9"/>
      <c r="I72" s="9"/>
      <c r="J72" s="10"/>
      <c r="K72" s="9"/>
      <c r="L72" s="11"/>
      <c r="M72" s="9"/>
    </row>
    <row r="73" spans="1:13" ht="13.9" x14ac:dyDescent="0.4">
      <c r="A73" s="12" t="s">
        <v>191</v>
      </c>
      <c r="B73" s="7" t="s">
        <v>192</v>
      </c>
      <c r="C73" s="7"/>
      <c r="D73" s="7"/>
      <c r="E73" s="7"/>
      <c r="F73" s="9"/>
      <c r="G73" s="9"/>
      <c r="H73" s="9"/>
      <c r="I73" s="9"/>
      <c r="J73" s="10"/>
      <c r="K73" s="9"/>
      <c r="L73" s="11"/>
      <c r="M73" s="9"/>
    </row>
    <row r="74" spans="1:13" ht="13.9" x14ac:dyDescent="0.4">
      <c r="A74" s="12" t="s">
        <v>193</v>
      </c>
      <c r="B74" s="7" t="s">
        <v>194</v>
      </c>
      <c r="C74" s="7"/>
      <c r="D74" s="7"/>
      <c r="E74" s="7"/>
      <c r="F74" s="9"/>
      <c r="G74" s="9"/>
      <c r="H74" s="9"/>
      <c r="I74" s="9"/>
      <c r="J74" s="10"/>
      <c r="K74" s="9"/>
      <c r="L74" s="11"/>
      <c r="M74" s="9"/>
    </row>
    <row r="75" spans="1:13" ht="13.9" x14ac:dyDescent="0.4">
      <c r="A75" s="8"/>
      <c r="B75" s="7"/>
      <c r="C75" s="7"/>
      <c r="D75" s="7"/>
      <c r="E75" s="7"/>
      <c r="F75" s="9"/>
      <c r="G75" s="9"/>
      <c r="H75" s="9"/>
      <c r="I75" s="9"/>
      <c r="J75" s="10"/>
      <c r="K75" s="9"/>
      <c r="L75" s="11"/>
      <c r="M75" s="9"/>
    </row>
    <row r="76" spans="1:13" ht="13.9" x14ac:dyDescent="0.4">
      <c r="A76" s="8"/>
      <c r="B76" s="113" t="s">
        <v>195</v>
      </c>
      <c r="C76" s="114"/>
      <c r="D76" s="113" t="s">
        <v>196</v>
      </c>
      <c r="E76" s="114"/>
      <c r="F76" s="115" t="s">
        <v>197</v>
      </c>
      <c r="G76" s="116"/>
      <c r="H76" s="116"/>
      <c r="I76" s="117"/>
      <c r="J76" s="115" t="s">
        <v>198</v>
      </c>
      <c r="K76" s="117"/>
      <c r="L76" s="115" t="s">
        <v>199</v>
      </c>
      <c r="M76" s="117"/>
    </row>
    <row r="77" spans="1:13" ht="13.9" x14ac:dyDescent="0.4">
      <c r="A77" s="8"/>
      <c r="B77" s="112" t="str">
        <f>A68</f>
        <v>MAY 2022 - APR 2024</v>
      </c>
      <c r="C77" s="112"/>
      <c r="D77" s="112" t="str">
        <f>B77</f>
        <v>MAY 2022 - APR 2024</v>
      </c>
      <c r="E77" s="112"/>
      <c r="F77" s="112" t="str">
        <f>D77</f>
        <v>MAY 2022 - APR 2024</v>
      </c>
      <c r="G77" s="112"/>
      <c r="H77" s="112" t="str">
        <f>F77</f>
        <v>MAY 2022 - APR 2024</v>
      </c>
      <c r="I77" s="112"/>
      <c r="J77" s="112" t="str">
        <f>H77</f>
        <v>MAY 2022 - APR 2024</v>
      </c>
      <c r="K77" s="112"/>
      <c r="L77" s="112" t="str">
        <f>J77</f>
        <v>MAY 2022 - APR 2024</v>
      </c>
      <c r="M77" s="112"/>
    </row>
    <row r="78" spans="1:13" ht="13.9" x14ac:dyDescent="0.4">
      <c r="A78" s="8"/>
      <c r="B78" s="21"/>
      <c r="C78" s="21"/>
      <c r="D78" s="21"/>
      <c r="E78" s="21"/>
      <c r="F78" s="112" t="s">
        <v>200</v>
      </c>
      <c r="G78" s="112"/>
      <c r="H78" s="112" t="s">
        <v>200</v>
      </c>
      <c r="I78" s="112"/>
      <c r="J78" s="112" t="s">
        <v>200</v>
      </c>
      <c r="K78" s="112"/>
      <c r="L78" s="112" t="s">
        <v>200</v>
      </c>
      <c r="M78" s="112"/>
    </row>
    <row r="79" spans="1:13" ht="13.9" x14ac:dyDescent="0.4">
      <c r="A79" s="8"/>
      <c r="B79" s="112" t="s">
        <v>201</v>
      </c>
      <c r="C79" s="112"/>
      <c r="D79" s="112" t="s">
        <v>202</v>
      </c>
      <c r="E79" s="112"/>
      <c r="F79" s="111" t="s">
        <v>203</v>
      </c>
      <c r="G79" s="111"/>
      <c r="H79" s="111" t="s">
        <v>203</v>
      </c>
      <c r="I79" s="111"/>
      <c r="J79" s="111" t="s">
        <v>203</v>
      </c>
      <c r="K79" s="111"/>
      <c r="L79" s="111" t="s">
        <v>203</v>
      </c>
      <c r="M79" s="111"/>
    </row>
    <row r="80" spans="1:13" ht="13.9" x14ac:dyDescent="0.4">
      <c r="A80" s="8"/>
      <c r="B80" s="112" t="s">
        <v>204</v>
      </c>
      <c r="C80" s="112"/>
      <c r="D80" s="112" t="s">
        <v>205</v>
      </c>
      <c r="E80" s="112"/>
      <c r="F80" s="111" t="s">
        <v>206</v>
      </c>
      <c r="G80" s="111"/>
      <c r="H80" s="111" t="s">
        <v>207</v>
      </c>
      <c r="I80" s="111"/>
      <c r="J80" s="111" t="s">
        <v>208</v>
      </c>
      <c r="K80" s="111"/>
      <c r="L80" s="111" t="s">
        <v>209</v>
      </c>
      <c r="M80" s="111"/>
    </row>
    <row r="81" spans="1:13" x14ac:dyDescent="0.3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1:13" ht="13.9" x14ac:dyDescent="0.4">
      <c r="A82" s="14" t="s">
        <v>2222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</row>
    <row r="83" spans="1:13" x14ac:dyDescent="0.35">
      <c r="A83" s="48" t="s">
        <v>918</v>
      </c>
      <c r="B83" s="15">
        <f>_xlfn.XLOOKUP($A83,'ZTCA final'!$B$18:$B$48,'ZTCA final'!$K$18:$K$48,,0)</f>
        <v>405087.21288200002</v>
      </c>
      <c r="C83" s="15"/>
      <c r="D83" s="15">
        <f>_xlfn.XLOOKUP($A83,'ZTCA final'!$B$18:$B$48,'ZTCA final'!$J$18:$J$48,,0)</f>
        <v>20327.803436000002</v>
      </c>
      <c r="E83" s="13"/>
      <c r="F83" s="16">
        <f t="shared" ref="F83:F95" si="24">D83/B83</f>
        <v>5.0181301185434839E-2</v>
      </c>
      <c r="G83" s="5"/>
      <c r="H83" s="17">
        <f t="shared" ref="H83:H95" si="25">TRUNC(F83,4)</f>
        <v>5.0099999999999999E-2</v>
      </c>
      <c r="I83" s="5"/>
      <c r="J83" s="18">
        <f t="shared" ref="J83:J95" si="26">H83*100</f>
        <v>5.01</v>
      </c>
      <c r="K83" s="5"/>
      <c r="L83" s="19">
        <f t="shared" ref="L83:L95" si="27">ROUND(J83,1)</f>
        <v>5</v>
      </c>
      <c r="M83" s="13"/>
    </row>
    <row r="84" spans="1:13" x14ac:dyDescent="0.35">
      <c r="A84" s="48" t="s">
        <v>920</v>
      </c>
      <c r="B84" s="15">
        <f>_xlfn.XLOOKUP($A84,'ZTCA final'!$B$18:$B$48,'ZTCA final'!$K$18:$K$48,,0)</f>
        <v>77972.054854999995</v>
      </c>
      <c r="C84" s="15"/>
      <c r="D84" s="15">
        <f>_xlfn.XLOOKUP($A84,'ZTCA final'!$B$18:$B$48,'ZTCA final'!$J$18:$J$48,,0)</f>
        <v>5909.4817249999996</v>
      </c>
      <c r="E84" s="13"/>
      <c r="F84" s="16">
        <f t="shared" si="24"/>
        <v>7.5789739490507366E-2</v>
      </c>
      <c r="G84" s="5"/>
      <c r="H84" s="17">
        <f t="shared" si="25"/>
        <v>7.5700000000000003E-2</v>
      </c>
      <c r="I84" s="5"/>
      <c r="J84" s="18">
        <f t="shared" si="26"/>
        <v>7.57</v>
      </c>
      <c r="K84" s="5"/>
      <c r="L84" s="19">
        <f t="shared" si="27"/>
        <v>7.6</v>
      </c>
      <c r="M84" s="13"/>
    </row>
    <row r="85" spans="1:13" x14ac:dyDescent="0.35">
      <c r="A85" s="48" t="s">
        <v>922</v>
      </c>
      <c r="B85" s="15">
        <f>_xlfn.XLOOKUP($A85,'ZTCA final'!$B$18:$B$48,'ZTCA final'!$K$18:$K$48,,0)</f>
        <v>177110.63674300001</v>
      </c>
      <c r="C85" s="15"/>
      <c r="D85" s="15">
        <f>_xlfn.XLOOKUP($A85,'ZTCA final'!$B$18:$B$48,'ZTCA final'!$J$18:$J$48,,0)</f>
        <v>12606.216264999999</v>
      </c>
      <c r="E85" s="13"/>
      <c r="F85" s="16">
        <f t="shared" si="24"/>
        <v>7.1177070427974942E-2</v>
      </c>
      <c r="G85" s="5"/>
      <c r="H85" s="17">
        <f t="shared" si="25"/>
        <v>7.1099999999999997E-2</v>
      </c>
      <c r="I85" s="5"/>
      <c r="J85" s="18">
        <f t="shared" si="26"/>
        <v>7.1099999999999994</v>
      </c>
      <c r="K85" s="5"/>
      <c r="L85" s="19">
        <f t="shared" si="27"/>
        <v>7.1</v>
      </c>
      <c r="M85" s="13"/>
    </row>
    <row r="86" spans="1:13" x14ac:dyDescent="0.35">
      <c r="A86" s="48" t="s">
        <v>926</v>
      </c>
      <c r="B86" s="15">
        <f>_xlfn.XLOOKUP($A86,'ZTCA final'!$B$18:$B$48,'ZTCA final'!$K$18:$K$48,,0)</f>
        <v>320043.35026799998</v>
      </c>
      <c r="C86" s="15"/>
      <c r="D86" s="15">
        <f>_xlfn.XLOOKUP($A86,'ZTCA final'!$B$18:$B$48,'ZTCA final'!$J$18:$J$48,,0)</f>
        <v>17326.885212000001</v>
      </c>
      <c r="E86" s="13"/>
      <c r="F86" s="16">
        <f t="shared" si="24"/>
        <v>5.4139182074836742E-2</v>
      </c>
      <c r="G86" s="5"/>
      <c r="H86" s="17">
        <f t="shared" si="25"/>
        <v>5.4100000000000002E-2</v>
      </c>
      <c r="I86" s="5"/>
      <c r="J86" s="18">
        <f t="shared" si="26"/>
        <v>5.41</v>
      </c>
      <c r="K86" s="5"/>
      <c r="L86" s="19">
        <f t="shared" si="27"/>
        <v>5.4</v>
      </c>
      <c r="M86" s="13"/>
    </row>
    <row r="87" spans="1:13" x14ac:dyDescent="0.35">
      <c r="A87" s="48" t="s">
        <v>928</v>
      </c>
      <c r="B87" s="15">
        <f>_xlfn.XLOOKUP($A87,'ZTCA final'!$B$18:$B$48,'ZTCA final'!$K$18:$K$48,,0)</f>
        <v>472502.06175199995</v>
      </c>
      <c r="C87" s="15"/>
      <c r="D87" s="15">
        <f>_xlfn.XLOOKUP($A87,'ZTCA final'!$B$18:$B$48,'ZTCA final'!$J$18:$J$48,,0)</f>
        <v>30006.741146</v>
      </c>
      <c r="E87" s="13"/>
      <c r="F87" s="16">
        <f t="shared" si="24"/>
        <v>6.3506053359296252E-2</v>
      </c>
      <c r="G87" s="5"/>
      <c r="H87" s="17">
        <f t="shared" si="25"/>
        <v>6.3500000000000001E-2</v>
      </c>
      <c r="I87" s="5"/>
      <c r="J87" s="18">
        <f t="shared" si="26"/>
        <v>6.35</v>
      </c>
      <c r="K87" s="5"/>
      <c r="L87" s="19">
        <f t="shared" si="27"/>
        <v>6.4</v>
      </c>
      <c r="M87" s="13"/>
    </row>
    <row r="88" spans="1:13" x14ac:dyDescent="0.35">
      <c r="A88" s="48" t="s">
        <v>930</v>
      </c>
      <c r="B88" s="15">
        <f>_xlfn.XLOOKUP($A88,'ZTCA final'!$B$18:$B$48,'ZTCA final'!$K$18:$K$48,,0)</f>
        <v>232555.267582</v>
      </c>
      <c r="C88" s="15"/>
      <c r="D88" s="15">
        <f>_xlfn.XLOOKUP($A88,'ZTCA final'!$B$18:$B$48,'ZTCA final'!$J$18:$J$48,,0)</f>
        <v>15058.295188000002</v>
      </c>
      <c r="E88" s="13"/>
      <c r="F88" s="16">
        <f t="shared" si="24"/>
        <v>6.4751468950022303E-2</v>
      </c>
      <c r="G88" s="5"/>
      <c r="H88" s="17">
        <f t="shared" si="25"/>
        <v>6.4699999999999994E-2</v>
      </c>
      <c r="I88" s="5"/>
      <c r="J88" s="18">
        <f t="shared" si="26"/>
        <v>6.47</v>
      </c>
      <c r="K88" s="5"/>
      <c r="L88" s="19">
        <f t="shared" si="27"/>
        <v>6.5</v>
      </c>
      <c r="M88" s="13"/>
    </row>
    <row r="89" spans="1:13" x14ac:dyDescent="0.35">
      <c r="A89" s="48" t="s">
        <v>934</v>
      </c>
      <c r="B89" s="15">
        <f>_xlfn.XLOOKUP($A89,'ZTCA final'!$B$18:$B$48,'ZTCA final'!$K$18:$K$48,,0)</f>
        <v>354464.59292000002</v>
      </c>
      <c r="C89" s="15"/>
      <c r="D89" s="15">
        <f>_xlfn.XLOOKUP($A89,'ZTCA final'!$B$18:$B$48,'ZTCA final'!$J$18:$J$48,,0)</f>
        <v>21699.698264000002</v>
      </c>
      <c r="E89" s="13"/>
      <c r="F89" s="16">
        <f t="shared" si="24"/>
        <v>6.1218239275304599E-2</v>
      </c>
      <c r="G89" s="5"/>
      <c r="H89" s="17">
        <f t="shared" si="25"/>
        <v>6.1199999999999997E-2</v>
      </c>
      <c r="I89" s="5"/>
      <c r="J89" s="18">
        <f t="shared" si="26"/>
        <v>6.12</v>
      </c>
      <c r="K89" s="5"/>
      <c r="L89" s="19">
        <f t="shared" si="27"/>
        <v>6.1</v>
      </c>
      <c r="M89" s="13"/>
    </row>
    <row r="90" spans="1:13" x14ac:dyDescent="0.35">
      <c r="A90" s="48" t="s">
        <v>942</v>
      </c>
      <c r="B90" s="15">
        <f>_xlfn.XLOOKUP($A90,'ZTCA final'!$B$18:$B$48,'ZTCA final'!$K$18:$K$48,,0)</f>
        <v>314265.77123700001</v>
      </c>
      <c r="C90" s="15"/>
      <c r="D90" s="15">
        <f>_xlfn.XLOOKUP($A90,'ZTCA final'!$B$18:$B$48,'ZTCA final'!$J$18:$J$48,,0)</f>
        <v>15240.970389</v>
      </c>
      <c r="E90" s="13"/>
      <c r="F90" s="16">
        <f t="shared" si="24"/>
        <v>4.8497074081625624E-2</v>
      </c>
      <c r="G90" s="5"/>
      <c r="H90" s="17">
        <f t="shared" si="25"/>
        <v>4.8399999999999999E-2</v>
      </c>
      <c r="I90" s="5"/>
      <c r="J90" s="18">
        <f t="shared" si="26"/>
        <v>4.84</v>
      </c>
      <c r="K90" s="5"/>
      <c r="L90" s="19">
        <f t="shared" si="27"/>
        <v>4.8</v>
      </c>
      <c r="M90" s="13"/>
    </row>
    <row r="91" spans="1:13" x14ac:dyDescent="0.35">
      <c r="A91" s="48" t="s">
        <v>946</v>
      </c>
      <c r="B91" s="15">
        <f>_xlfn.XLOOKUP($A91,'ZTCA final'!$B$18:$B$48,'ZTCA final'!$K$18:$K$48,,0)</f>
        <v>406666.64107800002</v>
      </c>
      <c r="C91" s="15"/>
      <c r="D91" s="15">
        <f>_xlfn.XLOOKUP($A91,'ZTCA final'!$B$18:$B$48,'ZTCA final'!$J$18:$J$48,,0)</f>
        <v>35386.098623999998</v>
      </c>
      <c r="E91" s="13"/>
      <c r="F91" s="16">
        <f t="shared" si="24"/>
        <v>8.7015002091634139E-2</v>
      </c>
      <c r="G91" s="5"/>
      <c r="H91" s="17">
        <f t="shared" si="25"/>
        <v>8.6999999999999994E-2</v>
      </c>
      <c r="I91" s="5"/>
      <c r="J91" s="18">
        <f t="shared" si="26"/>
        <v>8.6999999999999993</v>
      </c>
      <c r="K91" s="5"/>
      <c r="L91" s="19">
        <f t="shared" si="27"/>
        <v>8.6999999999999993</v>
      </c>
      <c r="M91" s="13"/>
    </row>
    <row r="92" spans="1:13" x14ac:dyDescent="0.35">
      <c r="A92" s="48" t="s">
        <v>956</v>
      </c>
      <c r="B92" s="15">
        <f>_xlfn.XLOOKUP($A92,'ZTCA final'!$B$18:$B$48,'ZTCA final'!$K$18:$K$48,,0)</f>
        <v>317372.26525499998</v>
      </c>
      <c r="C92" s="15"/>
      <c r="D92" s="15">
        <f>_xlfn.XLOOKUP($A92,'ZTCA final'!$B$18:$B$48,'ZTCA final'!$J$18:$J$48,,0)</f>
        <v>15460.668849</v>
      </c>
      <c r="E92" s="13"/>
      <c r="F92" s="16">
        <f t="shared" si="24"/>
        <v>4.8714618577580408E-2</v>
      </c>
      <c r="G92" s="5"/>
      <c r="H92" s="17">
        <f t="shared" si="25"/>
        <v>4.87E-2</v>
      </c>
      <c r="I92" s="5"/>
      <c r="J92" s="18">
        <f t="shared" si="26"/>
        <v>4.87</v>
      </c>
      <c r="K92" s="5"/>
      <c r="L92" s="19">
        <f t="shared" si="27"/>
        <v>4.9000000000000004</v>
      </c>
      <c r="M92" s="13"/>
    </row>
    <row r="93" spans="1:13" x14ac:dyDescent="0.35">
      <c r="A93" s="48" t="s">
        <v>960</v>
      </c>
      <c r="B93" s="15">
        <f>_xlfn.XLOOKUP($A93,'ZTCA final'!$B$18:$B$48,'ZTCA final'!$K$18:$K$48,,0)</f>
        <v>291556.11738499999</v>
      </c>
      <c r="C93" s="15"/>
      <c r="D93" s="15">
        <f>_xlfn.XLOOKUP($A93,'ZTCA final'!$B$18:$B$48,'ZTCA final'!$J$18:$J$48,,0)</f>
        <v>15808.117894999999</v>
      </c>
      <c r="E93" s="13"/>
      <c r="F93" s="16">
        <f t="shared" si="24"/>
        <v>5.4219812078665365E-2</v>
      </c>
      <c r="G93" s="5"/>
      <c r="H93" s="17">
        <f t="shared" si="25"/>
        <v>5.4199999999999998E-2</v>
      </c>
      <c r="I93" s="5"/>
      <c r="J93" s="18">
        <f t="shared" si="26"/>
        <v>5.42</v>
      </c>
      <c r="K93" s="5"/>
      <c r="L93" s="19">
        <f t="shared" si="27"/>
        <v>5.4</v>
      </c>
      <c r="M93" s="13"/>
    </row>
    <row r="94" spans="1:13" x14ac:dyDescent="0.35">
      <c r="A94" s="48" t="s">
        <v>968</v>
      </c>
      <c r="B94" s="15">
        <f>_xlfn.XLOOKUP($A94,'ZTCA final'!$B$18:$B$48,'ZTCA final'!$K$18:$K$48,,0)</f>
        <v>140958.26663000003</v>
      </c>
      <c r="C94" s="15"/>
      <c r="D94" s="15">
        <f>_xlfn.XLOOKUP($A94,'ZTCA final'!$B$18:$B$48,'ZTCA final'!$J$18:$J$48,,0)</f>
        <v>6330.5704399999995</v>
      </c>
      <c r="E94" s="13"/>
      <c r="F94" s="16">
        <f t="shared" si="24"/>
        <v>4.4910955500162698E-2</v>
      </c>
      <c r="G94" s="5"/>
      <c r="H94" s="17">
        <f t="shared" si="25"/>
        <v>4.4900000000000002E-2</v>
      </c>
      <c r="I94" s="5"/>
      <c r="J94" s="18">
        <f t="shared" si="26"/>
        <v>4.49</v>
      </c>
      <c r="K94" s="5"/>
      <c r="L94" s="19">
        <f t="shared" si="27"/>
        <v>4.5</v>
      </c>
      <c r="M94" s="13"/>
    </row>
    <row r="95" spans="1:13" x14ac:dyDescent="0.35">
      <c r="A95" s="6" t="s">
        <v>972</v>
      </c>
      <c r="B95" s="15">
        <f>_xlfn.XLOOKUP($A95,'ZTCA final'!$B$18:$B$48,'ZTCA final'!$K$18:$K$48,,0)</f>
        <v>255.90802099999999</v>
      </c>
      <c r="C95" s="15"/>
      <c r="D95" s="15">
        <f>_xlfn.XLOOKUP($A95,'ZTCA final'!$B$18:$B$48,'ZTCA final'!$J$18:$J$48,,0)</f>
        <v>255.90802099999999</v>
      </c>
      <c r="E95" s="13"/>
      <c r="F95" s="16">
        <f t="shared" si="24"/>
        <v>1</v>
      </c>
      <c r="G95" s="5"/>
      <c r="H95" s="17">
        <f t="shared" si="25"/>
        <v>1</v>
      </c>
      <c r="I95" s="5"/>
      <c r="J95" s="18">
        <f t="shared" si="26"/>
        <v>100</v>
      </c>
      <c r="K95" s="5"/>
      <c r="L95" s="19">
        <f t="shared" si="27"/>
        <v>100</v>
      </c>
    </row>
    <row r="98" spans="1:13" ht="13.9" x14ac:dyDescent="0.4">
      <c r="A98" s="14" t="s">
        <v>210</v>
      </c>
      <c r="B98" s="15">
        <f>National!J17</f>
        <v>3991727</v>
      </c>
      <c r="C98" s="15"/>
      <c r="D98" s="15">
        <f>National!K17</f>
        <v>145542</v>
      </c>
      <c r="E98" s="5"/>
      <c r="F98" s="16">
        <f>D98/B98</f>
        <v>3.6460910277681814E-2</v>
      </c>
      <c r="G98" s="5"/>
      <c r="H98" s="17">
        <f>TRUNC(F98,4)</f>
        <v>3.6400000000000002E-2</v>
      </c>
      <c r="I98" s="5"/>
      <c r="J98" s="18">
        <f>H98*100</f>
        <v>3.64</v>
      </c>
      <c r="K98" s="5"/>
      <c r="L98" s="19">
        <f>ROUND(J98,1)</f>
        <v>3.6</v>
      </c>
      <c r="M98" s="5"/>
    </row>
    <row r="99" spans="1:13" ht="13.9" x14ac:dyDescent="0.4">
      <c r="A99" s="14" t="s">
        <v>211</v>
      </c>
      <c r="B99" s="5"/>
      <c r="C99" s="5"/>
      <c r="D99" s="5"/>
      <c r="E99" s="5"/>
      <c r="F99" s="5"/>
      <c r="G99" s="5"/>
      <c r="H99" s="17">
        <f>TRUNC(H98*1.2,4)</f>
        <v>4.36E-2</v>
      </c>
      <c r="I99" s="5"/>
      <c r="J99" s="18">
        <f>H99*100</f>
        <v>4.3600000000000003</v>
      </c>
      <c r="K99" s="5"/>
      <c r="L99" s="52">
        <f>ROUND(J99,1)</f>
        <v>4.4000000000000004</v>
      </c>
      <c r="M99" s="5"/>
    </row>
    <row r="100" spans="1:13" ht="13.9" x14ac:dyDescent="0.4">
      <c r="A100" s="14"/>
      <c r="B100" s="5"/>
      <c r="C100" s="5"/>
      <c r="D100" s="5"/>
      <c r="E100" s="5"/>
      <c r="F100" s="5"/>
      <c r="G100" s="5"/>
      <c r="H100" s="17"/>
      <c r="I100" s="5"/>
      <c r="J100" s="18"/>
      <c r="K100" s="5"/>
      <c r="L100" s="52"/>
      <c r="M100" s="5"/>
    </row>
    <row r="101" spans="1:13" ht="13.9" x14ac:dyDescent="0.4">
      <c r="A101" s="14"/>
      <c r="B101" s="5"/>
      <c r="C101" s="5"/>
      <c r="D101" s="5"/>
      <c r="E101" s="5"/>
      <c r="F101" s="5"/>
      <c r="G101" s="5"/>
      <c r="H101" s="17"/>
      <c r="I101" s="5"/>
      <c r="J101" s="18"/>
      <c r="K101" s="5"/>
      <c r="L101" s="52"/>
      <c r="M101" s="5"/>
    </row>
    <row r="102" spans="1:13" ht="13.9" x14ac:dyDescent="0.4">
      <c r="A102" s="14"/>
      <c r="B102" s="5"/>
      <c r="C102" s="5"/>
      <c r="D102" s="5"/>
      <c r="E102" s="5"/>
      <c r="F102" s="5"/>
      <c r="G102" s="5"/>
      <c r="H102" s="17"/>
      <c r="I102" s="5"/>
      <c r="J102" s="18"/>
      <c r="K102" s="5"/>
      <c r="L102" s="52"/>
      <c r="M102" s="5"/>
    </row>
    <row r="103" spans="1:13" x14ac:dyDescent="0.35">
      <c r="A103" s="6" t="s">
        <v>86</v>
      </c>
      <c r="B103" s="15">
        <f>VLOOKUP(A103,'Step 2'!$A$3:$F$153,6,FALSE)</f>
        <v>6527172</v>
      </c>
      <c r="C103" s="15"/>
      <c r="D103" s="15">
        <f>VLOOKUP(A103,'Step 4'!$A$3:$F$153,6,FALSE)</f>
        <v>271203</v>
      </c>
      <c r="E103" s="5"/>
      <c r="F103" s="16">
        <f t="shared" ref="F103" si="28">D103/B103</f>
        <v>4.1549847315192553E-2</v>
      </c>
      <c r="G103" s="5"/>
      <c r="H103" s="17">
        <f t="shared" ref="H103" si="29">TRUNC(F103,4)</f>
        <v>4.1500000000000002E-2</v>
      </c>
      <c r="I103" s="5"/>
      <c r="J103" s="18">
        <f t="shared" ref="J103" si="30">H103*100</f>
        <v>4.1500000000000004</v>
      </c>
      <c r="K103" s="5"/>
      <c r="L103" s="19">
        <f t="shared" ref="L103" si="31">ROUND(J103,1)</f>
        <v>4.2</v>
      </c>
    </row>
    <row r="104" spans="1:13" ht="13.9" x14ac:dyDescent="0.4">
      <c r="A104" s="14"/>
      <c r="B104" s="5"/>
      <c r="C104" s="5"/>
      <c r="D104" s="5"/>
      <c r="E104" s="5"/>
      <c r="F104" s="5"/>
      <c r="G104" s="5"/>
      <c r="H104" s="17"/>
      <c r="I104" s="5"/>
      <c r="J104" s="18"/>
      <c r="K104" s="5"/>
      <c r="L104" s="52"/>
      <c r="M104" s="5"/>
    </row>
    <row r="105" spans="1:13" ht="13.9" x14ac:dyDescent="0.4">
      <c r="A105" s="14"/>
      <c r="B105" s="5"/>
      <c r="C105" s="5"/>
      <c r="D105" s="5"/>
      <c r="E105" s="5"/>
      <c r="F105" s="5"/>
      <c r="G105" s="5"/>
      <c r="H105" s="17"/>
      <c r="I105" s="5"/>
      <c r="J105" s="18"/>
      <c r="K105" s="5"/>
      <c r="L105" s="52"/>
      <c r="M105" s="5"/>
    </row>
    <row r="106" spans="1:13" x14ac:dyDescent="0.35">
      <c r="A106" s="20" t="s">
        <v>213</v>
      </c>
    </row>
    <row r="107" spans="1:13" x14ac:dyDescent="0.35">
      <c r="A107" s="20" t="s">
        <v>214</v>
      </c>
    </row>
    <row r="109" spans="1:13" x14ac:dyDescent="0.35">
      <c r="A109" s="20" t="s">
        <v>2225</v>
      </c>
    </row>
    <row r="110" spans="1:13" x14ac:dyDescent="0.35">
      <c r="A110" s="20" t="s">
        <v>2226</v>
      </c>
    </row>
  </sheetData>
  <mergeCells count="54">
    <mergeCell ref="L14:M14"/>
    <mergeCell ref="B15:C15"/>
    <mergeCell ref="D15:E15"/>
    <mergeCell ref="F15:G15"/>
    <mergeCell ref="H15:I15"/>
    <mergeCell ref="J15:K15"/>
    <mergeCell ref="L15:M15"/>
    <mergeCell ref="B14:C14"/>
    <mergeCell ref="D14:E14"/>
    <mergeCell ref="F14:G14"/>
    <mergeCell ref="H14:I14"/>
    <mergeCell ref="J14:K14"/>
    <mergeCell ref="L12:M12"/>
    <mergeCell ref="F13:G13"/>
    <mergeCell ref="H13:I13"/>
    <mergeCell ref="J13:K13"/>
    <mergeCell ref="L13:M13"/>
    <mergeCell ref="B11:C11"/>
    <mergeCell ref="D11:E11"/>
    <mergeCell ref="F11:I11"/>
    <mergeCell ref="J11:K11"/>
    <mergeCell ref="L11:M11"/>
    <mergeCell ref="B12:C12"/>
    <mergeCell ref="D12:E12"/>
    <mergeCell ref="F12:G12"/>
    <mergeCell ref="H12:I12"/>
    <mergeCell ref="J12:K12"/>
    <mergeCell ref="B76:C76"/>
    <mergeCell ref="D76:E76"/>
    <mergeCell ref="F76:I76"/>
    <mergeCell ref="J76:K76"/>
    <mergeCell ref="L76:M76"/>
    <mergeCell ref="B77:C77"/>
    <mergeCell ref="D77:E77"/>
    <mergeCell ref="F77:G77"/>
    <mergeCell ref="H77:I77"/>
    <mergeCell ref="J77:K77"/>
    <mergeCell ref="L77:M77"/>
    <mergeCell ref="F78:G78"/>
    <mergeCell ref="H78:I78"/>
    <mergeCell ref="J78:K78"/>
    <mergeCell ref="L78:M78"/>
    <mergeCell ref="L79:M79"/>
    <mergeCell ref="B80:C80"/>
    <mergeCell ref="D80:E80"/>
    <mergeCell ref="F80:G80"/>
    <mergeCell ref="H80:I80"/>
    <mergeCell ref="J80:K80"/>
    <mergeCell ref="L80:M80"/>
    <mergeCell ref="B79:C79"/>
    <mergeCell ref="D79:E79"/>
    <mergeCell ref="F79:G79"/>
    <mergeCell ref="H79:I79"/>
    <mergeCell ref="J79:K79"/>
  </mergeCells>
  <conditionalFormatting sqref="L18:L54">
    <cfRule type="cellIs" dxfId="11" priority="24" operator="greaterThanOrEqual">
      <formula>$L$58</formula>
    </cfRule>
  </conditionalFormatting>
  <conditionalFormatting sqref="L83:L95">
    <cfRule type="cellIs" dxfId="10" priority="2" operator="greaterThanOrEqual">
      <formula>$L$34</formula>
    </cfRule>
  </conditionalFormatting>
  <conditionalFormatting sqref="L103">
    <cfRule type="cellIs" dxfId="9" priority="1" operator="greaterThanOrEqual">
      <formula>#REF!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58DAD-9369-4A08-8350-9C39A1AC282B}">
  <dimension ref="A1:R861"/>
  <sheetViews>
    <sheetView topLeftCell="A184" zoomScale="80" zoomScaleNormal="80" workbookViewId="0">
      <selection activeCell="B170" sqref="B170"/>
    </sheetView>
  </sheetViews>
  <sheetFormatPr defaultRowHeight="14.25" x14ac:dyDescent="0.45"/>
  <cols>
    <col min="1" max="1" width="22.1328125" style="67" customWidth="1"/>
    <col min="2" max="2" width="33.3984375" style="67" customWidth="1"/>
    <col min="3" max="3" width="14.265625" style="67" customWidth="1"/>
    <col min="4" max="10" width="15" style="67" customWidth="1"/>
    <col min="11" max="11" width="18.3984375" style="67" customWidth="1"/>
    <col min="12" max="12" width="19.3984375" style="67" customWidth="1"/>
    <col min="13" max="16" width="15" style="67" customWidth="1"/>
    <col min="17" max="17" width="18.3984375" style="67" customWidth="1"/>
    <col min="18" max="16384" width="9.06640625" style="67"/>
  </cols>
  <sheetData>
    <row r="1" spans="1:18" x14ac:dyDescent="0.45">
      <c r="A1" s="86" t="s">
        <v>367</v>
      </c>
      <c r="B1" s="87" t="s">
        <v>620</v>
      </c>
    </row>
    <row r="2" spans="1:18" x14ac:dyDescent="0.45">
      <c r="A2" s="86" t="s">
        <v>368</v>
      </c>
    </row>
    <row r="3" spans="1:18" x14ac:dyDescent="0.45">
      <c r="A3" s="86" t="s">
        <v>369</v>
      </c>
    </row>
    <row r="4" spans="1:18" x14ac:dyDescent="0.45">
      <c r="A4" s="86" t="s">
        <v>505</v>
      </c>
    </row>
    <row r="5" spans="1:18" x14ac:dyDescent="0.45">
      <c r="A5" s="88" t="s">
        <v>621</v>
      </c>
      <c r="B5" s="88" t="s">
        <v>622</v>
      </c>
      <c r="C5" s="88" t="s">
        <v>623</v>
      </c>
      <c r="D5" s="88" t="s">
        <v>624</v>
      </c>
      <c r="E5" s="88" t="s">
        <v>625</v>
      </c>
      <c r="F5" s="88" t="s">
        <v>626</v>
      </c>
      <c r="G5" s="88" t="s">
        <v>627</v>
      </c>
      <c r="H5" s="88" t="s">
        <v>628</v>
      </c>
      <c r="I5" s="88" t="s">
        <v>629</v>
      </c>
      <c r="J5" s="88" t="s">
        <v>630</v>
      </c>
      <c r="K5" s="88" t="s">
        <v>631</v>
      </c>
      <c r="L5" s="88" t="s">
        <v>632</v>
      </c>
      <c r="M5" s="88" t="s">
        <v>633</v>
      </c>
      <c r="N5" s="88" t="s">
        <v>634</v>
      </c>
      <c r="O5" s="88" t="s">
        <v>635</v>
      </c>
      <c r="P5" s="88" t="s">
        <v>636</v>
      </c>
      <c r="Q5" s="88"/>
    </row>
    <row r="6" spans="1:18" ht="85.5" x14ac:dyDescent="0.45">
      <c r="A6" s="88" t="s">
        <v>637</v>
      </c>
      <c r="B6" s="88" t="s">
        <v>638</v>
      </c>
      <c r="C6" s="88" t="s">
        <v>639</v>
      </c>
      <c r="D6" s="88" t="s">
        <v>640</v>
      </c>
      <c r="E6" s="88" t="s">
        <v>641</v>
      </c>
      <c r="F6" s="88" t="s">
        <v>642</v>
      </c>
      <c r="G6" s="88" t="s">
        <v>643</v>
      </c>
      <c r="H6" s="88" t="s">
        <v>644</v>
      </c>
      <c r="I6" s="88" t="s">
        <v>645</v>
      </c>
      <c r="J6" s="88" t="s">
        <v>646</v>
      </c>
      <c r="K6" s="88" t="s">
        <v>647</v>
      </c>
      <c r="L6" s="88" t="s">
        <v>648</v>
      </c>
      <c r="M6" s="88" t="s">
        <v>649</v>
      </c>
      <c r="N6" s="88" t="s">
        <v>650</v>
      </c>
      <c r="O6" s="88" t="s">
        <v>651</v>
      </c>
      <c r="P6" s="88" t="s">
        <v>652</v>
      </c>
      <c r="Q6" s="88"/>
      <c r="R6" s="88"/>
    </row>
    <row r="7" spans="1:18" x14ac:dyDescent="0.45">
      <c r="A7" s="67" t="s">
        <v>507</v>
      </c>
      <c r="B7" s="67" t="s">
        <v>232</v>
      </c>
      <c r="C7" s="67">
        <v>18184</v>
      </c>
      <c r="D7" s="67">
        <v>64</v>
      </c>
      <c r="E7" s="67">
        <v>8636</v>
      </c>
      <c r="F7" s="67">
        <v>290</v>
      </c>
      <c r="G7" s="67">
        <v>8636</v>
      </c>
      <c r="H7" s="67">
        <v>290</v>
      </c>
      <c r="I7" s="67">
        <v>8202</v>
      </c>
      <c r="J7" s="67">
        <v>306</v>
      </c>
      <c r="K7" s="67">
        <v>434</v>
      </c>
      <c r="L7" s="67">
        <v>111</v>
      </c>
      <c r="M7" s="67">
        <v>0</v>
      </c>
      <c r="N7" s="67">
        <v>17</v>
      </c>
      <c r="O7" s="67">
        <v>9548</v>
      </c>
      <c r="P7" s="67">
        <v>301</v>
      </c>
    </row>
    <row r="8" spans="1:18" x14ac:dyDescent="0.45">
      <c r="A8" s="67" t="s">
        <v>508</v>
      </c>
      <c r="B8" s="67" t="s">
        <v>233</v>
      </c>
      <c r="C8" s="67">
        <v>13062</v>
      </c>
      <c r="D8" s="67">
        <v>60</v>
      </c>
      <c r="E8" s="67">
        <v>8076</v>
      </c>
      <c r="F8" s="67">
        <v>211</v>
      </c>
      <c r="G8" s="67">
        <v>8074</v>
      </c>
      <c r="H8" s="67">
        <v>211</v>
      </c>
      <c r="I8" s="67">
        <v>7717</v>
      </c>
      <c r="J8" s="67">
        <v>234</v>
      </c>
      <c r="K8" s="67">
        <v>357</v>
      </c>
      <c r="L8" s="67">
        <v>97</v>
      </c>
      <c r="M8" s="67">
        <v>2</v>
      </c>
      <c r="N8" s="67">
        <v>3</v>
      </c>
      <c r="O8" s="67">
        <v>4986</v>
      </c>
      <c r="P8" s="67">
        <v>214</v>
      </c>
    </row>
    <row r="9" spans="1:18" x14ac:dyDescent="0.45">
      <c r="A9" s="67" t="s">
        <v>509</v>
      </c>
      <c r="B9" s="67" t="s">
        <v>234</v>
      </c>
      <c r="C9" s="67">
        <v>37806</v>
      </c>
      <c r="D9" s="67">
        <v>106</v>
      </c>
      <c r="E9" s="67">
        <v>23355</v>
      </c>
      <c r="F9" s="67">
        <v>422</v>
      </c>
      <c r="G9" s="67">
        <v>23332</v>
      </c>
      <c r="H9" s="67">
        <v>426</v>
      </c>
      <c r="I9" s="67">
        <v>22593</v>
      </c>
      <c r="J9" s="67">
        <v>477</v>
      </c>
      <c r="K9" s="67">
        <v>739</v>
      </c>
      <c r="L9" s="67">
        <v>176</v>
      </c>
      <c r="M9" s="67">
        <v>23</v>
      </c>
      <c r="N9" s="67">
        <v>26</v>
      </c>
      <c r="O9" s="67">
        <v>14451</v>
      </c>
      <c r="P9" s="67">
        <v>424</v>
      </c>
    </row>
    <row r="10" spans="1:18" x14ac:dyDescent="0.45">
      <c r="A10" s="67" t="s">
        <v>510</v>
      </c>
      <c r="B10" s="67" t="s">
        <v>235</v>
      </c>
      <c r="C10" s="67">
        <v>13832</v>
      </c>
      <c r="D10" s="67">
        <v>42</v>
      </c>
      <c r="E10" s="67">
        <v>7718</v>
      </c>
      <c r="F10" s="67">
        <v>218</v>
      </c>
      <c r="G10" s="67">
        <v>7712</v>
      </c>
      <c r="H10" s="67">
        <v>216</v>
      </c>
      <c r="I10" s="67">
        <v>7434</v>
      </c>
      <c r="J10" s="67">
        <v>219</v>
      </c>
      <c r="K10" s="67">
        <v>278</v>
      </c>
      <c r="L10" s="67">
        <v>67</v>
      </c>
      <c r="M10" s="67">
        <v>6</v>
      </c>
      <c r="N10" s="67">
        <v>9</v>
      </c>
      <c r="O10" s="67">
        <v>6114</v>
      </c>
      <c r="P10" s="67">
        <v>221</v>
      </c>
    </row>
    <row r="11" spans="1:18" x14ac:dyDescent="0.45">
      <c r="A11" s="67" t="s">
        <v>511</v>
      </c>
      <c r="B11" s="67" t="s">
        <v>236</v>
      </c>
      <c r="C11" s="67">
        <v>213624</v>
      </c>
      <c r="D11" s="67">
        <v>330</v>
      </c>
      <c r="E11" s="67">
        <v>145937</v>
      </c>
      <c r="F11" s="67">
        <v>1504</v>
      </c>
      <c r="G11" s="67">
        <v>145925</v>
      </c>
      <c r="H11" s="67">
        <v>1500</v>
      </c>
      <c r="I11" s="67">
        <v>141720</v>
      </c>
      <c r="J11" s="67">
        <v>1441</v>
      </c>
      <c r="K11" s="67">
        <v>4205</v>
      </c>
      <c r="L11" s="67">
        <v>566</v>
      </c>
      <c r="M11" s="67">
        <v>12</v>
      </c>
      <c r="N11" s="67">
        <v>19</v>
      </c>
      <c r="O11" s="67">
        <v>67687</v>
      </c>
      <c r="P11" s="67">
        <v>1480</v>
      </c>
    </row>
    <row r="12" spans="1:18" x14ac:dyDescent="0.45">
      <c r="A12" s="67" t="s">
        <v>512</v>
      </c>
      <c r="B12" s="67" t="s">
        <v>237</v>
      </c>
      <c r="C12" s="67">
        <v>11051</v>
      </c>
      <c r="D12" s="67">
        <v>43</v>
      </c>
      <c r="E12" s="67">
        <v>7102</v>
      </c>
      <c r="F12" s="67">
        <v>164</v>
      </c>
      <c r="G12" s="67">
        <v>7095</v>
      </c>
      <c r="H12" s="67">
        <v>164</v>
      </c>
      <c r="I12" s="67">
        <v>6930</v>
      </c>
      <c r="J12" s="67">
        <v>166</v>
      </c>
      <c r="K12" s="67">
        <v>165</v>
      </c>
      <c r="L12" s="67">
        <v>46</v>
      </c>
      <c r="M12" s="67">
        <v>7</v>
      </c>
      <c r="N12" s="67">
        <v>7</v>
      </c>
      <c r="O12" s="67">
        <v>3949</v>
      </c>
      <c r="P12" s="67">
        <v>165</v>
      </c>
    </row>
    <row r="13" spans="1:18" x14ac:dyDescent="0.45">
      <c r="A13" s="67" t="s">
        <v>513</v>
      </c>
      <c r="B13" s="67" t="s">
        <v>238</v>
      </c>
      <c r="C13" s="67">
        <v>14133</v>
      </c>
      <c r="D13" s="67">
        <v>37</v>
      </c>
      <c r="E13" s="67">
        <v>7228</v>
      </c>
      <c r="F13" s="67">
        <v>167</v>
      </c>
      <c r="G13" s="67">
        <v>7228</v>
      </c>
      <c r="H13" s="67">
        <v>167</v>
      </c>
      <c r="I13" s="67">
        <v>6854</v>
      </c>
      <c r="J13" s="67">
        <v>181</v>
      </c>
      <c r="K13" s="67">
        <v>374</v>
      </c>
      <c r="L13" s="67">
        <v>81</v>
      </c>
      <c r="M13" s="67">
        <v>0</v>
      </c>
      <c r="N13" s="67">
        <v>15</v>
      </c>
      <c r="O13" s="67">
        <v>6905</v>
      </c>
      <c r="P13" s="67">
        <v>161</v>
      </c>
    </row>
    <row r="14" spans="1:18" x14ac:dyDescent="0.45">
      <c r="A14" s="67" t="s">
        <v>514</v>
      </c>
      <c r="B14" s="67" t="s">
        <v>239</v>
      </c>
      <c r="C14" s="67">
        <v>41984</v>
      </c>
      <c r="D14" s="67">
        <v>137</v>
      </c>
      <c r="E14" s="67">
        <v>29651</v>
      </c>
      <c r="F14" s="67">
        <v>518</v>
      </c>
      <c r="G14" s="67">
        <v>29651</v>
      </c>
      <c r="H14" s="67">
        <v>518</v>
      </c>
      <c r="I14" s="67">
        <v>28969</v>
      </c>
      <c r="J14" s="67">
        <v>527</v>
      </c>
      <c r="K14" s="67">
        <v>682</v>
      </c>
      <c r="L14" s="67">
        <v>220</v>
      </c>
      <c r="M14" s="67">
        <v>0</v>
      </c>
      <c r="N14" s="67">
        <v>22</v>
      </c>
      <c r="O14" s="67">
        <v>12333</v>
      </c>
      <c r="P14" s="67">
        <v>523</v>
      </c>
    </row>
    <row r="15" spans="1:18" x14ac:dyDescent="0.45">
      <c r="A15" s="67" t="s">
        <v>515</v>
      </c>
      <c r="B15" s="67" t="s">
        <v>240</v>
      </c>
      <c r="C15" s="67">
        <v>53564</v>
      </c>
      <c r="D15" s="67">
        <v>154</v>
      </c>
      <c r="E15" s="67">
        <v>34111</v>
      </c>
      <c r="F15" s="67">
        <v>529</v>
      </c>
      <c r="G15" s="67">
        <v>34079</v>
      </c>
      <c r="H15" s="67">
        <v>534</v>
      </c>
      <c r="I15" s="67">
        <v>33052</v>
      </c>
      <c r="J15" s="67">
        <v>585</v>
      </c>
      <c r="K15" s="67">
        <v>1027</v>
      </c>
      <c r="L15" s="67">
        <v>256</v>
      </c>
      <c r="M15" s="67">
        <v>32</v>
      </c>
      <c r="N15" s="67">
        <v>37</v>
      </c>
      <c r="O15" s="67">
        <v>19453</v>
      </c>
      <c r="P15" s="67">
        <v>515</v>
      </c>
    </row>
    <row r="16" spans="1:18" x14ac:dyDescent="0.45">
      <c r="A16" s="67" t="s">
        <v>516</v>
      </c>
      <c r="B16" s="67" t="s">
        <v>241</v>
      </c>
      <c r="C16" s="67">
        <v>25684</v>
      </c>
      <c r="D16" s="67">
        <v>71</v>
      </c>
      <c r="E16" s="67">
        <v>16644</v>
      </c>
      <c r="F16" s="67">
        <v>230</v>
      </c>
      <c r="G16" s="67">
        <v>16636</v>
      </c>
      <c r="H16" s="67">
        <v>229</v>
      </c>
      <c r="I16" s="67">
        <v>16074</v>
      </c>
      <c r="J16" s="67">
        <v>243</v>
      </c>
      <c r="K16" s="67">
        <v>562</v>
      </c>
      <c r="L16" s="67">
        <v>107</v>
      </c>
      <c r="M16" s="67">
        <v>8</v>
      </c>
      <c r="N16" s="67">
        <v>7</v>
      </c>
      <c r="O16" s="67">
        <v>9040</v>
      </c>
      <c r="P16" s="67">
        <v>227</v>
      </c>
    </row>
    <row r="17" spans="1:16" x14ac:dyDescent="0.45">
      <c r="A17" s="67" t="s">
        <v>517</v>
      </c>
      <c r="B17" s="67" t="s">
        <v>242</v>
      </c>
      <c r="C17" s="67">
        <v>47682</v>
      </c>
      <c r="D17" s="67">
        <v>111</v>
      </c>
      <c r="E17" s="67">
        <v>31872</v>
      </c>
      <c r="F17" s="67">
        <v>461</v>
      </c>
      <c r="G17" s="67">
        <v>31779</v>
      </c>
      <c r="H17" s="67">
        <v>462</v>
      </c>
      <c r="I17" s="67">
        <v>30765</v>
      </c>
      <c r="J17" s="67">
        <v>498</v>
      </c>
      <c r="K17" s="67">
        <v>1014</v>
      </c>
      <c r="L17" s="67">
        <v>214</v>
      </c>
      <c r="M17" s="67">
        <v>93</v>
      </c>
      <c r="N17" s="67">
        <v>41</v>
      </c>
      <c r="O17" s="67">
        <v>15810</v>
      </c>
      <c r="P17" s="67">
        <v>471</v>
      </c>
    </row>
    <row r="18" spans="1:16" x14ac:dyDescent="0.45">
      <c r="A18" s="67" t="s">
        <v>518</v>
      </c>
      <c r="B18" s="67" t="s">
        <v>243</v>
      </c>
      <c r="C18" s="67">
        <v>13380</v>
      </c>
      <c r="D18" s="67">
        <v>51</v>
      </c>
      <c r="E18" s="67">
        <v>7303</v>
      </c>
      <c r="F18" s="67">
        <v>200</v>
      </c>
      <c r="G18" s="67">
        <v>7289</v>
      </c>
      <c r="H18" s="67">
        <v>205</v>
      </c>
      <c r="I18" s="67">
        <v>7087</v>
      </c>
      <c r="J18" s="67">
        <v>203</v>
      </c>
      <c r="K18" s="67">
        <v>202</v>
      </c>
      <c r="L18" s="67">
        <v>48</v>
      </c>
      <c r="M18" s="67">
        <v>14</v>
      </c>
      <c r="N18" s="67">
        <v>16</v>
      </c>
      <c r="O18" s="67">
        <v>6077</v>
      </c>
      <c r="P18" s="67">
        <v>215</v>
      </c>
    </row>
    <row r="19" spans="1:16" x14ac:dyDescent="0.45">
      <c r="A19" s="67" t="s">
        <v>519</v>
      </c>
      <c r="B19" s="67" t="s">
        <v>244</v>
      </c>
      <c r="C19" s="67">
        <v>460930</v>
      </c>
      <c r="D19" s="67">
        <v>423</v>
      </c>
      <c r="E19" s="67">
        <v>326022</v>
      </c>
      <c r="F19" s="67">
        <v>2396</v>
      </c>
      <c r="G19" s="67">
        <v>325330</v>
      </c>
      <c r="H19" s="67">
        <v>2434</v>
      </c>
      <c r="I19" s="67">
        <v>317881</v>
      </c>
      <c r="J19" s="67">
        <v>2549</v>
      </c>
      <c r="K19" s="67">
        <v>7449</v>
      </c>
      <c r="L19" s="67">
        <v>728</v>
      </c>
      <c r="M19" s="67">
        <v>692</v>
      </c>
      <c r="N19" s="67">
        <v>231</v>
      </c>
      <c r="O19" s="67">
        <v>134908</v>
      </c>
      <c r="P19" s="67">
        <v>2396</v>
      </c>
    </row>
    <row r="20" spans="1:16" x14ac:dyDescent="0.45">
      <c r="A20" s="67" t="s">
        <v>520</v>
      </c>
      <c r="B20" s="67" t="s">
        <v>245</v>
      </c>
      <c r="C20" s="67">
        <v>73786</v>
      </c>
      <c r="D20" s="67">
        <v>162</v>
      </c>
      <c r="E20" s="67">
        <v>49121</v>
      </c>
      <c r="F20" s="67">
        <v>618</v>
      </c>
      <c r="G20" s="67">
        <v>49081</v>
      </c>
      <c r="H20" s="67">
        <v>613</v>
      </c>
      <c r="I20" s="67">
        <v>47053</v>
      </c>
      <c r="J20" s="67">
        <v>618</v>
      </c>
      <c r="K20" s="67">
        <v>2028</v>
      </c>
      <c r="L20" s="67">
        <v>334</v>
      </c>
      <c r="M20" s="67">
        <v>40</v>
      </c>
      <c r="N20" s="67">
        <v>43</v>
      </c>
      <c r="O20" s="67">
        <v>24665</v>
      </c>
      <c r="P20" s="67">
        <v>584</v>
      </c>
    </row>
    <row r="21" spans="1:16" x14ac:dyDescent="0.45">
      <c r="A21" s="67" t="s">
        <v>521</v>
      </c>
      <c r="B21" s="67" t="s">
        <v>246</v>
      </c>
      <c r="C21" s="67">
        <v>25724</v>
      </c>
      <c r="D21" s="67">
        <v>101</v>
      </c>
      <c r="E21" s="67">
        <v>14985</v>
      </c>
      <c r="F21" s="67">
        <v>317</v>
      </c>
      <c r="G21" s="67">
        <v>14945</v>
      </c>
      <c r="H21" s="67">
        <v>330</v>
      </c>
      <c r="I21" s="67">
        <v>14387</v>
      </c>
      <c r="J21" s="67">
        <v>346</v>
      </c>
      <c r="K21" s="67">
        <v>558</v>
      </c>
      <c r="L21" s="67">
        <v>155</v>
      </c>
      <c r="M21" s="67">
        <v>40</v>
      </c>
      <c r="N21" s="67">
        <v>39</v>
      </c>
      <c r="O21" s="67">
        <v>10739</v>
      </c>
      <c r="P21" s="67">
        <v>341</v>
      </c>
    </row>
    <row r="22" spans="1:16" x14ac:dyDescent="0.45">
      <c r="A22" s="67" t="s">
        <v>522</v>
      </c>
      <c r="B22" s="67" t="s">
        <v>247</v>
      </c>
      <c r="C22" s="67">
        <v>36697</v>
      </c>
      <c r="D22" s="67">
        <v>140</v>
      </c>
      <c r="E22" s="67">
        <v>22965</v>
      </c>
      <c r="F22" s="67">
        <v>503</v>
      </c>
      <c r="G22" s="67">
        <v>22891</v>
      </c>
      <c r="H22" s="67">
        <v>503</v>
      </c>
      <c r="I22" s="67">
        <v>22041</v>
      </c>
      <c r="J22" s="67">
        <v>520</v>
      </c>
      <c r="K22" s="67">
        <v>850</v>
      </c>
      <c r="L22" s="67">
        <v>158</v>
      </c>
      <c r="M22" s="67">
        <v>74</v>
      </c>
      <c r="N22" s="67">
        <v>39</v>
      </c>
      <c r="O22" s="67">
        <v>13732</v>
      </c>
      <c r="P22" s="67">
        <v>509</v>
      </c>
    </row>
    <row r="23" spans="1:16" x14ac:dyDescent="0.45">
      <c r="A23" s="67" t="s">
        <v>523</v>
      </c>
      <c r="B23" s="67" t="s">
        <v>248</v>
      </c>
      <c r="C23" s="67">
        <v>37390</v>
      </c>
      <c r="D23" s="67">
        <v>68</v>
      </c>
      <c r="E23" s="67">
        <v>25164</v>
      </c>
      <c r="F23" s="67">
        <v>510</v>
      </c>
      <c r="G23" s="67">
        <v>25156</v>
      </c>
      <c r="H23" s="67">
        <v>511</v>
      </c>
      <c r="I23" s="67">
        <v>24233</v>
      </c>
      <c r="J23" s="67">
        <v>516</v>
      </c>
      <c r="K23" s="67">
        <v>923</v>
      </c>
      <c r="L23" s="67">
        <v>226</v>
      </c>
      <c r="M23" s="67">
        <v>8</v>
      </c>
      <c r="N23" s="67">
        <v>9</v>
      </c>
      <c r="O23" s="67">
        <v>12226</v>
      </c>
      <c r="P23" s="67">
        <v>511</v>
      </c>
    </row>
    <row r="24" spans="1:16" x14ac:dyDescent="0.45">
      <c r="A24" s="67" t="s">
        <v>524</v>
      </c>
      <c r="B24" s="67" t="s">
        <v>249</v>
      </c>
      <c r="C24" s="67">
        <v>87001</v>
      </c>
      <c r="D24" s="67">
        <v>174</v>
      </c>
      <c r="E24" s="67">
        <v>59952</v>
      </c>
      <c r="F24" s="67">
        <v>885</v>
      </c>
      <c r="G24" s="67">
        <v>59915</v>
      </c>
      <c r="H24" s="67">
        <v>885</v>
      </c>
      <c r="I24" s="67">
        <v>57979</v>
      </c>
      <c r="J24" s="67">
        <v>915</v>
      </c>
      <c r="K24" s="67">
        <v>1936</v>
      </c>
      <c r="L24" s="67">
        <v>309</v>
      </c>
      <c r="M24" s="67">
        <v>37</v>
      </c>
      <c r="N24" s="67">
        <v>36</v>
      </c>
      <c r="O24" s="67">
        <v>27049</v>
      </c>
      <c r="P24" s="67">
        <v>883</v>
      </c>
    </row>
    <row r="25" spans="1:16" x14ac:dyDescent="0.45">
      <c r="A25" s="67" t="s">
        <v>525</v>
      </c>
      <c r="B25" s="67" t="s">
        <v>250</v>
      </c>
      <c r="C25" s="67">
        <v>3932</v>
      </c>
      <c r="D25" s="67">
        <v>34</v>
      </c>
      <c r="E25" s="67">
        <v>2089</v>
      </c>
      <c r="F25" s="67">
        <v>116</v>
      </c>
      <c r="G25" s="67">
        <v>2089</v>
      </c>
      <c r="H25" s="67">
        <v>116</v>
      </c>
      <c r="I25" s="67">
        <v>1964</v>
      </c>
      <c r="J25" s="67">
        <v>120</v>
      </c>
      <c r="K25" s="67">
        <v>125</v>
      </c>
      <c r="L25" s="67">
        <v>52</v>
      </c>
      <c r="M25" s="67">
        <v>0</v>
      </c>
      <c r="N25" s="67">
        <v>9</v>
      </c>
      <c r="O25" s="67">
        <v>1843</v>
      </c>
      <c r="P25" s="67">
        <v>121</v>
      </c>
    </row>
    <row r="26" spans="1:16" x14ac:dyDescent="0.45">
      <c r="A26" s="67" t="s">
        <v>526</v>
      </c>
      <c r="B26" s="67" t="s">
        <v>251</v>
      </c>
      <c r="C26" s="67">
        <v>84828</v>
      </c>
      <c r="D26" s="67">
        <v>229</v>
      </c>
      <c r="E26" s="67">
        <v>55260</v>
      </c>
      <c r="F26" s="67">
        <v>808</v>
      </c>
      <c r="G26" s="67">
        <v>55249</v>
      </c>
      <c r="H26" s="67">
        <v>809</v>
      </c>
      <c r="I26" s="67">
        <v>53417</v>
      </c>
      <c r="J26" s="67">
        <v>837</v>
      </c>
      <c r="K26" s="67">
        <v>1832</v>
      </c>
      <c r="L26" s="67">
        <v>304</v>
      </c>
      <c r="M26" s="67">
        <v>11</v>
      </c>
      <c r="N26" s="67">
        <v>8</v>
      </c>
      <c r="O26" s="67">
        <v>29568</v>
      </c>
      <c r="P26" s="67">
        <v>823</v>
      </c>
    </row>
    <row r="27" spans="1:16" x14ac:dyDescent="0.45">
      <c r="A27" s="67" t="s">
        <v>527</v>
      </c>
      <c r="B27" s="67" t="s">
        <v>252</v>
      </c>
      <c r="C27" s="67">
        <v>7608</v>
      </c>
      <c r="D27" s="67">
        <v>21</v>
      </c>
      <c r="E27" s="67">
        <v>3937</v>
      </c>
      <c r="F27" s="67">
        <v>153</v>
      </c>
      <c r="G27" s="67">
        <v>3935</v>
      </c>
      <c r="H27" s="67">
        <v>153</v>
      </c>
      <c r="I27" s="67">
        <v>3779</v>
      </c>
      <c r="J27" s="67">
        <v>155</v>
      </c>
      <c r="K27" s="67">
        <v>156</v>
      </c>
      <c r="L27" s="67">
        <v>40</v>
      </c>
      <c r="M27" s="67">
        <v>2</v>
      </c>
      <c r="N27" s="67">
        <v>4</v>
      </c>
      <c r="O27" s="67">
        <v>3671</v>
      </c>
      <c r="P27" s="67">
        <v>148</v>
      </c>
    </row>
    <row r="28" spans="1:16" x14ac:dyDescent="0.45">
      <c r="A28" s="67" t="s">
        <v>528</v>
      </c>
      <c r="B28" s="67" t="s">
        <v>253</v>
      </c>
      <c r="C28" s="67">
        <v>42239</v>
      </c>
      <c r="D28" s="67">
        <v>102</v>
      </c>
      <c r="E28" s="67">
        <v>27039</v>
      </c>
      <c r="F28" s="67">
        <v>454</v>
      </c>
      <c r="G28" s="67">
        <v>27030</v>
      </c>
      <c r="H28" s="67">
        <v>455</v>
      </c>
      <c r="I28" s="67">
        <v>26205</v>
      </c>
      <c r="J28" s="67">
        <v>493</v>
      </c>
      <c r="K28" s="67">
        <v>825</v>
      </c>
      <c r="L28" s="67">
        <v>177</v>
      </c>
      <c r="M28" s="67">
        <v>9</v>
      </c>
      <c r="N28" s="67">
        <v>5</v>
      </c>
      <c r="O28" s="67">
        <v>15200</v>
      </c>
      <c r="P28" s="67">
        <v>449</v>
      </c>
    </row>
    <row r="29" spans="1:16" x14ac:dyDescent="0.45">
      <c r="A29" s="67" t="s">
        <v>529</v>
      </c>
      <c r="B29" s="67" t="s">
        <v>254</v>
      </c>
      <c r="C29" s="67">
        <v>30060</v>
      </c>
      <c r="D29" s="67">
        <v>79</v>
      </c>
      <c r="E29" s="67">
        <v>20427</v>
      </c>
      <c r="F29" s="67">
        <v>326</v>
      </c>
      <c r="G29" s="67">
        <v>20425</v>
      </c>
      <c r="H29" s="67">
        <v>325</v>
      </c>
      <c r="I29" s="67">
        <v>19731</v>
      </c>
      <c r="J29" s="67">
        <v>323</v>
      </c>
      <c r="K29" s="67">
        <v>694</v>
      </c>
      <c r="L29" s="67">
        <v>185</v>
      </c>
      <c r="M29" s="67">
        <v>2</v>
      </c>
      <c r="N29" s="67">
        <v>5</v>
      </c>
      <c r="O29" s="67">
        <v>9633</v>
      </c>
      <c r="P29" s="67">
        <v>328</v>
      </c>
    </row>
    <row r="30" spans="1:16" x14ac:dyDescent="0.45">
      <c r="A30" s="67" t="s">
        <v>530</v>
      </c>
      <c r="B30" s="67" t="s">
        <v>255</v>
      </c>
      <c r="C30" s="67">
        <v>15505</v>
      </c>
      <c r="D30" s="67">
        <v>61</v>
      </c>
      <c r="E30" s="67">
        <v>9295</v>
      </c>
      <c r="F30" s="67">
        <v>302</v>
      </c>
      <c r="G30" s="67">
        <v>9295</v>
      </c>
      <c r="H30" s="67">
        <v>302</v>
      </c>
      <c r="I30" s="67">
        <v>8987</v>
      </c>
      <c r="J30" s="67">
        <v>298</v>
      </c>
      <c r="K30" s="67">
        <v>308</v>
      </c>
      <c r="L30" s="67">
        <v>74</v>
      </c>
      <c r="M30" s="67">
        <v>0</v>
      </c>
      <c r="N30" s="67">
        <v>15</v>
      </c>
      <c r="O30" s="67">
        <v>6210</v>
      </c>
      <c r="P30" s="67">
        <v>278</v>
      </c>
    </row>
    <row r="31" spans="1:16" x14ac:dyDescent="0.45">
      <c r="A31" s="67" t="s">
        <v>531</v>
      </c>
      <c r="B31" s="67" t="s">
        <v>256</v>
      </c>
      <c r="C31" s="67">
        <v>19098</v>
      </c>
      <c r="D31" s="67">
        <v>67</v>
      </c>
      <c r="E31" s="67">
        <v>13275</v>
      </c>
      <c r="F31" s="67">
        <v>223</v>
      </c>
      <c r="G31" s="67">
        <v>13264</v>
      </c>
      <c r="H31" s="67">
        <v>222</v>
      </c>
      <c r="I31" s="67">
        <v>12949</v>
      </c>
      <c r="J31" s="67">
        <v>244</v>
      </c>
      <c r="K31" s="67">
        <v>315</v>
      </c>
      <c r="L31" s="67">
        <v>118</v>
      </c>
      <c r="M31" s="67">
        <v>11</v>
      </c>
      <c r="N31" s="67">
        <v>9</v>
      </c>
      <c r="O31" s="67">
        <v>5823</v>
      </c>
      <c r="P31" s="67">
        <v>234</v>
      </c>
    </row>
    <row r="32" spans="1:16" x14ac:dyDescent="0.45">
      <c r="A32" s="67" t="s">
        <v>532</v>
      </c>
      <c r="B32" s="67" t="s">
        <v>257</v>
      </c>
      <c r="C32" s="67">
        <v>5340</v>
      </c>
      <c r="D32" s="67">
        <v>26</v>
      </c>
      <c r="E32" s="67">
        <v>2805</v>
      </c>
      <c r="F32" s="67">
        <v>98</v>
      </c>
      <c r="G32" s="67">
        <v>2800</v>
      </c>
      <c r="H32" s="67">
        <v>98</v>
      </c>
      <c r="I32" s="67">
        <v>2690</v>
      </c>
      <c r="J32" s="67">
        <v>103</v>
      </c>
      <c r="K32" s="67">
        <v>110</v>
      </c>
      <c r="L32" s="67">
        <v>32</v>
      </c>
      <c r="M32" s="67">
        <v>5</v>
      </c>
      <c r="N32" s="67">
        <v>7</v>
      </c>
      <c r="O32" s="67">
        <v>2535</v>
      </c>
      <c r="P32" s="67">
        <v>93</v>
      </c>
    </row>
    <row r="33" spans="1:16" x14ac:dyDescent="0.45">
      <c r="A33" s="67" t="s">
        <v>533</v>
      </c>
      <c r="B33" s="67" t="s">
        <v>258</v>
      </c>
      <c r="C33" s="67">
        <v>16978</v>
      </c>
      <c r="D33" s="67">
        <v>47</v>
      </c>
      <c r="E33" s="67">
        <v>9856</v>
      </c>
      <c r="F33" s="67">
        <v>233</v>
      </c>
      <c r="G33" s="67">
        <v>9841</v>
      </c>
      <c r="H33" s="67">
        <v>232</v>
      </c>
      <c r="I33" s="67">
        <v>9298</v>
      </c>
      <c r="J33" s="67">
        <v>248</v>
      </c>
      <c r="K33" s="67">
        <v>543</v>
      </c>
      <c r="L33" s="67">
        <v>84</v>
      </c>
      <c r="M33" s="67">
        <v>15</v>
      </c>
      <c r="N33" s="67">
        <v>14</v>
      </c>
      <c r="O33" s="67">
        <v>7122</v>
      </c>
      <c r="P33" s="67">
        <v>221</v>
      </c>
    </row>
    <row r="34" spans="1:16" x14ac:dyDescent="0.45">
      <c r="A34" s="67" t="s">
        <v>534</v>
      </c>
      <c r="B34" s="67" t="s">
        <v>259</v>
      </c>
      <c r="C34" s="67">
        <v>71013</v>
      </c>
      <c r="D34" s="67">
        <v>145</v>
      </c>
      <c r="E34" s="67">
        <v>48833</v>
      </c>
      <c r="F34" s="67">
        <v>793</v>
      </c>
      <c r="G34" s="67">
        <v>48768</v>
      </c>
      <c r="H34" s="67">
        <v>797</v>
      </c>
      <c r="I34" s="67">
        <v>47125</v>
      </c>
      <c r="J34" s="67">
        <v>908</v>
      </c>
      <c r="K34" s="67">
        <v>1643</v>
      </c>
      <c r="L34" s="67">
        <v>397</v>
      </c>
      <c r="M34" s="67">
        <v>65</v>
      </c>
      <c r="N34" s="67">
        <v>65</v>
      </c>
      <c r="O34" s="67">
        <v>22180</v>
      </c>
      <c r="P34" s="67">
        <v>781</v>
      </c>
    </row>
    <row r="35" spans="1:16" x14ac:dyDescent="0.45">
      <c r="A35" s="67" t="s">
        <v>535</v>
      </c>
      <c r="B35" s="67" t="s">
        <v>260</v>
      </c>
      <c r="C35" s="67">
        <v>22049</v>
      </c>
      <c r="D35" s="67">
        <v>57</v>
      </c>
      <c r="E35" s="67">
        <v>12851</v>
      </c>
      <c r="F35" s="67">
        <v>411</v>
      </c>
      <c r="G35" s="67">
        <v>12717</v>
      </c>
      <c r="H35" s="67">
        <v>403</v>
      </c>
      <c r="I35" s="67">
        <v>12186</v>
      </c>
      <c r="J35" s="67">
        <v>409</v>
      </c>
      <c r="K35" s="67">
        <v>531</v>
      </c>
      <c r="L35" s="67">
        <v>125</v>
      </c>
      <c r="M35" s="67">
        <v>134</v>
      </c>
      <c r="N35" s="67">
        <v>115</v>
      </c>
      <c r="O35" s="67">
        <v>9198</v>
      </c>
      <c r="P35" s="67">
        <v>414</v>
      </c>
    </row>
    <row r="36" spans="1:16" x14ac:dyDescent="0.45">
      <c r="A36" s="67" t="s">
        <v>536</v>
      </c>
      <c r="B36" s="67" t="s">
        <v>261</v>
      </c>
      <c r="C36" s="67">
        <v>135895</v>
      </c>
      <c r="D36" s="67">
        <v>344</v>
      </c>
      <c r="E36" s="67">
        <v>91569</v>
      </c>
      <c r="F36" s="67">
        <v>1131</v>
      </c>
      <c r="G36" s="67">
        <v>91271</v>
      </c>
      <c r="H36" s="67">
        <v>1145</v>
      </c>
      <c r="I36" s="67">
        <v>86382</v>
      </c>
      <c r="J36" s="67">
        <v>1215</v>
      </c>
      <c r="K36" s="67">
        <v>4889</v>
      </c>
      <c r="L36" s="67">
        <v>547</v>
      </c>
      <c r="M36" s="67">
        <v>298</v>
      </c>
      <c r="N36" s="67">
        <v>118</v>
      </c>
      <c r="O36" s="67">
        <v>44326</v>
      </c>
      <c r="P36" s="67">
        <v>1129</v>
      </c>
    </row>
    <row r="37" spans="1:16" x14ac:dyDescent="0.45">
      <c r="A37" s="67" t="s">
        <v>537</v>
      </c>
      <c r="B37" s="67" t="s">
        <v>262</v>
      </c>
      <c r="C37" s="67">
        <v>16749</v>
      </c>
      <c r="D37" s="67">
        <v>82</v>
      </c>
      <c r="E37" s="67">
        <v>11055</v>
      </c>
      <c r="F37" s="67">
        <v>268</v>
      </c>
      <c r="G37" s="67">
        <v>11055</v>
      </c>
      <c r="H37" s="67">
        <v>268</v>
      </c>
      <c r="I37" s="67">
        <v>10835</v>
      </c>
      <c r="J37" s="67">
        <v>279</v>
      </c>
      <c r="K37" s="67">
        <v>220</v>
      </c>
      <c r="L37" s="67">
        <v>68</v>
      </c>
      <c r="M37" s="67">
        <v>0</v>
      </c>
      <c r="N37" s="67">
        <v>17</v>
      </c>
      <c r="O37" s="67">
        <v>5694</v>
      </c>
      <c r="P37" s="67">
        <v>275</v>
      </c>
    </row>
    <row r="38" spans="1:16" x14ac:dyDescent="0.45">
      <c r="A38" s="67" t="s">
        <v>538</v>
      </c>
      <c r="B38" s="67" t="s">
        <v>263</v>
      </c>
      <c r="C38" s="67">
        <v>99468</v>
      </c>
      <c r="D38" s="67">
        <v>196</v>
      </c>
      <c r="E38" s="67">
        <v>65844</v>
      </c>
      <c r="F38" s="67">
        <v>957</v>
      </c>
      <c r="G38" s="67">
        <v>65696</v>
      </c>
      <c r="H38" s="67">
        <v>965</v>
      </c>
      <c r="I38" s="67">
        <v>63682</v>
      </c>
      <c r="J38" s="67">
        <v>941</v>
      </c>
      <c r="K38" s="67">
        <v>2014</v>
      </c>
      <c r="L38" s="67">
        <v>423</v>
      </c>
      <c r="M38" s="67">
        <v>148</v>
      </c>
      <c r="N38" s="67">
        <v>99</v>
      </c>
      <c r="O38" s="67">
        <v>33624</v>
      </c>
      <c r="P38" s="67">
        <v>967</v>
      </c>
    </row>
    <row r="39" spans="1:16" x14ac:dyDescent="0.45">
      <c r="A39" s="67" t="s">
        <v>539</v>
      </c>
      <c r="B39" s="67" t="s">
        <v>264</v>
      </c>
      <c r="C39" s="67">
        <v>13174</v>
      </c>
      <c r="D39" s="67">
        <v>53</v>
      </c>
      <c r="E39" s="67">
        <v>8597</v>
      </c>
      <c r="F39" s="67">
        <v>155</v>
      </c>
      <c r="G39" s="67">
        <v>8594</v>
      </c>
      <c r="H39" s="67">
        <v>157</v>
      </c>
      <c r="I39" s="67">
        <v>8391</v>
      </c>
      <c r="J39" s="67">
        <v>159</v>
      </c>
      <c r="K39" s="67">
        <v>203</v>
      </c>
      <c r="L39" s="67">
        <v>41</v>
      </c>
      <c r="M39" s="67">
        <v>3</v>
      </c>
      <c r="N39" s="67">
        <v>4</v>
      </c>
      <c r="O39" s="67">
        <v>4577</v>
      </c>
      <c r="P39" s="67">
        <v>164</v>
      </c>
    </row>
    <row r="40" spans="1:16" x14ac:dyDescent="0.45">
      <c r="A40" s="67" t="s">
        <v>540</v>
      </c>
      <c r="B40" s="67" t="s">
        <v>265</v>
      </c>
      <c r="C40" s="67">
        <v>16238</v>
      </c>
      <c r="D40" s="67">
        <v>86</v>
      </c>
      <c r="E40" s="67">
        <v>9405</v>
      </c>
      <c r="F40" s="67">
        <v>345</v>
      </c>
      <c r="G40" s="67">
        <v>9405</v>
      </c>
      <c r="H40" s="67">
        <v>345</v>
      </c>
      <c r="I40" s="67">
        <v>8948</v>
      </c>
      <c r="J40" s="67">
        <v>394</v>
      </c>
      <c r="K40" s="67">
        <v>457</v>
      </c>
      <c r="L40" s="67">
        <v>160</v>
      </c>
      <c r="M40" s="67">
        <v>0</v>
      </c>
      <c r="N40" s="67">
        <v>15</v>
      </c>
      <c r="O40" s="67">
        <v>6833</v>
      </c>
      <c r="P40" s="67">
        <v>340</v>
      </c>
    </row>
    <row r="41" spans="1:16" x14ac:dyDescent="0.45">
      <c r="A41" s="67" t="s">
        <v>541</v>
      </c>
      <c r="B41" s="67" t="s">
        <v>266</v>
      </c>
      <c r="C41" s="67">
        <v>24036</v>
      </c>
      <c r="D41" s="67">
        <v>92</v>
      </c>
      <c r="E41" s="67">
        <v>14181</v>
      </c>
      <c r="F41" s="67">
        <v>316</v>
      </c>
      <c r="G41" s="67">
        <v>14172</v>
      </c>
      <c r="H41" s="67">
        <v>316</v>
      </c>
      <c r="I41" s="67">
        <v>13493</v>
      </c>
      <c r="J41" s="67">
        <v>371</v>
      </c>
      <c r="K41" s="67">
        <v>679</v>
      </c>
      <c r="L41" s="67">
        <v>168</v>
      </c>
      <c r="M41" s="67">
        <v>9</v>
      </c>
      <c r="N41" s="67">
        <v>12</v>
      </c>
      <c r="O41" s="67">
        <v>9855</v>
      </c>
      <c r="P41" s="67">
        <v>319</v>
      </c>
    </row>
    <row r="42" spans="1:16" x14ac:dyDescent="0.45">
      <c r="A42" s="67" t="s">
        <v>542</v>
      </c>
      <c r="B42" s="67" t="s">
        <v>267</v>
      </c>
      <c r="C42" s="67">
        <v>66744</v>
      </c>
      <c r="D42" s="67">
        <v>174</v>
      </c>
      <c r="E42" s="67">
        <v>41572</v>
      </c>
      <c r="F42" s="67">
        <v>609</v>
      </c>
      <c r="G42" s="67">
        <v>41511</v>
      </c>
      <c r="H42" s="67">
        <v>620</v>
      </c>
      <c r="I42" s="67">
        <v>40682</v>
      </c>
      <c r="J42" s="67">
        <v>646</v>
      </c>
      <c r="K42" s="67">
        <v>829</v>
      </c>
      <c r="L42" s="67">
        <v>187</v>
      </c>
      <c r="M42" s="67">
        <v>61</v>
      </c>
      <c r="N42" s="67">
        <v>63</v>
      </c>
      <c r="O42" s="67">
        <v>25172</v>
      </c>
      <c r="P42" s="67">
        <v>603</v>
      </c>
    </row>
    <row r="43" spans="1:16" x14ac:dyDescent="0.45">
      <c r="A43" s="67" t="s">
        <v>543</v>
      </c>
      <c r="B43" s="67" t="s">
        <v>268</v>
      </c>
      <c r="C43" s="67">
        <v>110583</v>
      </c>
      <c r="D43" s="67">
        <v>215</v>
      </c>
      <c r="E43" s="67">
        <v>74139</v>
      </c>
      <c r="F43" s="67">
        <v>758</v>
      </c>
      <c r="G43" s="67">
        <v>74101</v>
      </c>
      <c r="H43" s="67">
        <v>756</v>
      </c>
      <c r="I43" s="67">
        <v>71774</v>
      </c>
      <c r="J43" s="67">
        <v>764</v>
      </c>
      <c r="K43" s="67">
        <v>2327</v>
      </c>
      <c r="L43" s="67">
        <v>363</v>
      </c>
      <c r="M43" s="67">
        <v>38</v>
      </c>
      <c r="N43" s="67">
        <v>35</v>
      </c>
      <c r="O43" s="67">
        <v>36444</v>
      </c>
      <c r="P43" s="67">
        <v>796</v>
      </c>
    </row>
    <row r="44" spans="1:16" x14ac:dyDescent="0.45">
      <c r="A44" s="67" t="s">
        <v>544</v>
      </c>
      <c r="B44" s="67" t="s">
        <v>269</v>
      </c>
      <c r="C44" s="67">
        <v>34881</v>
      </c>
      <c r="D44" s="67">
        <v>99</v>
      </c>
      <c r="E44" s="67">
        <v>19894</v>
      </c>
      <c r="F44" s="67">
        <v>423</v>
      </c>
      <c r="G44" s="67">
        <v>19880</v>
      </c>
      <c r="H44" s="67">
        <v>422</v>
      </c>
      <c r="I44" s="67">
        <v>19123</v>
      </c>
      <c r="J44" s="67">
        <v>472</v>
      </c>
      <c r="K44" s="67">
        <v>757</v>
      </c>
      <c r="L44" s="67">
        <v>179</v>
      </c>
      <c r="M44" s="67">
        <v>14</v>
      </c>
      <c r="N44" s="67">
        <v>19</v>
      </c>
      <c r="O44" s="67">
        <v>14987</v>
      </c>
      <c r="P44" s="67">
        <v>418</v>
      </c>
    </row>
    <row r="45" spans="1:16" x14ac:dyDescent="0.45">
      <c r="A45" s="67" t="s">
        <v>545</v>
      </c>
      <c r="B45" s="67" t="s">
        <v>270</v>
      </c>
      <c r="C45" s="67">
        <v>13013</v>
      </c>
      <c r="D45" s="67">
        <v>32</v>
      </c>
      <c r="E45" s="67">
        <v>7305</v>
      </c>
      <c r="F45" s="67">
        <v>155</v>
      </c>
      <c r="G45" s="67">
        <v>7291</v>
      </c>
      <c r="H45" s="67">
        <v>157</v>
      </c>
      <c r="I45" s="67">
        <v>7032</v>
      </c>
      <c r="J45" s="67">
        <v>169</v>
      </c>
      <c r="K45" s="67">
        <v>259</v>
      </c>
      <c r="L45" s="67">
        <v>52</v>
      </c>
      <c r="M45" s="67">
        <v>14</v>
      </c>
      <c r="N45" s="67">
        <v>12</v>
      </c>
      <c r="O45" s="67">
        <v>5708</v>
      </c>
      <c r="P45" s="67">
        <v>159</v>
      </c>
    </row>
    <row r="46" spans="1:16" x14ac:dyDescent="0.45">
      <c r="A46" s="67" t="s">
        <v>546</v>
      </c>
      <c r="B46" s="67" t="s">
        <v>271</v>
      </c>
      <c r="C46" s="67">
        <v>3067</v>
      </c>
      <c r="D46" s="67">
        <v>45</v>
      </c>
      <c r="E46" s="67">
        <v>1571</v>
      </c>
      <c r="F46" s="67">
        <v>113</v>
      </c>
      <c r="G46" s="67">
        <v>1571</v>
      </c>
      <c r="H46" s="67">
        <v>113</v>
      </c>
      <c r="I46" s="67">
        <v>1403</v>
      </c>
      <c r="J46" s="67">
        <v>122</v>
      </c>
      <c r="K46" s="67">
        <v>168</v>
      </c>
      <c r="L46" s="67">
        <v>44</v>
      </c>
      <c r="M46" s="67">
        <v>0</v>
      </c>
      <c r="N46" s="67">
        <v>9</v>
      </c>
      <c r="O46" s="67">
        <v>1496</v>
      </c>
      <c r="P46" s="67">
        <v>131</v>
      </c>
    </row>
    <row r="47" spans="1:16" x14ac:dyDescent="0.45">
      <c r="A47" s="67" t="s">
        <v>547</v>
      </c>
      <c r="B47" s="67" t="s">
        <v>272</v>
      </c>
      <c r="C47" s="67">
        <v>734795</v>
      </c>
      <c r="D47" s="67">
        <v>695</v>
      </c>
      <c r="E47" s="67">
        <v>475519</v>
      </c>
      <c r="F47" s="67">
        <v>2756</v>
      </c>
      <c r="G47" s="67">
        <v>475074</v>
      </c>
      <c r="H47" s="67">
        <v>2741</v>
      </c>
      <c r="I47" s="67">
        <v>452838</v>
      </c>
      <c r="J47" s="67">
        <v>2789</v>
      </c>
      <c r="K47" s="67">
        <v>22236</v>
      </c>
      <c r="L47" s="67">
        <v>1273</v>
      </c>
      <c r="M47" s="67">
        <v>445</v>
      </c>
      <c r="N47" s="67">
        <v>150</v>
      </c>
      <c r="O47" s="67">
        <v>259276</v>
      </c>
      <c r="P47" s="67">
        <v>3014</v>
      </c>
    </row>
    <row r="48" spans="1:16" x14ac:dyDescent="0.45">
      <c r="A48" s="67" t="s">
        <v>548</v>
      </c>
      <c r="B48" s="67" t="s">
        <v>273</v>
      </c>
      <c r="C48" s="67">
        <v>36001</v>
      </c>
      <c r="D48" s="67">
        <v>106</v>
      </c>
      <c r="E48" s="67">
        <v>22658</v>
      </c>
      <c r="F48" s="67">
        <v>433</v>
      </c>
      <c r="G48" s="67">
        <v>22396</v>
      </c>
      <c r="H48" s="67">
        <v>469</v>
      </c>
      <c r="I48" s="67">
        <v>21789</v>
      </c>
      <c r="J48" s="67">
        <v>502</v>
      </c>
      <c r="K48" s="67">
        <v>607</v>
      </c>
      <c r="L48" s="67">
        <v>143</v>
      </c>
      <c r="M48" s="67">
        <v>262</v>
      </c>
      <c r="N48" s="67">
        <v>170</v>
      </c>
      <c r="O48" s="67">
        <v>13343</v>
      </c>
      <c r="P48" s="67">
        <v>460</v>
      </c>
    </row>
    <row r="49" spans="1:16" x14ac:dyDescent="0.45">
      <c r="A49" s="67" t="s">
        <v>549</v>
      </c>
      <c r="B49" s="67" t="s">
        <v>274</v>
      </c>
      <c r="C49" s="67">
        <v>32293</v>
      </c>
      <c r="D49" s="67">
        <v>81</v>
      </c>
      <c r="E49" s="67">
        <v>19579</v>
      </c>
      <c r="F49" s="67">
        <v>364</v>
      </c>
      <c r="G49" s="67">
        <v>19579</v>
      </c>
      <c r="H49" s="67">
        <v>364</v>
      </c>
      <c r="I49" s="67">
        <v>19178</v>
      </c>
      <c r="J49" s="67">
        <v>353</v>
      </c>
      <c r="K49" s="67">
        <v>401</v>
      </c>
      <c r="L49" s="67">
        <v>107</v>
      </c>
      <c r="M49" s="67">
        <v>0</v>
      </c>
      <c r="N49" s="67">
        <v>20</v>
      </c>
      <c r="O49" s="67">
        <v>12714</v>
      </c>
      <c r="P49" s="67">
        <v>385</v>
      </c>
    </row>
    <row r="50" spans="1:16" x14ac:dyDescent="0.45">
      <c r="A50" s="67" t="s">
        <v>550</v>
      </c>
      <c r="B50" s="67" t="s">
        <v>275</v>
      </c>
      <c r="C50" s="67">
        <v>32148</v>
      </c>
      <c r="D50" s="67">
        <v>120</v>
      </c>
      <c r="E50" s="67">
        <v>17187</v>
      </c>
      <c r="F50" s="67">
        <v>532</v>
      </c>
      <c r="G50" s="67">
        <v>17186</v>
      </c>
      <c r="H50" s="67">
        <v>532</v>
      </c>
      <c r="I50" s="67">
        <v>16809</v>
      </c>
      <c r="J50" s="67">
        <v>528</v>
      </c>
      <c r="K50" s="67">
        <v>377</v>
      </c>
      <c r="L50" s="67">
        <v>93</v>
      </c>
      <c r="M50" s="67">
        <v>1</v>
      </c>
      <c r="N50" s="67">
        <v>2</v>
      </c>
      <c r="O50" s="67">
        <v>14961</v>
      </c>
      <c r="P50" s="67">
        <v>511</v>
      </c>
    </row>
    <row r="51" spans="1:16" x14ac:dyDescent="0.45">
      <c r="A51" s="67" t="s">
        <v>551</v>
      </c>
      <c r="B51" s="67" t="s">
        <v>276</v>
      </c>
      <c r="C51" s="67">
        <v>151647</v>
      </c>
      <c r="D51" s="67">
        <v>262</v>
      </c>
      <c r="E51" s="67">
        <v>105656</v>
      </c>
      <c r="F51" s="67">
        <v>1003</v>
      </c>
      <c r="G51" s="67">
        <v>105558</v>
      </c>
      <c r="H51" s="67">
        <v>995</v>
      </c>
      <c r="I51" s="67">
        <v>102297</v>
      </c>
      <c r="J51" s="67">
        <v>1053</v>
      </c>
      <c r="K51" s="67">
        <v>3261</v>
      </c>
      <c r="L51" s="67">
        <v>471</v>
      </c>
      <c r="M51" s="67">
        <v>98</v>
      </c>
      <c r="N51" s="67">
        <v>71</v>
      </c>
      <c r="O51" s="67">
        <v>45991</v>
      </c>
      <c r="P51" s="67">
        <v>1039</v>
      </c>
    </row>
    <row r="52" spans="1:16" x14ac:dyDescent="0.45">
      <c r="A52" s="67" t="s">
        <v>552</v>
      </c>
      <c r="B52" s="67" t="s">
        <v>277</v>
      </c>
      <c r="C52" s="67">
        <v>74853</v>
      </c>
      <c r="D52" s="67">
        <v>207</v>
      </c>
      <c r="E52" s="67">
        <v>50112</v>
      </c>
      <c r="F52" s="67">
        <v>782</v>
      </c>
      <c r="G52" s="67">
        <v>50105</v>
      </c>
      <c r="H52" s="67">
        <v>783</v>
      </c>
      <c r="I52" s="67">
        <v>48779</v>
      </c>
      <c r="J52" s="67">
        <v>804</v>
      </c>
      <c r="K52" s="67">
        <v>1326</v>
      </c>
      <c r="L52" s="67">
        <v>339</v>
      </c>
      <c r="M52" s="67">
        <v>7</v>
      </c>
      <c r="N52" s="67">
        <v>12</v>
      </c>
      <c r="O52" s="67">
        <v>24741</v>
      </c>
      <c r="P52" s="67">
        <v>803</v>
      </c>
    </row>
    <row r="53" spans="1:16" x14ac:dyDescent="0.45">
      <c r="A53" s="67" t="s">
        <v>553</v>
      </c>
      <c r="B53" s="67" t="s">
        <v>278</v>
      </c>
      <c r="C53" s="67">
        <v>5953</v>
      </c>
      <c r="D53" s="67">
        <v>31</v>
      </c>
      <c r="E53" s="67">
        <v>3703</v>
      </c>
      <c r="F53" s="67">
        <v>98</v>
      </c>
      <c r="G53" s="67">
        <v>3703</v>
      </c>
      <c r="H53" s="67">
        <v>98</v>
      </c>
      <c r="I53" s="67">
        <v>3621</v>
      </c>
      <c r="J53" s="67">
        <v>94</v>
      </c>
      <c r="K53" s="67">
        <v>82</v>
      </c>
      <c r="L53" s="67">
        <v>26</v>
      </c>
      <c r="M53" s="67">
        <v>0</v>
      </c>
      <c r="N53" s="67">
        <v>13</v>
      </c>
      <c r="O53" s="67">
        <v>2250</v>
      </c>
      <c r="P53" s="67">
        <v>97</v>
      </c>
    </row>
    <row r="54" spans="1:16" x14ac:dyDescent="0.45">
      <c r="A54" s="67" t="s">
        <v>554</v>
      </c>
      <c r="B54" s="67" t="s">
        <v>279</v>
      </c>
      <c r="C54" s="67">
        <v>34614</v>
      </c>
      <c r="D54" s="67">
        <v>105</v>
      </c>
      <c r="E54" s="67">
        <v>23656</v>
      </c>
      <c r="F54" s="67">
        <v>400</v>
      </c>
      <c r="G54" s="67">
        <v>23612</v>
      </c>
      <c r="H54" s="67">
        <v>395</v>
      </c>
      <c r="I54" s="67">
        <v>22937</v>
      </c>
      <c r="J54" s="67">
        <v>409</v>
      </c>
      <c r="K54" s="67">
        <v>675</v>
      </c>
      <c r="L54" s="67">
        <v>142</v>
      </c>
      <c r="M54" s="67">
        <v>44</v>
      </c>
      <c r="N54" s="67">
        <v>47</v>
      </c>
      <c r="O54" s="67">
        <v>10958</v>
      </c>
      <c r="P54" s="67">
        <v>398</v>
      </c>
    </row>
    <row r="55" spans="1:16" x14ac:dyDescent="0.45">
      <c r="A55" s="67" t="s">
        <v>555</v>
      </c>
      <c r="B55" s="67" t="s">
        <v>280</v>
      </c>
      <c r="C55" s="67">
        <v>37216</v>
      </c>
      <c r="D55" s="67">
        <v>77</v>
      </c>
      <c r="E55" s="67">
        <v>23250</v>
      </c>
      <c r="F55" s="67">
        <v>351</v>
      </c>
      <c r="G55" s="67">
        <v>23246</v>
      </c>
      <c r="H55" s="67">
        <v>352</v>
      </c>
      <c r="I55" s="67">
        <v>22277</v>
      </c>
      <c r="J55" s="67">
        <v>361</v>
      </c>
      <c r="K55" s="67">
        <v>969</v>
      </c>
      <c r="L55" s="67">
        <v>147</v>
      </c>
      <c r="M55" s="67">
        <v>4</v>
      </c>
      <c r="N55" s="67">
        <v>4</v>
      </c>
      <c r="O55" s="67">
        <v>13966</v>
      </c>
      <c r="P55" s="67">
        <v>341</v>
      </c>
    </row>
    <row r="56" spans="1:16" x14ac:dyDescent="0.45">
      <c r="A56" s="67" t="s">
        <v>556</v>
      </c>
      <c r="B56" s="67" t="s">
        <v>281</v>
      </c>
      <c r="C56" s="67">
        <v>58513</v>
      </c>
      <c r="D56" s="67">
        <v>118</v>
      </c>
      <c r="E56" s="67">
        <v>38982</v>
      </c>
      <c r="F56" s="67">
        <v>641</v>
      </c>
      <c r="G56" s="67">
        <v>38956</v>
      </c>
      <c r="H56" s="67">
        <v>645</v>
      </c>
      <c r="I56" s="67">
        <v>37680</v>
      </c>
      <c r="J56" s="67">
        <v>670</v>
      </c>
      <c r="K56" s="67">
        <v>1276</v>
      </c>
      <c r="L56" s="67">
        <v>256</v>
      </c>
      <c r="M56" s="67">
        <v>26</v>
      </c>
      <c r="N56" s="67">
        <v>30</v>
      </c>
      <c r="O56" s="67">
        <v>19531</v>
      </c>
      <c r="P56" s="67">
        <v>646</v>
      </c>
    </row>
    <row r="57" spans="1:16" x14ac:dyDescent="0.45">
      <c r="A57" s="67" t="s">
        <v>557</v>
      </c>
      <c r="B57" s="67" t="s">
        <v>282</v>
      </c>
      <c r="C57" s="67">
        <v>11870</v>
      </c>
      <c r="D57" s="67">
        <v>45</v>
      </c>
      <c r="E57" s="67">
        <v>6341</v>
      </c>
      <c r="F57" s="67">
        <v>179</v>
      </c>
      <c r="G57" s="67">
        <v>6341</v>
      </c>
      <c r="H57" s="67">
        <v>179</v>
      </c>
      <c r="I57" s="67">
        <v>6172</v>
      </c>
      <c r="J57" s="67">
        <v>175</v>
      </c>
      <c r="K57" s="67">
        <v>169</v>
      </c>
      <c r="L57" s="67">
        <v>41</v>
      </c>
      <c r="M57" s="67">
        <v>0</v>
      </c>
      <c r="N57" s="67">
        <v>15</v>
      </c>
      <c r="O57" s="67">
        <v>5529</v>
      </c>
      <c r="P57" s="67">
        <v>177</v>
      </c>
    </row>
    <row r="58" spans="1:16" x14ac:dyDescent="0.45">
      <c r="A58" s="67" t="s">
        <v>558</v>
      </c>
      <c r="B58" s="67" t="s">
        <v>283</v>
      </c>
      <c r="C58" s="67">
        <v>157477</v>
      </c>
      <c r="D58" s="67">
        <v>366</v>
      </c>
      <c r="E58" s="67">
        <v>100725</v>
      </c>
      <c r="F58" s="67">
        <v>1294</v>
      </c>
      <c r="G58" s="67">
        <v>100635</v>
      </c>
      <c r="H58" s="67">
        <v>1270</v>
      </c>
      <c r="I58" s="67">
        <v>96247</v>
      </c>
      <c r="J58" s="67">
        <v>1322</v>
      </c>
      <c r="K58" s="67">
        <v>4388</v>
      </c>
      <c r="L58" s="67">
        <v>606</v>
      </c>
      <c r="M58" s="67">
        <v>90</v>
      </c>
      <c r="N58" s="67">
        <v>82</v>
      </c>
      <c r="O58" s="67">
        <v>56752</v>
      </c>
      <c r="P58" s="67">
        <v>1334</v>
      </c>
    </row>
    <row r="59" spans="1:16" x14ac:dyDescent="0.45">
      <c r="A59" s="67" t="s">
        <v>559</v>
      </c>
      <c r="B59" s="67" t="s">
        <v>284</v>
      </c>
      <c r="C59" s="67">
        <v>14078</v>
      </c>
      <c r="D59" s="67">
        <v>72</v>
      </c>
      <c r="E59" s="67">
        <v>8255</v>
      </c>
      <c r="F59" s="67">
        <v>249</v>
      </c>
      <c r="G59" s="67">
        <v>8255</v>
      </c>
      <c r="H59" s="67">
        <v>249</v>
      </c>
      <c r="I59" s="67">
        <v>8037</v>
      </c>
      <c r="J59" s="67">
        <v>261</v>
      </c>
      <c r="K59" s="67">
        <v>218</v>
      </c>
      <c r="L59" s="67">
        <v>60</v>
      </c>
      <c r="M59" s="67">
        <v>0</v>
      </c>
      <c r="N59" s="67">
        <v>15</v>
      </c>
      <c r="O59" s="67">
        <v>5823</v>
      </c>
      <c r="P59" s="67">
        <v>233</v>
      </c>
    </row>
    <row r="60" spans="1:16" x14ac:dyDescent="0.45">
      <c r="A60" s="67" t="s">
        <v>560</v>
      </c>
      <c r="B60" s="67" t="s">
        <v>285</v>
      </c>
      <c r="C60" s="67">
        <v>131307</v>
      </c>
      <c r="D60" s="67">
        <v>261</v>
      </c>
      <c r="E60" s="67">
        <v>85865</v>
      </c>
      <c r="F60" s="67">
        <v>1222</v>
      </c>
      <c r="G60" s="67">
        <v>85765</v>
      </c>
      <c r="H60" s="67">
        <v>1211</v>
      </c>
      <c r="I60" s="67">
        <v>82453</v>
      </c>
      <c r="J60" s="67">
        <v>1225</v>
      </c>
      <c r="K60" s="67">
        <v>3312</v>
      </c>
      <c r="L60" s="67">
        <v>441</v>
      </c>
      <c r="M60" s="67">
        <v>100</v>
      </c>
      <c r="N60" s="67">
        <v>75</v>
      </c>
      <c r="O60" s="67">
        <v>45442</v>
      </c>
      <c r="P60" s="67">
        <v>1235</v>
      </c>
    </row>
    <row r="61" spans="1:16" x14ac:dyDescent="0.45">
      <c r="A61" s="67" t="s">
        <v>561</v>
      </c>
      <c r="B61" s="67" t="s">
        <v>286</v>
      </c>
      <c r="C61" s="67">
        <v>11613</v>
      </c>
      <c r="D61" s="67">
        <v>49</v>
      </c>
      <c r="E61" s="67">
        <v>6687</v>
      </c>
      <c r="F61" s="67">
        <v>159</v>
      </c>
      <c r="G61" s="67">
        <v>6684</v>
      </c>
      <c r="H61" s="67">
        <v>159</v>
      </c>
      <c r="I61" s="67">
        <v>6370</v>
      </c>
      <c r="J61" s="67">
        <v>185</v>
      </c>
      <c r="K61" s="67">
        <v>314</v>
      </c>
      <c r="L61" s="67">
        <v>102</v>
      </c>
      <c r="M61" s="67">
        <v>3</v>
      </c>
      <c r="N61" s="67">
        <v>3</v>
      </c>
      <c r="O61" s="67">
        <v>4926</v>
      </c>
      <c r="P61" s="67">
        <v>164</v>
      </c>
    </row>
    <row r="62" spans="1:16" x14ac:dyDescent="0.45">
      <c r="A62" s="67" t="s">
        <v>562</v>
      </c>
      <c r="B62" s="67" t="s">
        <v>287</v>
      </c>
      <c r="C62" s="67">
        <v>73794</v>
      </c>
      <c r="D62" s="67">
        <v>190</v>
      </c>
      <c r="E62" s="67">
        <v>52278</v>
      </c>
      <c r="F62" s="67">
        <v>754</v>
      </c>
      <c r="G62" s="67">
        <v>52219</v>
      </c>
      <c r="H62" s="67">
        <v>746</v>
      </c>
      <c r="I62" s="67">
        <v>51067</v>
      </c>
      <c r="J62" s="67">
        <v>813</v>
      </c>
      <c r="K62" s="67">
        <v>1152</v>
      </c>
      <c r="L62" s="67">
        <v>240</v>
      </c>
      <c r="M62" s="67">
        <v>59</v>
      </c>
      <c r="N62" s="67">
        <v>41</v>
      </c>
      <c r="O62" s="67">
        <v>21516</v>
      </c>
      <c r="P62" s="67">
        <v>773</v>
      </c>
    </row>
    <row r="63" spans="1:16" x14ac:dyDescent="0.45">
      <c r="A63" s="67" t="s">
        <v>563</v>
      </c>
      <c r="B63" s="67" t="s">
        <v>288</v>
      </c>
      <c r="C63" s="67">
        <v>52620</v>
      </c>
      <c r="D63" s="67">
        <v>134</v>
      </c>
      <c r="E63" s="67">
        <v>35246</v>
      </c>
      <c r="F63" s="67">
        <v>612</v>
      </c>
      <c r="G63" s="67">
        <v>35209</v>
      </c>
      <c r="H63" s="67">
        <v>614</v>
      </c>
      <c r="I63" s="67">
        <v>34221</v>
      </c>
      <c r="J63" s="67">
        <v>603</v>
      </c>
      <c r="K63" s="67">
        <v>988</v>
      </c>
      <c r="L63" s="67">
        <v>201</v>
      </c>
      <c r="M63" s="67">
        <v>37</v>
      </c>
      <c r="N63" s="67">
        <v>22</v>
      </c>
      <c r="O63" s="67">
        <v>17374</v>
      </c>
      <c r="P63" s="67">
        <v>597</v>
      </c>
    </row>
    <row r="64" spans="1:16" x14ac:dyDescent="0.45">
      <c r="A64" s="67" t="s">
        <v>564</v>
      </c>
      <c r="B64" s="67" t="s">
        <v>289</v>
      </c>
      <c r="C64" s="67">
        <v>15187</v>
      </c>
      <c r="D64" s="67">
        <v>78</v>
      </c>
      <c r="E64" s="67">
        <v>8360</v>
      </c>
      <c r="F64" s="67">
        <v>218</v>
      </c>
      <c r="G64" s="67">
        <v>8360</v>
      </c>
      <c r="H64" s="67">
        <v>218</v>
      </c>
      <c r="I64" s="67">
        <v>7819</v>
      </c>
      <c r="J64" s="67">
        <v>234</v>
      </c>
      <c r="K64" s="67">
        <v>541</v>
      </c>
      <c r="L64" s="67">
        <v>120</v>
      </c>
      <c r="M64" s="67">
        <v>0</v>
      </c>
      <c r="N64" s="67">
        <v>15</v>
      </c>
      <c r="O64" s="67">
        <v>6827</v>
      </c>
      <c r="P64" s="67">
        <v>217</v>
      </c>
    </row>
    <row r="65" spans="1:16" x14ac:dyDescent="0.45">
      <c r="A65" s="67" t="s">
        <v>565</v>
      </c>
      <c r="B65" s="67" t="s">
        <v>290</v>
      </c>
      <c r="C65" s="67">
        <v>33390</v>
      </c>
      <c r="D65" s="67">
        <v>91</v>
      </c>
      <c r="E65" s="67">
        <v>20477</v>
      </c>
      <c r="F65" s="67">
        <v>371</v>
      </c>
      <c r="G65" s="67">
        <v>20446</v>
      </c>
      <c r="H65" s="67">
        <v>378</v>
      </c>
      <c r="I65" s="67">
        <v>19861</v>
      </c>
      <c r="J65" s="67">
        <v>396</v>
      </c>
      <c r="K65" s="67">
        <v>585</v>
      </c>
      <c r="L65" s="67">
        <v>128</v>
      </c>
      <c r="M65" s="67">
        <v>31</v>
      </c>
      <c r="N65" s="67">
        <v>35</v>
      </c>
      <c r="O65" s="67">
        <v>12913</v>
      </c>
      <c r="P65" s="67">
        <v>381</v>
      </c>
    </row>
    <row r="66" spans="1:16" x14ac:dyDescent="0.45">
      <c r="A66" s="67" t="s">
        <v>566</v>
      </c>
      <c r="B66" s="67" t="s">
        <v>291</v>
      </c>
      <c r="C66" s="67">
        <v>95238</v>
      </c>
      <c r="D66" s="67">
        <v>194</v>
      </c>
      <c r="E66" s="67">
        <v>62849</v>
      </c>
      <c r="F66" s="67">
        <v>805</v>
      </c>
      <c r="G66" s="67">
        <v>62821</v>
      </c>
      <c r="H66" s="67">
        <v>804</v>
      </c>
      <c r="I66" s="67">
        <v>61062</v>
      </c>
      <c r="J66" s="67">
        <v>855</v>
      </c>
      <c r="K66" s="67">
        <v>1759</v>
      </c>
      <c r="L66" s="67">
        <v>354</v>
      </c>
      <c r="M66" s="67">
        <v>28</v>
      </c>
      <c r="N66" s="67">
        <v>29</v>
      </c>
      <c r="O66" s="67">
        <v>32389</v>
      </c>
      <c r="P66" s="67">
        <v>802</v>
      </c>
    </row>
    <row r="67" spans="1:16" x14ac:dyDescent="0.45">
      <c r="A67" s="67" t="s">
        <v>567</v>
      </c>
      <c r="B67" s="67" t="s">
        <v>292</v>
      </c>
      <c r="C67" s="67">
        <v>15917</v>
      </c>
      <c r="D67" s="67">
        <v>69</v>
      </c>
      <c r="E67" s="67">
        <v>10233</v>
      </c>
      <c r="F67" s="67">
        <v>185</v>
      </c>
      <c r="G67" s="67">
        <v>10233</v>
      </c>
      <c r="H67" s="67">
        <v>185</v>
      </c>
      <c r="I67" s="67">
        <v>9903</v>
      </c>
      <c r="J67" s="67">
        <v>210</v>
      </c>
      <c r="K67" s="67">
        <v>330</v>
      </c>
      <c r="L67" s="67">
        <v>88</v>
      </c>
      <c r="M67" s="67">
        <v>0</v>
      </c>
      <c r="N67" s="67">
        <v>15</v>
      </c>
      <c r="O67" s="67">
        <v>5684</v>
      </c>
      <c r="P67" s="67">
        <v>172</v>
      </c>
    </row>
    <row r="68" spans="1:16" x14ac:dyDescent="0.45">
      <c r="A68" s="67" t="s">
        <v>568</v>
      </c>
      <c r="B68" s="67" t="s">
        <v>293</v>
      </c>
      <c r="C68" s="67">
        <v>23819</v>
      </c>
      <c r="D68" s="67">
        <v>78</v>
      </c>
      <c r="E68" s="67">
        <v>15933</v>
      </c>
      <c r="F68" s="67">
        <v>254</v>
      </c>
      <c r="G68" s="67">
        <v>15932</v>
      </c>
      <c r="H68" s="67">
        <v>254</v>
      </c>
      <c r="I68" s="67">
        <v>15521</v>
      </c>
      <c r="J68" s="67">
        <v>277</v>
      </c>
      <c r="K68" s="67">
        <v>411</v>
      </c>
      <c r="L68" s="67">
        <v>95</v>
      </c>
      <c r="M68" s="67">
        <v>1</v>
      </c>
      <c r="N68" s="67">
        <v>2</v>
      </c>
      <c r="O68" s="67">
        <v>7886</v>
      </c>
      <c r="P68" s="67">
        <v>250</v>
      </c>
    </row>
    <row r="69" spans="1:16" x14ac:dyDescent="0.45">
      <c r="A69" s="67" t="s">
        <v>569</v>
      </c>
      <c r="B69" s="67" t="s">
        <v>294</v>
      </c>
      <c r="C69" s="67">
        <v>23751</v>
      </c>
      <c r="D69" s="67">
        <v>79</v>
      </c>
      <c r="E69" s="67">
        <v>14209</v>
      </c>
      <c r="F69" s="67">
        <v>289</v>
      </c>
      <c r="G69" s="67">
        <v>14196</v>
      </c>
      <c r="H69" s="67">
        <v>290</v>
      </c>
      <c r="I69" s="67">
        <v>13843</v>
      </c>
      <c r="J69" s="67">
        <v>280</v>
      </c>
      <c r="K69" s="67">
        <v>353</v>
      </c>
      <c r="L69" s="67">
        <v>74</v>
      </c>
      <c r="M69" s="67">
        <v>13</v>
      </c>
      <c r="N69" s="67">
        <v>9</v>
      </c>
      <c r="O69" s="67">
        <v>9542</v>
      </c>
      <c r="P69" s="67">
        <v>299</v>
      </c>
    </row>
    <row r="70" spans="1:16" x14ac:dyDescent="0.45">
      <c r="A70" s="67" t="s">
        <v>570</v>
      </c>
      <c r="B70" s="67" t="s">
        <v>295</v>
      </c>
      <c r="C70" s="67">
        <v>19823</v>
      </c>
      <c r="D70" s="67">
        <v>67</v>
      </c>
      <c r="E70" s="67">
        <v>10674</v>
      </c>
      <c r="F70" s="67">
        <v>277</v>
      </c>
      <c r="G70" s="67">
        <v>10674</v>
      </c>
      <c r="H70" s="67">
        <v>277</v>
      </c>
      <c r="I70" s="67">
        <v>10186</v>
      </c>
      <c r="J70" s="67">
        <v>279</v>
      </c>
      <c r="K70" s="67">
        <v>488</v>
      </c>
      <c r="L70" s="67">
        <v>89</v>
      </c>
      <c r="M70" s="67">
        <v>0</v>
      </c>
      <c r="N70" s="67">
        <v>17</v>
      </c>
      <c r="O70" s="67">
        <v>9149</v>
      </c>
      <c r="P70" s="67">
        <v>287</v>
      </c>
    </row>
    <row r="71" spans="1:16" x14ac:dyDescent="0.45">
      <c r="A71" s="67" t="s">
        <v>571</v>
      </c>
      <c r="B71" s="67" t="s">
        <v>296</v>
      </c>
      <c r="C71" s="67">
        <v>86887</v>
      </c>
      <c r="D71" s="67">
        <v>216</v>
      </c>
      <c r="E71" s="67">
        <v>57396</v>
      </c>
      <c r="F71" s="67">
        <v>846</v>
      </c>
      <c r="G71" s="67">
        <v>57377</v>
      </c>
      <c r="H71" s="67">
        <v>847</v>
      </c>
      <c r="I71" s="67">
        <v>55626</v>
      </c>
      <c r="J71" s="67">
        <v>883</v>
      </c>
      <c r="K71" s="67">
        <v>1751</v>
      </c>
      <c r="L71" s="67">
        <v>311</v>
      </c>
      <c r="M71" s="67">
        <v>19</v>
      </c>
      <c r="N71" s="67">
        <v>15</v>
      </c>
      <c r="O71" s="67">
        <v>29491</v>
      </c>
      <c r="P71" s="67">
        <v>846</v>
      </c>
    </row>
    <row r="72" spans="1:16" x14ac:dyDescent="0.45">
      <c r="A72" s="67" t="s">
        <v>572</v>
      </c>
      <c r="B72" s="67" t="s">
        <v>297</v>
      </c>
      <c r="C72" s="67">
        <v>13994</v>
      </c>
      <c r="D72" s="67">
        <v>24</v>
      </c>
      <c r="E72" s="67">
        <v>7558</v>
      </c>
      <c r="F72" s="67">
        <v>186</v>
      </c>
      <c r="G72" s="67">
        <v>7556</v>
      </c>
      <c r="H72" s="67">
        <v>185</v>
      </c>
      <c r="I72" s="67">
        <v>7249</v>
      </c>
      <c r="J72" s="67">
        <v>186</v>
      </c>
      <c r="K72" s="67">
        <v>307</v>
      </c>
      <c r="L72" s="67">
        <v>57</v>
      </c>
      <c r="M72" s="67">
        <v>2</v>
      </c>
      <c r="N72" s="67">
        <v>3</v>
      </c>
      <c r="O72" s="67">
        <v>6436</v>
      </c>
      <c r="P72" s="67">
        <v>185</v>
      </c>
    </row>
    <row r="73" spans="1:16" x14ac:dyDescent="0.45">
      <c r="A73" s="67" t="s">
        <v>573</v>
      </c>
      <c r="B73" s="67" t="s">
        <v>298</v>
      </c>
      <c r="C73" s="67">
        <v>111518</v>
      </c>
      <c r="D73" s="67">
        <v>269</v>
      </c>
      <c r="E73" s="67">
        <v>76970</v>
      </c>
      <c r="F73" s="67">
        <v>893</v>
      </c>
      <c r="G73" s="67">
        <v>76944</v>
      </c>
      <c r="H73" s="67">
        <v>892</v>
      </c>
      <c r="I73" s="67">
        <v>74576</v>
      </c>
      <c r="J73" s="67">
        <v>886</v>
      </c>
      <c r="K73" s="67">
        <v>2368</v>
      </c>
      <c r="L73" s="67">
        <v>434</v>
      </c>
      <c r="M73" s="67">
        <v>26</v>
      </c>
      <c r="N73" s="67">
        <v>30</v>
      </c>
      <c r="O73" s="67">
        <v>34548</v>
      </c>
      <c r="P73" s="67">
        <v>893</v>
      </c>
    </row>
    <row r="74" spans="1:16" x14ac:dyDescent="0.45">
      <c r="A74" s="67" t="s">
        <v>574</v>
      </c>
      <c r="B74" s="67" t="s">
        <v>299</v>
      </c>
      <c r="C74" s="67">
        <v>332552</v>
      </c>
      <c r="D74" s="67">
        <v>407</v>
      </c>
      <c r="E74" s="67">
        <v>224001</v>
      </c>
      <c r="F74" s="67">
        <v>1736</v>
      </c>
      <c r="G74" s="67">
        <v>223752</v>
      </c>
      <c r="H74" s="67">
        <v>1757</v>
      </c>
      <c r="I74" s="67">
        <v>217962</v>
      </c>
      <c r="J74" s="67">
        <v>1768</v>
      </c>
      <c r="K74" s="67">
        <v>5790</v>
      </c>
      <c r="L74" s="67">
        <v>626</v>
      </c>
      <c r="M74" s="67">
        <v>249</v>
      </c>
      <c r="N74" s="67">
        <v>106</v>
      </c>
      <c r="O74" s="67">
        <v>108551</v>
      </c>
      <c r="P74" s="67">
        <v>1645</v>
      </c>
    </row>
    <row r="75" spans="1:16" x14ac:dyDescent="0.45">
      <c r="A75" s="67" t="s">
        <v>575</v>
      </c>
      <c r="B75" s="67" t="s">
        <v>300</v>
      </c>
      <c r="C75" s="67">
        <v>42687</v>
      </c>
      <c r="D75" s="67">
        <v>134</v>
      </c>
      <c r="E75" s="67">
        <v>26881</v>
      </c>
      <c r="F75" s="67">
        <v>464</v>
      </c>
      <c r="G75" s="67">
        <v>26866</v>
      </c>
      <c r="H75" s="67">
        <v>464</v>
      </c>
      <c r="I75" s="67">
        <v>26151</v>
      </c>
      <c r="J75" s="67">
        <v>481</v>
      </c>
      <c r="K75" s="67">
        <v>715</v>
      </c>
      <c r="L75" s="67">
        <v>175</v>
      </c>
      <c r="M75" s="67">
        <v>15</v>
      </c>
      <c r="N75" s="67">
        <v>11</v>
      </c>
      <c r="O75" s="67">
        <v>15806</v>
      </c>
      <c r="P75" s="67">
        <v>487</v>
      </c>
    </row>
    <row r="76" spans="1:16" x14ac:dyDescent="0.45">
      <c r="A76" s="67" t="s">
        <v>576</v>
      </c>
      <c r="B76" s="67" t="s">
        <v>301</v>
      </c>
      <c r="C76" s="67">
        <v>20773</v>
      </c>
      <c r="D76" s="67">
        <v>38</v>
      </c>
      <c r="E76" s="67">
        <v>11291</v>
      </c>
      <c r="F76" s="67">
        <v>208</v>
      </c>
      <c r="G76" s="67">
        <v>11288</v>
      </c>
      <c r="H76" s="67">
        <v>208</v>
      </c>
      <c r="I76" s="67">
        <v>10826</v>
      </c>
      <c r="J76" s="67">
        <v>218</v>
      </c>
      <c r="K76" s="67">
        <v>462</v>
      </c>
      <c r="L76" s="67">
        <v>79</v>
      </c>
      <c r="M76" s="67">
        <v>3</v>
      </c>
      <c r="N76" s="67">
        <v>4</v>
      </c>
      <c r="O76" s="67">
        <v>9482</v>
      </c>
      <c r="P76" s="67">
        <v>213</v>
      </c>
    </row>
    <row r="77" spans="1:16" x14ac:dyDescent="0.45">
      <c r="A77" s="67" t="s">
        <v>577</v>
      </c>
      <c r="B77" s="67" t="s">
        <v>302</v>
      </c>
      <c r="C77" s="67">
        <v>140524</v>
      </c>
      <c r="D77" s="67">
        <v>201</v>
      </c>
      <c r="E77" s="67">
        <v>93008</v>
      </c>
      <c r="F77" s="67">
        <v>858</v>
      </c>
      <c r="G77" s="67">
        <v>92881</v>
      </c>
      <c r="H77" s="67">
        <v>873</v>
      </c>
      <c r="I77" s="67">
        <v>90628</v>
      </c>
      <c r="J77" s="67">
        <v>928</v>
      </c>
      <c r="K77" s="67">
        <v>2253</v>
      </c>
      <c r="L77" s="67">
        <v>394</v>
      </c>
      <c r="M77" s="67">
        <v>127</v>
      </c>
      <c r="N77" s="67">
        <v>129</v>
      </c>
      <c r="O77" s="67">
        <v>47516</v>
      </c>
      <c r="P77" s="67">
        <v>859</v>
      </c>
    </row>
    <row r="78" spans="1:16" x14ac:dyDescent="0.45">
      <c r="A78" s="67" t="s">
        <v>578</v>
      </c>
      <c r="B78" s="67" t="s">
        <v>303</v>
      </c>
      <c r="C78" s="67">
        <v>59915</v>
      </c>
      <c r="D78" s="67">
        <v>136</v>
      </c>
      <c r="E78" s="67">
        <v>37426</v>
      </c>
      <c r="F78" s="67">
        <v>572</v>
      </c>
      <c r="G78" s="67">
        <v>37413</v>
      </c>
      <c r="H78" s="67">
        <v>570</v>
      </c>
      <c r="I78" s="67">
        <v>35858</v>
      </c>
      <c r="J78" s="67">
        <v>660</v>
      </c>
      <c r="K78" s="67">
        <v>1555</v>
      </c>
      <c r="L78" s="67">
        <v>352</v>
      </c>
      <c r="M78" s="67">
        <v>13</v>
      </c>
      <c r="N78" s="67">
        <v>13</v>
      </c>
      <c r="O78" s="67">
        <v>22489</v>
      </c>
      <c r="P78" s="67">
        <v>564</v>
      </c>
    </row>
    <row r="79" spans="1:16" x14ac:dyDescent="0.45">
      <c r="A79" s="67" t="s">
        <v>653</v>
      </c>
      <c r="B79" s="67" t="s">
        <v>654</v>
      </c>
      <c r="C79" s="67">
        <v>1515</v>
      </c>
      <c r="D79" s="67">
        <v>168</v>
      </c>
      <c r="E79" s="67">
        <v>1037</v>
      </c>
      <c r="F79" s="67">
        <v>139</v>
      </c>
      <c r="G79" s="67">
        <v>1037</v>
      </c>
      <c r="H79" s="67">
        <v>139</v>
      </c>
      <c r="I79" s="67">
        <v>1018</v>
      </c>
      <c r="J79" s="67">
        <v>139</v>
      </c>
      <c r="K79" s="67">
        <v>19</v>
      </c>
      <c r="L79" s="67">
        <v>13</v>
      </c>
      <c r="M79" s="67">
        <v>0</v>
      </c>
      <c r="N79" s="67">
        <v>9</v>
      </c>
      <c r="O79" s="67">
        <v>478</v>
      </c>
      <c r="P79" s="67">
        <v>85</v>
      </c>
    </row>
    <row r="80" spans="1:16" x14ac:dyDescent="0.45">
      <c r="A80" s="67" t="s">
        <v>655</v>
      </c>
      <c r="B80" s="67" t="s">
        <v>656</v>
      </c>
      <c r="C80" s="67">
        <v>1902</v>
      </c>
      <c r="D80" s="67">
        <v>348</v>
      </c>
      <c r="E80" s="67">
        <v>1469</v>
      </c>
      <c r="F80" s="67">
        <v>280</v>
      </c>
      <c r="G80" s="67">
        <v>1469</v>
      </c>
      <c r="H80" s="67">
        <v>280</v>
      </c>
      <c r="I80" s="67">
        <v>1390</v>
      </c>
      <c r="J80" s="67">
        <v>267</v>
      </c>
      <c r="K80" s="67">
        <v>79</v>
      </c>
      <c r="L80" s="67">
        <v>73</v>
      </c>
      <c r="M80" s="67">
        <v>0</v>
      </c>
      <c r="N80" s="67">
        <v>9</v>
      </c>
      <c r="O80" s="67">
        <v>433</v>
      </c>
      <c r="P80" s="67">
        <v>145</v>
      </c>
    </row>
    <row r="81" spans="1:16" x14ac:dyDescent="0.45">
      <c r="A81" s="67" t="s">
        <v>657</v>
      </c>
      <c r="B81" s="67" t="s">
        <v>658</v>
      </c>
      <c r="C81" s="67">
        <v>96</v>
      </c>
      <c r="D81" s="67">
        <v>46</v>
      </c>
      <c r="E81" s="67">
        <v>40</v>
      </c>
      <c r="F81" s="67">
        <v>32</v>
      </c>
      <c r="G81" s="67">
        <v>40</v>
      </c>
      <c r="H81" s="67">
        <v>32</v>
      </c>
      <c r="I81" s="67">
        <v>40</v>
      </c>
      <c r="J81" s="67">
        <v>32</v>
      </c>
      <c r="K81" s="67">
        <v>0</v>
      </c>
      <c r="L81" s="67">
        <v>9</v>
      </c>
      <c r="M81" s="67">
        <v>0</v>
      </c>
      <c r="N81" s="67">
        <v>9</v>
      </c>
      <c r="O81" s="67">
        <v>56</v>
      </c>
      <c r="P81" s="67">
        <v>30</v>
      </c>
    </row>
    <row r="82" spans="1:16" x14ac:dyDescent="0.45">
      <c r="A82" s="67" t="s">
        <v>659</v>
      </c>
      <c r="B82" s="67" t="s">
        <v>660</v>
      </c>
      <c r="C82" s="67">
        <v>3158</v>
      </c>
      <c r="D82" s="67">
        <v>400</v>
      </c>
      <c r="E82" s="67">
        <v>2188</v>
      </c>
      <c r="F82" s="67">
        <v>345</v>
      </c>
      <c r="G82" s="67">
        <v>2188</v>
      </c>
      <c r="H82" s="67">
        <v>345</v>
      </c>
      <c r="I82" s="67">
        <v>2096</v>
      </c>
      <c r="J82" s="67">
        <v>338</v>
      </c>
      <c r="K82" s="67">
        <v>92</v>
      </c>
      <c r="L82" s="67">
        <v>97</v>
      </c>
      <c r="M82" s="67">
        <v>0</v>
      </c>
      <c r="N82" s="67">
        <v>9</v>
      </c>
      <c r="O82" s="67">
        <v>970</v>
      </c>
      <c r="P82" s="67">
        <v>265</v>
      </c>
    </row>
    <row r="83" spans="1:16" x14ac:dyDescent="0.45">
      <c r="A83" s="67" t="s">
        <v>661</v>
      </c>
      <c r="B83" s="67" t="s">
        <v>662</v>
      </c>
      <c r="C83" s="67">
        <v>17131</v>
      </c>
      <c r="D83" s="67">
        <v>629</v>
      </c>
      <c r="E83" s="67">
        <v>11206</v>
      </c>
      <c r="F83" s="67">
        <v>597</v>
      </c>
      <c r="G83" s="67">
        <v>11206</v>
      </c>
      <c r="H83" s="67">
        <v>597</v>
      </c>
      <c r="I83" s="67">
        <v>10888</v>
      </c>
      <c r="J83" s="67">
        <v>612</v>
      </c>
      <c r="K83" s="67">
        <v>318</v>
      </c>
      <c r="L83" s="67">
        <v>145</v>
      </c>
      <c r="M83" s="67">
        <v>0</v>
      </c>
      <c r="N83" s="67">
        <v>17</v>
      </c>
      <c r="O83" s="67">
        <v>5925</v>
      </c>
      <c r="P83" s="67">
        <v>557</v>
      </c>
    </row>
    <row r="84" spans="1:16" x14ac:dyDescent="0.45">
      <c r="A84" s="67" t="s">
        <v>663</v>
      </c>
      <c r="B84" s="67" t="s">
        <v>664</v>
      </c>
      <c r="C84" s="67">
        <v>1603</v>
      </c>
      <c r="D84" s="67">
        <v>207</v>
      </c>
      <c r="E84" s="67">
        <v>1176</v>
      </c>
      <c r="F84" s="67">
        <v>158</v>
      </c>
      <c r="G84" s="67">
        <v>1176</v>
      </c>
      <c r="H84" s="67">
        <v>158</v>
      </c>
      <c r="I84" s="67">
        <v>1134</v>
      </c>
      <c r="J84" s="67">
        <v>140</v>
      </c>
      <c r="K84" s="67">
        <v>42</v>
      </c>
      <c r="L84" s="67">
        <v>49</v>
      </c>
      <c r="M84" s="67">
        <v>0</v>
      </c>
      <c r="N84" s="67">
        <v>9</v>
      </c>
      <c r="O84" s="67">
        <v>427</v>
      </c>
      <c r="P84" s="67">
        <v>117</v>
      </c>
    </row>
    <row r="85" spans="1:16" x14ac:dyDescent="0.45">
      <c r="A85" s="67" t="s">
        <v>665</v>
      </c>
      <c r="B85" s="67" t="s">
        <v>666</v>
      </c>
      <c r="C85" s="67">
        <v>1637</v>
      </c>
      <c r="D85" s="67">
        <v>300</v>
      </c>
      <c r="E85" s="67">
        <v>1162</v>
      </c>
      <c r="F85" s="67">
        <v>279</v>
      </c>
      <c r="G85" s="67">
        <v>1162</v>
      </c>
      <c r="H85" s="67">
        <v>279</v>
      </c>
      <c r="I85" s="67">
        <v>1125</v>
      </c>
      <c r="J85" s="67">
        <v>282</v>
      </c>
      <c r="K85" s="67">
        <v>37</v>
      </c>
      <c r="L85" s="67">
        <v>29</v>
      </c>
      <c r="M85" s="67">
        <v>0</v>
      </c>
      <c r="N85" s="67">
        <v>9</v>
      </c>
      <c r="O85" s="67">
        <v>475</v>
      </c>
      <c r="P85" s="67">
        <v>111</v>
      </c>
    </row>
    <row r="86" spans="1:16" x14ac:dyDescent="0.45">
      <c r="A86" s="67" t="s">
        <v>667</v>
      </c>
      <c r="B86" s="67" t="s">
        <v>668</v>
      </c>
      <c r="C86" s="67">
        <v>6205</v>
      </c>
      <c r="D86" s="67">
        <v>435</v>
      </c>
      <c r="E86" s="67">
        <v>4201</v>
      </c>
      <c r="F86" s="67">
        <v>308</v>
      </c>
      <c r="G86" s="67">
        <v>4198</v>
      </c>
      <c r="H86" s="67">
        <v>307</v>
      </c>
      <c r="I86" s="67">
        <v>4140</v>
      </c>
      <c r="J86" s="67">
        <v>308</v>
      </c>
      <c r="K86" s="67">
        <v>58</v>
      </c>
      <c r="L86" s="67">
        <v>29</v>
      </c>
      <c r="M86" s="67">
        <v>3</v>
      </c>
      <c r="N86" s="67">
        <v>4</v>
      </c>
      <c r="O86" s="67">
        <v>2004</v>
      </c>
      <c r="P86" s="67">
        <v>248</v>
      </c>
    </row>
    <row r="87" spans="1:16" x14ac:dyDescent="0.45">
      <c r="A87" s="67" t="s">
        <v>669</v>
      </c>
      <c r="B87" s="67" t="s">
        <v>670</v>
      </c>
      <c r="C87" s="67">
        <v>1757</v>
      </c>
      <c r="D87" s="67">
        <v>227</v>
      </c>
      <c r="E87" s="67">
        <v>1203</v>
      </c>
      <c r="F87" s="67">
        <v>217</v>
      </c>
      <c r="G87" s="67">
        <v>1203</v>
      </c>
      <c r="H87" s="67">
        <v>217</v>
      </c>
      <c r="I87" s="67">
        <v>1174</v>
      </c>
      <c r="J87" s="67">
        <v>219</v>
      </c>
      <c r="K87" s="67">
        <v>29</v>
      </c>
      <c r="L87" s="67">
        <v>15</v>
      </c>
      <c r="M87" s="67">
        <v>0</v>
      </c>
      <c r="N87" s="67">
        <v>9</v>
      </c>
      <c r="O87" s="67">
        <v>554</v>
      </c>
      <c r="P87" s="67">
        <v>93</v>
      </c>
    </row>
    <row r="88" spans="1:16" x14ac:dyDescent="0.45">
      <c r="A88" s="67" t="s">
        <v>671</v>
      </c>
      <c r="B88" s="67" t="s">
        <v>672</v>
      </c>
      <c r="C88" s="67">
        <v>15131</v>
      </c>
      <c r="D88" s="67">
        <v>612</v>
      </c>
      <c r="E88" s="67">
        <v>9988</v>
      </c>
      <c r="F88" s="67">
        <v>526</v>
      </c>
      <c r="G88" s="67">
        <v>9988</v>
      </c>
      <c r="H88" s="67">
        <v>526</v>
      </c>
      <c r="I88" s="67">
        <v>9660</v>
      </c>
      <c r="J88" s="67">
        <v>544</v>
      </c>
      <c r="K88" s="67">
        <v>328</v>
      </c>
      <c r="L88" s="67">
        <v>195</v>
      </c>
      <c r="M88" s="67">
        <v>0</v>
      </c>
      <c r="N88" s="67">
        <v>15</v>
      </c>
      <c r="O88" s="67">
        <v>5143</v>
      </c>
      <c r="P88" s="67">
        <v>391</v>
      </c>
    </row>
    <row r="89" spans="1:16" x14ac:dyDescent="0.45">
      <c r="A89" s="67" t="s">
        <v>673</v>
      </c>
      <c r="B89" s="67" t="s">
        <v>674</v>
      </c>
      <c r="C89" s="67">
        <v>3063</v>
      </c>
      <c r="D89" s="67">
        <v>287</v>
      </c>
      <c r="E89" s="67">
        <v>2196</v>
      </c>
      <c r="F89" s="67">
        <v>251</v>
      </c>
      <c r="G89" s="67">
        <v>2196</v>
      </c>
      <c r="H89" s="67">
        <v>251</v>
      </c>
      <c r="I89" s="67">
        <v>2148</v>
      </c>
      <c r="J89" s="67">
        <v>253</v>
      </c>
      <c r="K89" s="67">
        <v>48</v>
      </c>
      <c r="L89" s="67">
        <v>43</v>
      </c>
      <c r="M89" s="67">
        <v>0</v>
      </c>
      <c r="N89" s="67">
        <v>9</v>
      </c>
      <c r="O89" s="67">
        <v>867</v>
      </c>
      <c r="P89" s="67">
        <v>186</v>
      </c>
    </row>
    <row r="90" spans="1:16" x14ac:dyDescent="0.45">
      <c r="A90" s="67" t="s">
        <v>675</v>
      </c>
      <c r="B90" s="67" t="s">
        <v>676</v>
      </c>
      <c r="C90" s="67">
        <v>6427</v>
      </c>
      <c r="D90" s="67">
        <v>322</v>
      </c>
      <c r="E90" s="67">
        <v>4268</v>
      </c>
      <c r="F90" s="67">
        <v>294</v>
      </c>
      <c r="G90" s="67">
        <v>4268</v>
      </c>
      <c r="H90" s="67">
        <v>294</v>
      </c>
      <c r="I90" s="67">
        <v>4233</v>
      </c>
      <c r="J90" s="67">
        <v>293</v>
      </c>
      <c r="K90" s="67">
        <v>35</v>
      </c>
      <c r="L90" s="67">
        <v>33</v>
      </c>
      <c r="M90" s="67">
        <v>0</v>
      </c>
      <c r="N90" s="67">
        <v>13</v>
      </c>
      <c r="O90" s="67">
        <v>2159</v>
      </c>
      <c r="P90" s="67">
        <v>243</v>
      </c>
    </row>
    <row r="91" spans="1:16" x14ac:dyDescent="0.45">
      <c r="A91" s="67" t="s">
        <v>677</v>
      </c>
      <c r="B91" s="67" t="s">
        <v>678</v>
      </c>
      <c r="C91" s="67">
        <v>2196</v>
      </c>
      <c r="D91" s="67">
        <v>172</v>
      </c>
      <c r="E91" s="67">
        <v>1549</v>
      </c>
      <c r="F91" s="67">
        <v>160</v>
      </c>
      <c r="G91" s="67">
        <v>1549</v>
      </c>
      <c r="H91" s="67">
        <v>160</v>
      </c>
      <c r="I91" s="67">
        <v>1535</v>
      </c>
      <c r="J91" s="67">
        <v>160</v>
      </c>
      <c r="K91" s="67">
        <v>14</v>
      </c>
      <c r="L91" s="67">
        <v>8</v>
      </c>
      <c r="M91" s="67">
        <v>0</v>
      </c>
      <c r="N91" s="67">
        <v>9</v>
      </c>
      <c r="O91" s="67">
        <v>647</v>
      </c>
      <c r="P91" s="67">
        <v>101</v>
      </c>
    </row>
    <row r="92" spans="1:16" x14ac:dyDescent="0.45">
      <c r="A92" s="67" t="s">
        <v>679</v>
      </c>
      <c r="B92" s="67" t="s">
        <v>680</v>
      </c>
      <c r="C92" s="67">
        <v>319</v>
      </c>
      <c r="D92" s="67">
        <v>60</v>
      </c>
      <c r="E92" s="67">
        <v>238</v>
      </c>
      <c r="F92" s="67">
        <v>53</v>
      </c>
      <c r="G92" s="67">
        <v>238</v>
      </c>
      <c r="H92" s="67">
        <v>53</v>
      </c>
      <c r="I92" s="67">
        <v>226</v>
      </c>
      <c r="J92" s="67">
        <v>50</v>
      </c>
      <c r="K92" s="67">
        <v>12</v>
      </c>
      <c r="L92" s="67">
        <v>12</v>
      </c>
      <c r="M92" s="67">
        <v>0</v>
      </c>
      <c r="N92" s="67">
        <v>9</v>
      </c>
      <c r="O92" s="67">
        <v>81</v>
      </c>
      <c r="P92" s="67">
        <v>21</v>
      </c>
    </row>
    <row r="93" spans="1:16" x14ac:dyDescent="0.45">
      <c r="A93" s="67" t="s">
        <v>681</v>
      </c>
      <c r="B93" s="67" t="s">
        <v>682</v>
      </c>
      <c r="C93" s="67">
        <v>4286</v>
      </c>
      <c r="D93" s="67">
        <v>540</v>
      </c>
      <c r="E93" s="67">
        <v>3225</v>
      </c>
      <c r="F93" s="67">
        <v>526</v>
      </c>
      <c r="G93" s="67">
        <v>3225</v>
      </c>
      <c r="H93" s="67">
        <v>526</v>
      </c>
      <c r="I93" s="67">
        <v>3165</v>
      </c>
      <c r="J93" s="67">
        <v>524</v>
      </c>
      <c r="K93" s="67">
        <v>60</v>
      </c>
      <c r="L93" s="67">
        <v>39</v>
      </c>
      <c r="M93" s="67">
        <v>0</v>
      </c>
      <c r="N93" s="67">
        <v>13</v>
      </c>
      <c r="O93" s="67">
        <v>1061</v>
      </c>
      <c r="P93" s="67">
        <v>210</v>
      </c>
    </row>
    <row r="94" spans="1:16" x14ac:dyDescent="0.45">
      <c r="A94" s="67" t="s">
        <v>683</v>
      </c>
      <c r="B94" s="67" t="s">
        <v>684</v>
      </c>
      <c r="C94" s="67">
        <v>6140</v>
      </c>
      <c r="D94" s="67">
        <v>491</v>
      </c>
      <c r="E94" s="67">
        <v>3858</v>
      </c>
      <c r="F94" s="67">
        <v>424</v>
      </c>
      <c r="G94" s="67">
        <v>3858</v>
      </c>
      <c r="H94" s="67">
        <v>424</v>
      </c>
      <c r="I94" s="67">
        <v>3801</v>
      </c>
      <c r="J94" s="67">
        <v>431</v>
      </c>
      <c r="K94" s="67">
        <v>57</v>
      </c>
      <c r="L94" s="67">
        <v>39</v>
      </c>
      <c r="M94" s="67">
        <v>0</v>
      </c>
      <c r="N94" s="67">
        <v>13</v>
      </c>
      <c r="O94" s="67">
        <v>2282</v>
      </c>
      <c r="P94" s="67">
        <v>324</v>
      </c>
    </row>
    <row r="95" spans="1:16" x14ac:dyDescent="0.45">
      <c r="A95" s="67" t="s">
        <v>685</v>
      </c>
      <c r="B95" s="67" t="s">
        <v>686</v>
      </c>
      <c r="C95" s="67">
        <v>1418</v>
      </c>
      <c r="D95" s="67">
        <v>185</v>
      </c>
      <c r="E95" s="67">
        <v>1008</v>
      </c>
      <c r="F95" s="67">
        <v>127</v>
      </c>
      <c r="G95" s="67">
        <v>1008</v>
      </c>
      <c r="H95" s="67">
        <v>127</v>
      </c>
      <c r="I95" s="67">
        <v>973</v>
      </c>
      <c r="J95" s="67">
        <v>124</v>
      </c>
      <c r="K95" s="67">
        <v>35</v>
      </c>
      <c r="L95" s="67">
        <v>21</v>
      </c>
      <c r="M95" s="67">
        <v>0</v>
      </c>
      <c r="N95" s="67">
        <v>9</v>
      </c>
      <c r="O95" s="67">
        <v>410</v>
      </c>
      <c r="P95" s="67">
        <v>102</v>
      </c>
    </row>
    <row r="96" spans="1:16" x14ac:dyDescent="0.45">
      <c r="A96" s="67" t="s">
        <v>687</v>
      </c>
      <c r="B96" s="67" t="s">
        <v>688</v>
      </c>
      <c r="C96" s="67">
        <v>3106</v>
      </c>
      <c r="D96" s="67">
        <v>322</v>
      </c>
      <c r="E96" s="67">
        <v>1927</v>
      </c>
      <c r="F96" s="67">
        <v>250</v>
      </c>
      <c r="G96" s="67">
        <v>1927</v>
      </c>
      <c r="H96" s="67">
        <v>250</v>
      </c>
      <c r="I96" s="67">
        <v>1861</v>
      </c>
      <c r="J96" s="67">
        <v>237</v>
      </c>
      <c r="K96" s="67">
        <v>66</v>
      </c>
      <c r="L96" s="67">
        <v>55</v>
      </c>
      <c r="M96" s="67">
        <v>0</v>
      </c>
      <c r="N96" s="67">
        <v>9</v>
      </c>
      <c r="O96" s="67">
        <v>1179</v>
      </c>
      <c r="P96" s="67">
        <v>170</v>
      </c>
    </row>
    <row r="97" spans="1:16" x14ac:dyDescent="0.45">
      <c r="A97" s="67" t="s">
        <v>689</v>
      </c>
      <c r="B97" s="67" t="s">
        <v>690</v>
      </c>
      <c r="C97" s="67">
        <v>3601</v>
      </c>
      <c r="D97" s="67">
        <v>306</v>
      </c>
      <c r="E97" s="67">
        <v>2561</v>
      </c>
      <c r="F97" s="67">
        <v>263</v>
      </c>
      <c r="G97" s="67">
        <v>2561</v>
      </c>
      <c r="H97" s="67">
        <v>263</v>
      </c>
      <c r="I97" s="67">
        <v>2449</v>
      </c>
      <c r="J97" s="67">
        <v>232</v>
      </c>
      <c r="K97" s="67">
        <v>112</v>
      </c>
      <c r="L97" s="67">
        <v>93</v>
      </c>
      <c r="M97" s="67">
        <v>0</v>
      </c>
      <c r="N97" s="67">
        <v>9</v>
      </c>
      <c r="O97" s="67">
        <v>1040</v>
      </c>
      <c r="P97" s="67">
        <v>205</v>
      </c>
    </row>
    <row r="98" spans="1:16" x14ac:dyDescent="0.45">
      <c r="A98" s="67" t="s">
        <v>691</v>
      </c>
      <c r="B98" s="67" t="s">
        <v>692</v>
      </c>
      <c r="C98" s="67">
        <v>16011</v>
      </c>
      <c r="D98" s="67">
        <v>431</v>
      </c>
      <c r="E98" s="67">
        <v>11329</v>
      </c>
      <c r="F98" s="67">
        <v>539</v>
      </c>
      <c r="G98" s="67">
        <v>11329</v>
      </c>
      <c r="H98" s="67">
        <v>539</v>
      </c>
      <c r="I98" s="67">
        <v>11064</v>
      </c>
      <c r="J98" s="67">
        <v>539</v>
      </c>
      <c r="K98" s="67">
        <v>265</v>
      </c>
      <c r="L98" s="67">
        <v>160</v>
      </c>
      <c r="M98" s="67">
        <v>0</v>
      </c>
      <c r="N98" s="67">
        <v>15</v>
      </c>
      <c r="O98" s="67">
        <v>4682</v>
      </c>
      <c r="P98" s="67">
        <v>476</v>
      </c>
    </row>
    <row r="99" spans="1:16" x14ac:dyDescent="0.45">
      <c r="A99" s="67" t="s">
        <v>693</v>
      </c>
      <c r="B99" s="67" t="s">
        <v>694</v>
      </c>
      <c r="C99" s="67">
        <v>1094</v>
      </c>
      <c r="D99" s="67">
        <v>126</v>
      </c>
      <c r="E99" s="67">
        <v>781</v>
      </c>
      <c r="F99" s="67">
        <v>115</v>
      </c>
      <c r="G99" s="67">
        <v>781</v>
      </c>
      <c r="H99" s="67">
        <v>115</v>
      </c>
      <c r="I99" s="67">
        <v>770</v>
      </c>
      <c r="J99" s="67">
        <v>116</v>
      </c>
      <c r="K99" s="67">
        <v>11</v>
      </c>
      <c r="L99" s="67">
        <v>10</v>
      </c>
      <c r="M99" s="67">
        <v>0</v>
      </c>
      <c r="N99" s="67">
        <v>9</v>
      </c>
      <c r="O99" s="67">
        <v>313</v>
      </c>
      <c r="P99" s="67">
        <v>57</v>
      </c>
    </row>
    <row r="100" spans="1:16" x14ac:dyDescent="0.45">
      <c r="A100" s="67" t="s">
        <v>695</v>
      </c>
      <c r="B100" s="67" t="s">
        <v>696</v>
      </c>
      <c r="C100" s="67">
        <v>15256</v>
      </c>
      <c r="D100" s="67">
        <v>570</v>
      </c>
      <c r="E100" s="67">
        <v>11192</v>
      </c>
      <c r="F100" s="67">
        <v>588</v>
      </c>
      <c r="G100" s="67">
        <v>11192</v>
      </c>
      <c r="H100" s="67">
        <v>588</v>
      </c>
      <c r="I100" s="67">
        <v>10946</v>
      </c>
      <c r="J100" s="67">
        <v>587</v>
      </c>
      <c r="K100" s="67">
        <v>246</v>
      </c>
      <c r="L100" s="67">
        <v>114</v>
      </c>
      <c r="M100" s="67">
        <v>0</v>
      </c>
      <c r="N100" s="67">
        <v>15</v>
      </c>
      <c r="O100" s="67">
        <v>4064</v>
      </c>
      <c r="P100" s="67">
        <v>384</v>
      </c>
    </row>
    <row r="101" spans="1:16" x14ac:dyDescent="0.45">
      <c r="A101" s="67" t="s">
        <v>697</v>
      </c>
      <c r="B101" s="67" t="s">
        <v>698</v>
      </c>
      <c r="C101" s="67">
        <v>18841</v>
      </c>
      <c r="D101" s="67">
        <v>410</v>
      </c>
      <c r="E101" s="67">
        <v>12972</v>
      </c>
      <c r="F101" s="67">
        <v>518</v>
      </c>
      <c r="G101" s="67">
        <v>12959</v>
      </c>
      <c r="H101" s="67">
        <v>517</v>
      </c>
      <c r="I101" s="67">
        <v>12533</v>
      </c>
      <c r="J101" s="67">
        <v>532</v>
      </c>
      <c r="K101" s="67">
        <v>426</v>
      </c>
      <c r="L101" s="67">
        <v>189</v>
      </c>
      <c r="M101" s="67">
        <v>13</v>
      </c>
      <c r="N101" s="67">
        <v>21</v>
      </c>
      <c r="O101" s="67">
        <v>5869</v>
      </c>
      <c r="P101" s="67">
        <v>555</v>
      </c>
    </row>
    <row r="102" spans="1:16" x14ac:dyDescent="0.45">
      <c r="A102" s="67" t="s">
        <v>699</v>
      </c>
      <c r="B102" s="67" t="s">
        <v>700</v>
      </c>
      <c r="C102" s="67">
        <v>17201</v>
      </c>
      <c r="D102" s="67">
        <v>505</v>
      </c>
      <c r="E102" s="67">
        <v>11758</v>
      </c>
      <c r="F102" s="67">
        <v>536</v>
      </c>
      <c r="G102" s="67">
        <v>11758</v>
      </c>
      <c r="H102" s="67">
        <v>536</v>
      </c>
      <c r="I102" s="67">
        <v>11334</v>
      </c>
      <c r="J102" s="67">
        <v>504</v>
      </c>
      <c r="K102" s="67">
        <v>424</v>
      </c>
      <c r="L102" s="67">
        <v>169</v>
      </c>
      <c r="M102" s="67">
        <v>0</v>
      </c>
      <c r="N102" s="67">
        <v>17</v>
      </c>
      <c r="O102" s="67">
        <v>5443</v>
      </c>
      <c r="P102" s="67">
        <v>541</v>
      </c>
    </row>
    <row r="103" spans="1:16" x14ac:dyDescent="0.45">
      <c r="A103" s="67" t="s">
        <v>701</v>
      </c>
      <c r="B103" s="67" t="s">
        <v>702</v>
      </c>
      <c r="C103" s="67">
        <v>57</v>
      </c>
      <c r="D103" s="67">
        <v>49</v>
      </c>
      <c r="E103" s="67">
        <v>39</v>
      </c>
      <c r="F103" s="67">
        <v>44</v>
      </c>
      <c r="G103" s="67">
        <v>39</v>
      </c>
      <c r="H103" s="67">
        <v>44</v>
      </c>
      <c r="I103" s="67">
        <v>39</v>
      </c>
      <c r="J103" s="67">
        <v>44</v>
      </c>
      <c r="K103" s="67">
        <v>0</v>
      </c>
      <c r="L103" s="67">
        <v>9</v>
      </c>
      <c r="M103" s="67">
        <v>0</v>
      </c>
      <c r="N103" s="67">
        <v>9</v>
      </c>
      <c r="O103" s="67">
        <v>18</v>
      </c>
      <c r="P103" s="67">
        <v>13</v>
      </c>
    </row>
    <row r="104" spans="1:16" x14ac:dyDescent="0.45">
      <c r="A104" s="67" t="s">
        <v>703</v>
      </c>
      <c r="B104" s="67" t="s">
        <v>704</v>
      </c>
      <c r="C104" s="67">
        <v>3988</v>
      </c>
      <c r="D104" s="67">
        <v>192</v>
      </c>
      <c r="E104" s="67">
        <v>2663</v>
      </c>
      <c r="F104" s="67">
        <v>245</v>
      </c>
      <c r="G104" s="67">
        <v>2663</v>
      </c>
      <c r="H104" s="67">
        <v>245</v>
      </c>
      <c r="I104" s="67">
        <v>2518</v>
      </c>
      <c r="J104" s="67">
        <v>235</v>
      </c>
      <c r="K104" s="67">
        <v>145</v>
      </c>
      <c r="L104" s="67">
        <v>77</v>
      </c>
      <c r="M104" s="67">
        <v>0</v>
      </c>
      <c r="N104" s="67">
        <v>9</v>
      </c>
      <c r="O104" s="67">
        <v>1325</v>
      </c>
      <c r="P104" s="67">
        <v>201</v>
      </c>
    </row>
    <row r="105" spans="1:16" x14ac:dyDescent="0.45">
      <c r="A105" s="67" t="s">
        <v>705</v>
      </c>
      <c r="B105" s="67" t="s">
        <v>706</v>
      </c>
      <c r="C105" s="67">
        <v>4875</v>
      </c>
      <c r="D105" s="67">
        <v>548</v>
      </c>
      <c r="E105" s="67">
        <v>3254</v>
      </c>
      <c r="F105" s="67">
        <v>510</v>
      </c>
      <c r="G105" s="67">
        <v>3254</v>
      </c>
      <c r="H105" s="67">
        <v>510</v>
      </c>
      <c r="I105" s="67">
        <v>3209</v>
      </c>
      <c r="J105" s="67">
        <v>505</v>
      </c>
      <c r="K105" s="67">
        <v>45</v>
      </c>
      <c r="L105" s="67">
        <v>40</v>
      </c>
      <c r="M105" s="67">
        <v>0</v>
      </c>
      <c r="N105" s="67">
        <v>13</v>
      </c>
      <c r="O105" s="67">
        <v>1621</v>
      </c>
      <c r="P105" s="67">
        <v>325</v>
      </c>
    </row>
    <row r="106" spans="1:16" x14ac:dyDescent="0.45">
      <c r="A106" s="67" t="s">
        <v>707</v>
      </c>
      <c r="B106" s="67" t="s">
        <v>708</v>
      </c>
      <c r="C106" s="67">
        <v>1395</v>
      </c>
      <c r="D106" s="67">
        <v>144</v>
      </c>
      <c r="E106" s="67">
        <v>946</v>
      </c>
      <c r="F106" s="67">
        <v>106</v>
      </c>
      <c r="G106" s="67">
        <v>946</v>
      </c>
      <c r="H106" s="67">
        <v>106</v>
      </c>
      <c r="I106" s="67">
        <v>912</v>
      </c>
      <c r="J106" s="67">
        <v>106</v>
      </c>
      <c r="K106" s="67">
        <v>34</v>
      </c>
      <c r="L106" s="67">
        <v>19</v>
      </c>
      <c r="M106" s="67">
        <v>0</v>
      </c>
      <c r="N106" s="67">
        <v>9</v>
      </c>
      <c r="O106" s="67">
        <v>449</v>
      </c>
      <c r="P106" s="67">
        <v>102</v>
      </c>
    </row>
    <row r="107" spans="1:16" x14ac:dyDescent="0.45">
      <c r="A107" s="67" t="s">
        <v>709</v>
      </c>
      <c r="B107" s="67" t="s">
        <v>710</v>
      </c>
      <c r="C107" s="67">
        <v>1951</v>
      </c>
      <c r="D107" s="67">
        <v>248</v>
      </c>
      <c r="E107" s="67">
        <v>1413</v>
      </c>
      <c r="F107" s="67">
        <v>188</v>
      </c>
      <c r="G107" s="67">
        <v>1413</v>
      </c>
      <c r="H107" s="67">
        <v>188</v>
      </c>
      <c r="I107" s="67">
        <v>1373</v>
      </c>
      <c r="J107" s="67">
        <v>182</v>
      </c>
      <c r="K107" s="67">
        <v>40</v>
      </c>
      <c r="L107" s="67">
        <v>30</v>
      </c>
      <c r="M107" s="67">
        <v>0</v>
      </c>
      <c r="N107" s="67">
        <v>9</v>
      </c>
      <c r="O107" s="67">
        <v>538</v>
      </c>
      <c r="P107" s="67">
        <v>153</v>
      </c>
    </row>
    <row r="108" spans="1:16" x14ac:dyDescent="0.45">
      <c r="A108" s="67" t="s">
        <v>711</v>
      </c>
      <c r="B108" s="67" t="s">
        <v>712</v>
      </c>
      <c r="C108" s="67">
        <v>2516</v>
      </c>
      <c r="D108" s="67">
        <v>333</v>
      </c>
      <c r="E108" s="67">
        <v>1834</v>
      </c>
      <c r="F108" s="67">
        <v>313</v>
      </c>
      <c r="G108" s="67">
        <v>1834</v>
      </c>
      <c r="H108" s="67">
        <v>313</v>
      </c>
      <c r="I108" s="67">
        <v>1788</v>
      </c>
      <c r="J108" s="67">
        <v>307</v>
      </c>
      <c r="K108" s="67">
        <v>46</v>
      </c>
      <c r="L108" s="67">
        <v>43</v>
      </c>
      <c r="M108" s="67">
        <v>0</v>
      </c>
      <c r="N108" s="67">
        <v>9</v>
      </c>
      <c r="O108" s="67">
        <v>682</v>
      </c>
      <c r="P108" s="67">
        <v>147</v>
      </c>
    </row>
    <row r="109" spans="1:16" x14ac:dyDescent="0.45">
      <c r="A109" s="67" t="s">
        <v>713</v>
      </c>
      <c r="B109" s="67" t="s">
        <v>714</v>
      </c>
      <c r="C109" s="67">
        <v>8293</v>
      </c>
      <c r="D109" s="67">
        <v>360</v>
      </c>
      <c r="E109" s="67">
        <v>5852</v>
      </c>
      <c r="F109" s="67">
        <v>479</v>
      </c>
      <c r="G109" s="67">
        <v>5852</v>
      </c>
      <c r="H109" s="67">
        <v>479</v>
      </c>
      <c r="I109" s="67">
        <v>5568</v>
      </c>
      <c r="J109" s="67">
        <v>484</v>
      </c>
      <c r="K109" s="67">
        <v>284</v>
      </c>
      <c r="L109" s="67">
        <v>143</v>
      </c>
      <c r="M109" s="67">
        <v>0</v>
      </c>
      <c r="N109" s="67">
        <v>15</v>
      </c>
      <c r="O109" s="67">
        <v>2441</v>
      </c>
      <c r="P109" s="67">
        <v>477</v>
      </c>
    </row>
    <row r="110" spans="1:16" x14ac:dyDescent="0.45">
      <c r="A110" s="67" t="s">
        <v>715</v>
      </c>
      <c r="B110" s="67" t="s">
        <v>716</v>
      </c>
      <c r="C110" s="67">
        <v>3524</v>
      </c>
      <c r="D110" s="67">
        <v>221</v>
      </c>
      <c r="E110" s="67">
        <v>2567</v>
      </c>
      <c r="F110" s="67">
        <v>220</v>
      </c>
      <c r="G110" s="67">
        <v>2567</v>
      </c>
      <c r="H110" s="67">
        <v>220</v>
      </c>
      <c r="I110" s="67">
        <v>2485</v>
      </c>
      <c r="J110" s="67">
        <v>218</v>
      </c>
      <c r="K110" s="67">
        <v>82</v>
      </c>
      <c r="L110" s="67">
        <v>46</v>
      </c>
      <c r="M110" s="67">
        <v>0</v>
      </c>
      <c r="N110" s="67">
        <v>9</v>
      </c>
      <c r="O110" s="67">
        <v>957</v>
      </c>
      <c r="P110" s="67">
        <v>152</v>
      </c>
    </row>
    <row r="111" spans="1:16" x14ac:dyDescent="0.45">
      <c r="A111" s="67" t="s">
        <v>717</v>
      </c>
      <c r="B111" s="67" t="s">
        <v>718</v>
      </c>
      <c r="C111" s="67">
        <v>4231</v>
      </c>
      <c r="D111" s="67">
        <v>341</v>
      </c>
      <c r="E111" s="67">
        <v>2572</v>
      </c>
      <c r="F111" s="67">
        <v>288</v>
      </c>
      <c r="G111" s="67">
        <v>2572</v>
      </c>
      <c r="H111" s="67">
        <v>288</v>
      </c>
      <c r="I111" s="67">
        <v>2377</v>
      </c>
      <c r="J111" s="67">
        <v>231</v>
      </c>
      <c r="K111" s="67">
        <v>195</v>
      </c>
      <c r="L111" s="67">
        <v>120</v>
      </c>
      <c r="M111" s="67">
        <v>0</v>
      </c>
      <c r="N111" s="67">
        <v>9</v>
      </c>
      <c r="O111" s="67">
        <v>1659</v>
      </c>
      <c r="P111" s="67">
        <v>198</v>
      </c>
    </row>
    <row r="112" spans="1:16" x14ac:dyDescent="0.45">
      <c r="A112" s="67" t="s">
        <v>719</v>
      </c>
      <c r="B112" s="67" t="s">
        <v>720</v>
      </c>
      <c r="C112" s="67">
        <v>6515</v>
      </c>
      <c r="D112" s="67">
        <v>353</v>
      </c>
      <c r="E112" s="67">
        <v>4538</v>
      </c>
      <c r="F112" s="67">
        <v>318</v>
      </c>
      <c r="G112" s="67">
        <v>4538</v>
      </c>
      <c r="H112" s="67">
        <v>318</v>
      </c>
      <c r="I112" s="67">
        <v>4360</v>
      </c>
      <c r="J112" s="67">
        <v>315</v>
      </c>
      <c r="K112" s="67">
        <v>178</v>
      </c>
      <c r="L112" s="67">
        <v>94</v>
      </c>
      <c r="M112" s="67">
        <v>0</v>
      </c>
      <c r="N112" s="67">
        <v>13</v>
      </c>
      <c r="O112" s="67">
        <v>1977</v>
      </c>
      <c r="P112" s="67">
        <v>317</v>
      </c>
    </row>
    <row r="113" spans="1:16" x14ac:dyDescent="0.45">
      <c r="A113" s="67" t="s">
        <v>721</v>
      </c>
      <c r="B113" s="67" t="s">
        <v>722</v>
      </c>
      <c r="C113" s="67">
        <v>5449</v>
      </c>
      <c r="D113" s="67">
        <v>244</v>
      </c>
      <c r="E113" s="67">
        <v>3749</v>
      </c>
      <c r="F113" s="67">
        <v>238</v>
      </c>
      <c r="G113" s="67">
        <v>3749</v>
      </c>
      <c r="H113" s="67">
        <v>238</v>
      </c>
      <c r="I113" s="67">
        <v>3669</v>
      </c>
      <c r="J113" s="67">
        <v>247</v>
      </c>
      <c r="K113" s="67">
        <v>80</v>
      </c>
      <c r="L113" s="67">
        <v>46</v>
      </c>
      <c r="M113" s="67">
        <v>0</v>
      </c>
      <c r="N113" s="67">
        <v>13</v>
      </c>
      <c r="O113" s="67">
        <v>1700</v>
      </c>
      <c r="P113" s="67">
        <v>166</v>
      </c>
    </row>
    <row r="114" spans="1:16" x14ac:dyDescent="0.45">
      <c r="A114" s="67" t="s">
        <v>723</v>
      </c>
      <c r="B114" s="67" t="s">
        <v>724</v>
      </c>
      <c r="C114" s="67">
        <v>1776</v>
      </c>
      <c r="D114" s="67">
        <v>227</v>
      </c>
      <c r="E114" s="67">
        <v>1180</v>
      </c>
      <c r="F114" s="67">
        <v>192</v>
      </c>
      <c r="G114" s="67">
        <v>1178</v>
      </c>
      <c r="H114" s="67">
        <v>190</v>
      </c>
      <c r="I114" s="67">
        <v>1116</v>
      </c>
      <c r="J114" s="67">
        <v>173</v>
      </c>
      <c r="K114" s="67">
        <v>62</v>
      </c>
      <c r="L114" s="67">
        <v>51</v>
      </c>
      <c r="M114" s="67">
        <v>2</v>
      </c>
      <c r="N114" s="67">
        <v>5</v>
      </c>
      <c r="O114" s="67">
        <v>596</v>
      </c>
      <c r="P114" s="67">
        <v>105</v>
      </c>
    </row>
    <row r="115" spans="1:16" x14ac:dyDescent="0.45">
      <c r="A115" s="67" t="s">
        <v>725</v>
      </c>
      <c r="B115" s="67" t="s">
        <v>726</v>
      </c>
      <c r="C115" s="67">
        <v>18981</v>
      </c>
      <c r="D115" s="67">
        <v>716</v>
      </c>
      <c r="E115" s="67">
        <v>11541</v>
      </c>
      <c r="F115" s="67">
        <v>525</v>
      </c>
      <c r="G115" s="67">
        <v>11532</v>
      </c>
      <c r="H115" s="67">
        <v>527</v>
      </c>
      <c r="I115" s="67">
        <v>11258</v>
      </c>
      <c r="J115" s="67">
        <v>535</v>
      </c>
      <c r="K115" s="67">
        <v>274</v>
      </c>
      <c r="L115" s="67">
        <v>100</v>
      </c>
      <c r="M115" s="67">
        <v>9</v>
      </c>
      <c r="N115" s="67">
        <v>13</v>
      </c>
      <c r="O115" s="67">
        <v>7440</v>
      </c>
      <c r="P115" s="67">
        <v>553</v>
      </c>
    </row>
    <row r="116" spans="1:16" x14ac:dyDescent="0.45">
      <c r="A116" s="67" t="s">
        <v>727</v>
      </c>
      <c r="B116" s="67" t="s">
        <v>728</v>
      </c>
      <c r="C116" s="67">
        <v>1086</v>
      </c>
      <c r="D116" s="67">
        <v>247</v>
      </c>
      <c r="E116" s="67">
        <v>878</v>
      </c>
      <c r="F116" s="67">
        <v>237</v>
      </c>
      <c r="G116" s="67">
        <v>878</v>
      </c>
      <c r="H116" s="67">
        <v>237</v>
      </c>
      <c r="I116" s="67">
        <v>864</v>
      </c>
      <c r="J116" s="67">
        <v>240</v>
      </c>
      <c r="K116" s="67">
        <v>14</v>
      </c>
      <c r="L116" s="67">
        <v>12</v>
      </c>
      <c r="M116" s="67">
        <v>0</v>
      </c>
      <c r="N116" s="67">
        <v>9</v>
      </c>
      <c r="O116" s="67">
        <v>208</v>
      </c>
      <c r="P116" s="67">
        <v>51</v>
      </c>
    </row>
    <row r="117" spans="1:16" x14ac:dyDescent="0.45">
      <c r="A117" s="67" t="s">
        <v>729</v>
      </c>
      <c r="B117" s="67" t="s">
        <v>730</v>
      </c>
      <c r="C117" s="67">
        <v>115</v>
      </c>
      <c r="D117" s="67">
        <v>104</v>
      </c>
      <c r="E117" s="67">
        <v>34</v>
      </c>
      <c r="F117" s="67">
        <v>17</v>
      </c>
      <c r="G117" s="67">
        <v>34</v>
      </c>
      <c r="H117" s="67">
        <v>17</v>
      </c>
      <c r="I117" s="67">
        <v>32</v>
      </c>
      <c r="J117" s="67">
        <v>17</v>
      </c>
      <c r="K117" s="67">
        <v>2</v>
      </c>
      <c r="L117" s="67">
        <v>3</v>
      </c>
      <c r="M117" s="67">
        <v>0</v>
      </c>
      <c r="N117" s="67">
        <v>9</v>
      </c>
      <c r="O117" s="67">
        <v>81</v>
      </c>
      <c r="P117" s="67">
        <v>103</v>
      </c>
    </row>
    <row r="118" spans="1:16" x14ac:dyDescent="0.45">
      <c r="A118" s="67" t="s">
        <v>731</v>
      </c>
      <c r="B118" s="67" t="s">
        <v>732</v>
      </c>
      <c r="C118" s="67">
        <v>2880</v>
      </c>
      <c r="D118" s="67">
        <v>156</v>
      </c>
      <c r="E118" s="67">
        <v>1980</v>
      </c>
      <c r="F118" s="67">
        <v>144</v>
      </c>
      <c r="G118" s="67">
        <v>1980</v>
      </c>
      <c r="H118" s="67">
        <v>144</v>
      </c>
      <c r="I118" s="67">
        <v>1967</v>
      </c>
      <c r="J118" s="67">
        <v>144</v>
      </c>
      <c r="K118" s="67">
        <v>13</v>
      </c>
      <c r="L118" s="67">
        <v>16</v>
      </c>
      <c r="M118" s="67">
        <v>0</v>
      </c>
      <c r="N118" s="67">
        <v>9</v>
      </c>
      <c r="O118" s="67">
        <v>900</v>
      </c>
      <c r="P118" s="67">
        <v>109</v>
      </c>
    </row>
    <row r="119" spans="1:16" x14ac:dyDescent="0.45">
      <c r="A119" s="67" t="s">
        <v>733</v>
      </c>
      <c r="B119" s="67" t="s">
        <v>734</v>
      </c>
      <c r="C119" s="67">
        <v>1828</v>
      </c>
      <c r="D119" s="67">
        <v>231</v>
      </c>
      <c r="E119" s="67">
        <v>1332</v>
      </c>
      <c r="F119" s="67">
        <v>211</v>
      </c>
      <c r="G119" s="67">
        <v>1332</v>
      </c>
      <c r="H119" s="67">
        <v>211</v>
      </c>
      <c r="I119" s="67">
        <v>1321</v>
      </c>
      <c r="J119" s="67">
        <v>210</v>
      </c>
      <c r="K119" s="67">
        <v>11</v>
      </c>
      <c r="L119" s="67">
        <v>8</v>
      </c>
      <c r="M119" s="67">
        <v>0</v>
      </c>
      <c r="N119" s="67">
        <v>9</v>
      </c>
      <c r="O119" s="67">
        <v>496</v>
      </c>
      <c r="P119" s="67">
        <v>128</v>
      </c>
    </row>
    <row r="120" spans="1:16" x14ac:dyDescent="0.45">
      <c r="A120" s="67" t="s">
        <v>735</v>
      </c>
      <c r="B120" s="67" t="s">
        <v>736</v>
      </c>
      <c r="C120" s="67">
        <v>5665</v>
      </c>
      <c r="D120" s="67">
        <v>343</v>
      </c>
      <c r="E120" s="67">
        <v>3737</v>
      </c>
      <c r="F120" s="67">
        <v>337</v>
      </c>
      <c r="G120" s="67">
        <v>3737</v>
      </c>
      <c r="H120" s="67">
        <v>337</v>
      </c>
      <c r="I120" s="67">
        <v>3515</v>
      </c>
      <c r="J120" s="67">
        <v>315</v>
      </c>
      <c r="K120" s="67">
        <v>222</v>
      </c>
      <c r="L120" s="67">
        <v>109</v>
      </c>
      <c r="M120" s="67">
        <v>0</v>
      </c>
      <c r="N120" s="67">
        <v>13</v>
      </c>
      <c r="O120" s="67">
        <v>1928</v>
      </c>
      <c r="P120" s="67">
        <v>318</v>
      </c>
    </row>
    <row r="121" spans="1:16" x14ac:dyDescent="0.45">
      <c r="A121" s="67" t="s">
        <v>737</v>
      </c>
      <c r="B121" s="67" t="s">
        <v>738</v>
      </c>
      <c r="C121" s="67">
        <v>31000</v>
      </c>
      <c r="D121" s="67">
        <v>536</v>
      </c>
      <c r="E121" s="67">
        <v>20704</v>
      </c>
      <c r="F121" s="67">
        <v>609</v>
      </c>
      <c r="G121" s="67">
        <v>20696</v>
      </c>
      <c r="H121" s="67">
        <v>609</v>
      </c>
      <c r="I121" s="67">
        <v>20254</v>
      </c>
      <c r="J121" s="67">
        <v>625</v>
      </c>
      <c r="K121" s="67">
        <v>442</v>
      </c>
      <c r="L121" s="67">
        <v>133</v>
      </c>
      <c r="M121" s="67">
        <v>8</v>
      </c>
      <c r="N121" s="67">
        <v>13</v>
      </c>
      <c r="O121" s="67">
        <v>10296</v>
      </c>
      <c r="P121" s="67">
        <v>593</v>
      </c>
    </row>
    <row r="122" spans="1:16" x14ac:dyDescent="0.45">
      <c r="A122" s="67" t="s">
        <v>739</v>
      </c>
      <c r="B122" s="67" t="s">
        <v>740</v>
      </c>
      <c r="C122" s="67">
        <v>1496</v>
      </c>
      <c r="D122" s="67">
        <v>240</v>
      </c>
      <c r="E122" s="67">
        <v>869</v>
      </c>
      <c r="F122" s="67">
        <v>129</v>
      </c>
      <c r="G122" s="67">
        <v>869</v>
      </c>
      <c r="H122" s="67">
        <v>129</v>
      </c>
      <c r="I122" s="67">
        <v>834</v>
      </c>
      <c r="J122" s="67">
        <v>127</v>
      </c>
      <c r="K122" s="67">
        <v>35</v>
      </c>
      <c r="L122" s="67">
        <v>23</v>
      </c>
      <c r="M122" s="67">
        <v>0</v>
      </c>
      <c r="N122" s="67">
        <v>9</v>
      </c>
      <c r="O122" s="67">
        <v>627</v>
      </c>
      <c r="P122" s="67">
        <v>200</v>
      </c>
    </row>
    <row r="123" spans="1:16" x14ac:dyDescent="0.45">
      <c r="A123" s="67" t="s">
        <v>741</v>
      </c>
      <c r="B123" s="67" t="s">
        <v>742</v>
      </c>
      <c r="C123" s="67">
        <v>2713</v>
      </c>
      <c r="D123" s="67">
        <v>310</v>
      </c>
      <c r="E123" s="67">
        <v>1709</v>
      </c>
      <c r="F123" s="67">
        <v>248</v>
      </c>
      <c r="G123" s="67">
        <v>1709</v>
      </c>
      <c r="H123" s="67">
        <v>248</v>
      </c>
      <c r="I123" s="67">
        <v>1695</v>
      </c>
      <c r="J123" s="67">
        <v>248</v>
      </c>
      <c r="K123" s="67">
        <v>14</v>
      </c>
      <c r="L123" s="67">
        <v>11</v>
      </c>
      <c r="M123" s="67">
        <v>0</v>
      </c>
      <c r="N123" s="67">
        <v>9</v>
      </c>
      <c r="O123" s="67">
        <v>1004</v>
      </c>
      <c r="P123" s="67">
        <v>223</v>
      </c>
    </row>
    <row r="124" spans="1:16" x14ac:dyDescent="0.45">
      <c r="A124" s="67" t="s">
        <v>743</v>
      </c>
      <c r="B124" s="67" t="s">
        <v>744</v>
      </c>
      <c r="C124" s="67">
        <v>1695</v>
      </c>
      <c r="D124" s="67">
        <v>206</v>
      </c>
      <c r="E124" s="67">
        <v>1158</v>
      </c>
      <c r="F124" s="67">
        <v>171</v>
      </c>
      <c r="G124" s="67">
        <v>1158</v>
      </c>
      <c r="H124" s="67">
        <v>171</v>
      </c>
      <c r="I124" s="67">
        <v>1139</v>
      </c>
      <c r="J124" s="67">
        <v>167</v>
      </c>
      <c r="K124" s="67">
        <v>19</v>
      </c>
      <c r="L124" s="67">
        <v>22</v>
      </c>
      <c r="M124" s="67">
        <v>0</v>
      </c>
      <c r="N124" s="67">
        <v>9</v>
      </c>
      <c r="O124" s="67">
        <v>537</v>
      </c>
      <c r="P124" s="67">
        <v>166</v>
      </c>
    </row>
    <row r="125" spans="1:16" x14ac:dyDescent="0.45">
      <c r="A125" s="67" t="s">
        <v>745</v>
      </c>
      <c r="B125" s="67" t="s">
        <v>746</v>
      </c>
      <c r="C125" s="67">
        <v>4163</v>
      </c>
      <c r="D125" s="67">
        <v>267</v>
      </c>
      <c r="E125" s="67">
        <v>2761</v>
      </c>
      <c r="F125" s="67">
        <v>261</v>
      </c>
      <c r="G125" s="67">
        <v>2761</v>
      </c>
      <c r="H125" s="67">
        <v>261</v>
      </c>
      <c r="I125" s="67">
        <v>2711</v>
      </c>
      <c r="J125" s="67">
        <v>263</v>
      </c>
      <c r="K125" s="67">
        <v>50</v>
      </c>
      <c r="L125" s="67">
        <v>42</v>
      </c>
      <c r="M125" s="67">
        <v>0</v>
      </c>
      <c r="N125" s="67">
        <v>9</v>
      </c>
      <c r="O125" s="67">
        <v>1402</v>
      </c>
      <c r="P125" s="67">
        <v>234</v>
      </c>
    </row>
    <row r="126" spans="1:16" x14ac:dyDescent="0.45">
      <c r="A126" s="67" t="s">
        <v>747</v>
      </c>
      <c r="B126" s="67" t="s">
        <v>748</v>
      </c>
      <c r="C126" s="67">
        <v>1467</v>
      </c>
      <c r="D126" s="67">
        <v>215</v>
      </c>
      <c r="E126" s="67">
        <v>1039</v>
      </c>
      <c r="F126" s="67">
        <v>183</v>
      </c>
      <c r="G126" s="67">
        <v>1039</v>
      </c>
      <c r="H126" s="67">
        <v>183</v>
      </c>
      <c r="I126" s="67">
        <v>1017</v>
      </c>
      <c r="J126" s="67">
        <v>180</v>
      </c>
      <c r="K126" s="67">
        <v>22</v>
      </c>
      <c r="L126" s="67">
        <v>19</v>
      </c>
      <c r="M126" s="67">
        <v>0</v>
      </c>
      <c r="N126" s="67">
        <v>9</v>
      </c>
      <c r="O126" s="67">
        <v>428</v>
      </c>
      <c r="P126" s="67">
        <v>116</v>
      </c>
    </row>
    <row r="127" spans="1:16" x14ac:dyDescent="0.45">
      <c r="A127" s="67" t="s">
        <v>749</v>
      </c>
      <c r="B127" s="67" t="s">
        <v>750</v>
      </c>
      <c r="C127" s="67">
        <v>1984</v>
      </c>
      <c r="D127" s="67">
        <v>272</v>
      </c>
      <c r="E127" s="67">
        <v>1334</v>
      </c>
      <c r="F127" s="67">
        <v>173</v>
      </c>
      <c r="G127" s="67">
        <v>1330</v>
      </c>
      <c r="H127" s="67">
        <v>172</v>
      </c>
      <c r="I127" s="67">
        <v>1312</v>
      </c>
      <c r="J127" s="67">
        <v>170</v>
      </c>
      <c r="K127" s="67">
        <v>18</v>
      </c>
      <c r="L127" s="67">
        <v>12</v>
      </c>
      <c r="M127" s="67">
        <v>4</v>
      </c>
      <c r="N127" s="67">
        <v>5</v>
      </c>
      <c r="O127" s="67">
        <v>650</v>
      </c>
      <c r="P127" s="67">
        <v>198</v>
      </c>
    </row>
    <row r="128" spans="1:16" x14ac:dyDescent="0.45">
      <c r="A128" s="67" t="s">
        <v>751</v>
      </c>
      <c r="B128" s="67" t="s">
        <v>752</v>
      </c>
      <c r="C128" s="67">
        <v>30399</v>
      </c>
      <c r="D128" s="67">
        <v>645</v>
      </c>
      <c r="E128" s="67">
        <v>19873</v>
      </c>
      <c r="F128" s="67">
        <v>754</v>
      </c>
      <c r="G128" s="67">
        <v>19812</v>
      </c>
      <c r="H128" s="67">
        <v>758</v>
      </c>
      <c r="I128" s="67">
        <v>19454</v>
      </c>
      <c r="J128" s="67">
        <v>738</v>
      </c>
      <c r="K128" s="67">
        <v>358</v>
      </c>
      <c r="L128" s="67">
        <v>140</v>
      </c>
      <c r="M128" s="67">
        <v>61</v>
      </c>
      <c r="N128" s="67">
        <v>44</v>
      </c>
      <c r="O128" s="67">
        <v>10526</v>
      </c>
      <c r="P128" s="67">
        <v>664</v>
      </c>
    </row>
    <row r="129" spans="1:16" x14ac:dyDescent="0.45">
      <c r="A129" s="67" t="s">
        <v>753</v>
      </c>
      <c r="B129" s="67" t="s">
        <v>754</v>
      </c>
      <c r="C129" s="67">
        <v>615</v>
      </c>
      <c r="D129" s="67">
        <v>218</v>
      </c>
      <c r="E129" s="67">
        <v>470</v>
      </c>
      <c r="F129" s="67">
        <v>208</v>
      </c>
      <c r="G129" s="67">
        <v>470</v>
      </c>
      <c r="H129" s="67">
        <v>208</v>
      </c>
      <c r="I129" s="67">
        <v>441</v>
      </c>
      <c r="J129" s="67">
        <v>189</v>
      </c>
      <c r="K129" s="67">
        <v>29</v>
      </c>
      <c r="L129" s="67">
        <v>45</v>
      </c>
      <c r="M129" s="67">
        <v>0</v>
      </c>
      <c r="N129" s="67">
        <v>9</v>
      </c>
      <c r="O129" s="67">
        <v>145</v>
      </c>
      <c r="P129" s="67">
        <v>94</v>
      </c>
    </row>
    <row r="130" spans="1:16" x14ac:dyDescent="0.45">
      <c r="A130" s="67" t="s">
        <v>755</v>
      </c>
      <c r="B130" s="67" t="s">
        <v>756</v>
      </c>
      <c r="C130" s="67">
        <v>3859</v>
      </c>
      <c r="D130" s="67">
        <v>266</v>
      </c>
      <c r="E130" s="67">
        <v>2509</v>
      </c>
      <c r="F130" s="67">
        <v>258</v>
      </c>
      <c r="G130" s="67">
        <v>2509</v>
      </c>
      <c r="H130" s="67">
        <v>258</v>
      </c>
      <c r="I130" s="67">
        <v>2436</v>
      </c>
      <c r="J130" s="67">
        <v>260</v>
      </c>
      <c r="K130" s="67">
        <v>73</v>
      </c>
      <c r="L130" s="67">
        <v>42</v>
      </c>
      <c r="M130" s="67">
        <v>0</v>
      </c>
      <c r="N130" s="67">
        <v>9</v>
      </c>
      <c r="O130" s="67">
        <v>1350</v>
      </c>
      <c r="P130" s="67">
        <v>164</v>
      </c>
    </row>
    <row r="131" spans="1:16" x14ac:dyDescent="0.45">
      <c r="A131" s="67" t="s">
        <v>757</v>
      </c>
      <c r="B131" s="67" t="s">
        <v>758</v>
      </c>
      <c r="C131" s="67">
        <v>21685</v>
      </c>
      <c r="D131" s="67">
        <v>724</v>
      </c>
      <c r="E131" s="67">
        <v>14415</v>
      </c>
      <c r="F131" s="67">
        <v>624</v>
      </c>
      <c r="G131" s="67">
        <v>14415</v>
      </c>
      <c r="H131" s="67">
        <v>624</v>
      </c>
      <c r="I131" s="67">
        <v>14120</v>
      </c>
      <c r="J131" s="67">
        <v>622</v>
      </c>
      <c r="K131" s="67">
        <v>295</v>
      </c>
      <c r="L131" s="67">
        <v>127</v>
      </c>
      <c r="M131" s="67">
        <v>0</v>
      </c>
      <c r="N131" s="67">
        <v>17</v>
      </c>
      <c r="O131" s="67">
        <v>7270</v>
      </c>
      <c r="P131" s="67">
        <v>559</v>
      </c>
    </row>
    <row r="132" spans="1:16" x14ac:dyDescent="0.45">
      <c r="A132" s="67" t="s">
        <v>759</v>
      </c>
      <c r="B132" s="67" t="s">
        <v>760</v>
      </c>
      <c r="C132" s="67">
        <v>13733</v>
      </c>
      <c r="D132" s="67">
        <v>365</v>
      </c>
      <c r="E132" s="67">
        <v>7701</v>
      </c>
      <c r="F132" s="67">
        <v>444</v>
      </c>
      <c r="G132" s="67">
        <v>7701</v>
      </c>
      <c r="H132" s="67">
        <v>444</v>
      </c>
      <c r="I132" s="67">
        <v>7377</v>
      </c>
      <c r="J132" s="67">
        <v>416</v>
      </c>
      <c r="K132" s="67">
        <v>324</v>
      </c>
      <c r="L132" s="67">
        <v>218</v>
      </c>
      <c r="M132" s="67">
        <v>0</v>
      </c>
      <c r="N132" s="67">
        <v>15</v>
      </c>
      <c r="O132" s="67">
        <v>6032</v>
      </c>
      <c r="P132" s="67">
        <v>449</v>
      </c>
    </row>
    <row r="133" spans="1:16" x14ac:dyDescent="0.45">
      <c r="A133" s="67" t="s">
        <v>761</v>
      </c>
      <c r="B133" s="67" t="s">
        <v>762</v>
      </c>
      <c r="C133" s="67">
        <v>10676</v>
      </c>
      <c r="D133" s="67">
        <v>438</v>
      </c>
      <c r="E133" s="67">
        <v>7128</v>
      </c>
      <c r="F133" s="67">
        <v>415</v>
      </c>
      <c r="G133" s="67">
        <v>7128</v>
      </c>
      <c r="H133" s="67">
        <v>415</v>
      </c>
      <c r="I133" s="67">
        <v>6882</v>
      </c>
      <c r="J133" s="67">
        <v>418</v>
      </c>
      <c r="K133" s="67">
        <v>246</v>
      </c>
      <c r="L133" s="67">
        <v>115</v>
      </c>
      <c r="M133" s="67">
        <v>0</v>
      </c>
      <c r="N133" s="67">
        <v>15</v>
      </c>
      <c r="O133" s="67">
        <v>3548</v>
      </c>
      <c r="P133" s="67">
        <v>357</v>
      </c>
    </row>
    <row r="134" spans="1:16" x14ac:dyDescent="0.45">
      <c r="A134" s="67" t="s">
        <v>763</v>
      </c>
      <c r="B134" s="67" t="s">
        <v>764</v>
      </c>
      <c r="C134" s="67">
        <v>2784</v>
      </c>
      <c r="D134" s="67">
        <v>321</v>
      </c>
      <c r="E134" s="67">
        <v>1903</v>
      </c>
      <c r="F134" s="67">
        <v>267</v>
      </c>
      <c r="G134" s="67">
        <v>1903</v>
      </c>
      <c r="H134" s="67">
        <v>267</v>
      </c>
      <c r="I134" s="67">
        <v>1818</v>
      </c>
      <c r="J134" s="67">
        <v>261</v>
      </c>
      <c r="K134" s="67">
        <v>85</v>
      </c>
      <c r="L134" s="67">
        <v>34</v>
      </c>
      <c r="M134" s="67">
        <v>0</v>
      </c>
      <c r="N134" s="67">
        <v>9</v>
      </c>
      <c r="O134" s="67">
        <v>881</v>
      </c>
      <c r="P134" s="67">
        <v>166</v>
      </c>
    </row>
    <row r="135" spans="1:16" x14ac:dyDescent="0.45">
      <c r="A135" s="67" t="s">
        <v>765</v>
      </c>
      <c r="B135" s="67" t="s">
        <v>766</v>
      </c>
      <c r="C135" s="67">
        <v>2672</v>
      </c>
      <c r="D135" s="67">
        <v>352</v>
      </c>
      <c r="E135" s="67">
        <v>1782</v>
      </c>
      <c r="F135" s="67">
        <v>310</v>
      </c>
      <c r="G135" s="67">
        <v>1782</v>
      </c>
      <c r="H135" s="67">
        <v>310</v>
      </c>
      <c r="I135" s="67">
        <v>1781</v>
      </c>
      <c r="J135" s="67">
        <v>311</v>
      </c>
      <c r="K135" s="67">
        <v>1</v>
      </c>
      <c r="L135" s="67">
        <v>2</v>
      </c>
      <c r="M135" s="67">
        <v>0</v>
      </c>
      <c r="N135" s="67">
        <v>9</v>
      </c>
      <c r="O135" s="67">
        <v>890</v>
      </c>
      <c r="P135" s="67">
        <v>186</v>
      </c>
    </row>
    <row r="136" spans="1:16" x14ac:dyDescent="0.45">
      <c r="A136" s="67" t="s">
        <v>767</v>
      </c>
      <c r="B136" s="67" t="s">
        <v>768</v>
      </c>
      <c r="C136" s="67">
        <v>1579</v>
      </c>
      <c r="D136" s="67">
        <v>196</v>
      </c>
      <c r="E136" s="67">
        <v>1148</v>
      </c>
      <c r="F136" s="67">
        <v>175</v>
      </c>
      <c r="G136" s="67">
        <v>1148</v>
      </c>
      <c r="H136" s="67">
        <v>175</v>
      </c>
      <c r="I136" s="67">
        <v>1127</v>
      </c>
      <c r="J136" s="67">
        <v>175</v>
      </c>
      <c r="K136" s="67">
        <v>21</v>
      </c>
      <c r="L136" s="67">
        <v>22</v>
      </c>
      <c r="M136" s="67">
        <v>0</v>
      </c>
      <c r="N136" s="67">
        <v>9</v>
      </c>
      <c r="O136" s="67">
        <v>431</v>
      </c>
      <c r="P136" s="67">
        <v>73</v>
      </c>
    </row>
    <row r="137" spans="1:16" x14ac:dyDescent="0.45">
      <c r="A137" s="67" t="s">
        <v>769</v>
      </c>
      <c r="B137" s="67" t="s">
        <v>770</v>
      </c>
      <c r="C137" s="67">
        <v>1093</v>
      </c>
      <c r="D137" s="67">
        <v>124</v>
      </c>
      <c r="E137" s="67">
        <v>637</v>
      </c>
      <c r="F137" s="67">
        <v>88</v>
      </c>
      <c r="G137" s="67">
        <v>637</v>
      </c>
      <c r="H137" s="67">
        <v>88</v>
      </c>
      <c r="I137" s="67">
        <v>606</v>
      </c>
      <c r="J137" s="67">
        <v>84</v>
      </c>
      <c r="K137" s="67">
        <v>31</v>
      </c>
      <c r="L137" s="67">
        <v>21</v>
      </c>
      <c r="M137" s="67">
        <v>0</v>
      </c>
      <c r="N137" s="67">
        <v>9</v>
      </c>
      <c r="O137" s="67">
        <v>456</v>
      </c>
      <c r="P137" s="67">
        <v>92</v>
      </c>
    </row>
    <row r="138" spans="1:16" x14ac:dyDescent="0.45">
      <c r="A138" s="67" t="s">
        <v>771</v>
      </c>
      <c r="B138" s="67" t="s">
        <v>772</v>
      </c>
      <c r="C138" s="67">
        <v>4506</v>
      </c>
      <c r="D138" s="67">
        <v>458</v>
      </c>
      <c r="E138" s="67">
        <v>3071</v>
      </c>
      <c r="F138" s="67">
        <v>392</v>
      </c>
      <c r="G138" s="67">
        <v>3071</v>
      </c>
      <c r="H138" s="67">
        <v>392</v>
      </c>
      <c r="I138" s="67">
        <v>3052</v>
      </c>
      <c r="J138" s="67">
        <v>390</v>
      </c>
      <c r="K138" s="67">
        <v>19</v>
      </c>
      <c r="L138" s="67">
        <v>14</v>
      </c>
      <c r="M138" s="67">
        <v>0</v>
      </c>
      <c r="N138" s="67">
        <v>13</v>
      </c>
      <c r="O138" s="67">
        <v>1435</v>
      </c>
      <c r="P138" s="67">
        <v>266</v>
      </c>
    </row>
    <row r="139" spans="1:16" x14ac:dyDescent="0.45">
      <c r="A139" s="67" t="s">
        <v>773</v>
      </c>
      <c r="B139" s="67" t="s">
        <v>774</v>
      </c>
      <c r="C139" s="67">
        <v>34316</v>
      </c>
      <c r="D139" s="67">
        <v>891</v>
      </c>
      <c r="E139" s="67">
        <v>22954</v>
      </c>
      <c r="F139" s="67">
        <v>960</v>
      </c>
      <c r="G139" s="67">
        <v>22928</v>
      </c>
      <c r="H139" s="67">
        <v>965</v>
      </c>
      <c r="I139" s="67">
        <v>22235</v>
      </c>
      <c r="J139" s="67">
        <v>947</v>
      </c>
      <c r="K139" s="67">
        <v>693</v>
      </c>
      <c r="L139" s="67">
        <v>212</v>
      </c>
      <c r="M139" s="67">
        <v>26</v>
      </c>
      <c r="N139" s="67">
        <v>29</v>
      </c>
      <c r="O139" s="67">
        <v>11362</v>
      </c>
      <c r="P139" s="67">
        <v>729</v>
      </c>
    </row>
    <row r="140" spans="1:16" x14ac:dyDescent="0.45">
      <c r="A140" s="67" t="s">
        <v>775</v>
      </c>
      <c r="B140" s="67" t="s">
        <v>776</v>
      </c>
      <c r="C140" s="67">
        <v>17106</v>
      </c>
      <c r="D140" s="67">
        <v>839</v>
      </c>
      <c r="E140" s="67">
        <v>11775</v>
      </c>
      <c r="F140" s="67">
        <v>767</v>
      </c>
      <c r="G140" s="67">
        <v>11775</v>
      </c>
      <c r="H140" s="67">
        <v>767</v>
      </c>
      <c r="I140" s="67">
        <v>11505</v>
      </c>
      <c r="J140" s="67">
        <v>759</v>
      </c>
      <c r="K140" s="67">
        <v>270</v>
      </c>
      <c r="L140" s="67">
        <v>117</v>
      </c>
      <c r="M140" s="67">
        <v>0</v>
      </c>
      <c r="N140" s="67">
        <v>17</v>
      </c>
      <c r="O140" s="67">
        <v>5331</v>
      </c>
      <c r="P140" s="67">
        <v>524</v>
      </c>
    </row>
    <row r="141" spans="1:16" x14ac:dyDescent="0.45">
      <c r="A141" s="67" t="s">
        <v>777</v>
      </c>
      <c r="B141" s="67" t="s">
        <v>778</v>
      </c>
      <c r="C141" s="67">
        <v>9540</v>
      </c>
      <c r="D141" s="67">
        <v>472</v>
      </c>
      <c r="E141" s="67">
        <v>6536</v>
      </c>
      <c r="F141" s="67">
        <v>398</v>
      </c>
      <c r="G141" s="67">
        <v>6536</v>
      </c>
      <c r="H141" s="67">
        <v>398</v>
      </c>
      <c r="I141" s="67">
        <v>6468</v>
      </c>
      <c r="J141" s="67">
        <v>396</v>
      </c>
      <c r="K141" s="67">
        <v>68</v>
      </c>
      <c r="L141" s="67">
        <v>44</v>
      </c>
      <c r="M141" s="67">
        <v>0</v>
      </c>
      <c r="N141" s="67">
        <v>15</v>
      </c>
      <c r="O141" s="67">
        <v>3004</v>
      </c>
      <c r="P141" s="67">
        <v>343</v>
      </c>
    </row>
    <row r="142" spans="1:16" x14ac:dyDescent="0.45">
      <c r="A142" s="67" t="s">
        <v>779</v>
      </c>
      <c r="B142" s="67" t="s">
        <v>780</v>
      </c>
      <c r="C142" s="67">
        <v>7497</v>
      </c>
      <c r="D142" s="67">
        <v>423</v>
      </c>
      <c r="E142" s="67">
        <v>5291</v>
      </c>
      <c r="F142" s="67">
        <v>513</v>
      </c>
      <c r="G142" s="67">
        <v>5291</v>
      </c>
      <c r="H142" s="67">
        <v>513</v>
      </c>
      <c r="I142" s="67">
        <v>5038</v>
      </c>
      <c r="J142" s="67">
        <v>471</v>
      </c>
      <c r="K142" s="67">
        <v>253</v>
      </c>
      <c r="L142" s="67">
        <v>226</v>
      </c>
      <c r="M142" s="67">
        <v>0</v>
      </c>
      <c r="N142" s="67">
        <v>13</v>
      </c>
      <c r="O142" s="67">
        <v>2206</v>
      </c>
      <c r="P142" s="67">
        <v>444</v>
      </c>
    </row>
    <row r="143" spans="1:16" x14ac:dyDescent="0.45">
      <c r="A143" s="67" t="s">
        <v>781</v>
      </c>
      <c r="B143" s="67" t="s">
        <v>782</v>
      </c>
      <c r="C143" s="67">
        <v>201</v>
      </c>
      <c r="D143" s="67">
        <v>48</v>
      </c>
      <c r="E143" s="67">
        <v>147</v>
      </c>
      <c r="F143" s="67">
        <v>51</v>
      </c>
      <c r="G143" s="67">
        <v>147</v>
      </c>
      <c r="H143" s="67">
        <v>51</v>
      </c>
      <c r="I143" s="67">
        <v>147</v>
      </c>
      <c r="J143" s="67">
        <v>51</v>
      </c>
      <c r="K143" s="67">
        <v>0</v>
      </c>
      <c r="L143" s="67">
        <v>9</v>
      </c>
      <c r="M143" s="67">
        <v>0</v>
      </c>
      <c r="N143" s="67">
        <v>9</v>
      </c>
      <c r="O143" s="67">
        <v>54</v>
      </c>
      <c r="P143" s="67">
        <v>23</v>
      </c>
    </row>
    <row r="144" spans="1:16" x14ac:dyDescent="0.45">
      <c r="A144" s="67" t="s">
        <v>783</v>
      </c>
      <c r="B144" s="67" t="s">
        <v>784</v>
      </c>
      <c r="C144" s="67">
        <v>15441</v>
      </c>
      <c r="D144" s="67">
        <v>427</v>
      </c>
      <c r="E144" s="67">
        <v>11121</v>
      </c>
      <c r="F144" s="67">
        <v>515</v>
      </c>
      <c r="G144" s="67">
        <v>11121</v>
      </c>
      <c r="H144" s="67">
        <v>515</v>
      </c>
      <c r="I144" s="67">
        <v>10824</v>
      </c>
      <c r="J144" s="67">
        <v>513</v>
      </c>
      <c r="K144" s="67">
        <v>297</v>
      </c>
      <c r="L144" s="67">
        <v>110</v>
      </c>
      <c r="M144" s="67">
        <v>0</v>
      </c>
      <c r="N144" s="67">
        <v>15</v>
      </c>
      <c r="O144" s="67">
        <v>4320</v>
      </c>
      <c r="P144" s="67">
        <v>484</v>
      </c>
    </row>
    <row r="145" spans="1:16" x14ac:dyDescent="0.45">
      <c r="A145" s="67" t="s">
        <v>785</v>
      </c>
      <c r="B145" s="67" t="s">
        <v>786</v>
      </c>
      <c r="C145" s="67">
        <v>17984</v>
      </c>
      <c r="D145" s="67">
        <v>832</v>
      </c>
      <c r="E145" s="67">
        <v>12596</v>
      </c>
      <c r="F145" s="67">
        <v>759</v>
      </c>
      <c r="G145" s="67">
        <v>12596</v>
      </c>
      <c r="H145" s="67">
        <v>759</v>
      </c>
      <c r="I145" s="67">
        <v>12137</v>
      </c>
      <c r="J145" s="67">
        <v>708</v>
      </c>
      <c r="K145" s="67">
        <v>459</v>
      </c>
      <c r="L145" s="67">
        <v>203</v>
      </c>
      <c r="M145" s="67">
        <v>0</v>
      </c>
      <c r="N145" s="67">
        <v>17</v>
      </c>
      <c r="O145" s="67">
        <v>5388</v>
      </c>
      <c r="P145" s="67">
        <v>405</v>
      </c>
    </row>
    <row r="146" spans="1:16" x14ac:dyDescent="0.45">
      <c r="A146" s="67" t="s">
        <v>787</v>
      </c>
      <c r="B146" s="67" t="s">
        <v>788</v>
      </c>
      <c r="C146" s="67">
        <v>1782</v>
      </c>
      <c r="D146" s="67">
        <v>213</v>
      </c>
      <c r="E146" s="67">
        <v>1290</v>
      </c>
      <c r="F146" s="67">
        <v>205</v>
      </c>
      <c r="G146" s="67">
        <v>1290</v>
      </c>
      <c r="H146" s="67">
        <v>205</v>
      </c>
      <c r="I146" s="67">
        <v>1225</v>
      </c>
      <c r="J146" s="67">
        <v>193</v>
      </c>
      <c r="K146" s="67">
        <v>65</v>
      </c>
      <c r="L146" s="67">
        <v>41</v>
      </c>
      <c r="M146" s="67">
        <v>0</v>
      </c>
      <c r="N146" s="67">
        <v>9</v>
      </c>
      <c r="O146" s="67">
        <v>492</v>
      </c>
      <c r="P146" s="67">
        <v>90</v>
      </c>
    </row>
    <row r="147" spans="1:16" x14ac:dyDescent="0.45">
      <c r="A147" s="67" t="s">
        <v>789</v>
      </c>
      <c r="B147" s="67" t="s">
        <v>790</v>
      </c>
      <c r="C147" s="67">
        <v>16968</v>
      </c>
      <c r="D147" s="67">
        <v>564</v>
      </c>
      <c r="E147" s="67">
        <v>10704</v>
      </c>
      <c r="F147" s="67">
        <v>652</v>
      </c>
      <c r="G147" s="67">
        <v>10704</v>
      </c>
      <c r="H147" s="67">
        <v>652</v>
      </c>
      <c r="I147" s="67">
        <v>10570</v>
      </c>
      <c r="J147" s="67">
        <v>648</v>
      </c>
      <c r="K147" s="67">
        <v>134</v>
      </c>
      <c r="L147" s="67">
        <v>82</v>
      </c>
      <c r="M147" s="67">
        <v>0</v>
      </c>
      <c r="N147" s="67">
        <v>17</v>
      </c>
      <c r="O147" s="67">
        <v>6264</v>
      </c>
      <c r="P147" s="67">
        <v>581</v>
      </c>
    </row>
    <row r="148" spans="1:16" x14ac:dyDescent="0.45">
      <c r="A148" s="67" t="s">
        <v>791</v>
      </c>
      <c r="B148" s="67" t="s">
        <v>792</v>
      </c>
      <c r="C148" s="67">
        <v>1690</v>
      </c>
      <c r="D148" s="67">
        <v>265</v>
      </c>
      <c r="E148" s="67">
        <v>1217</v>
      </c>
      <c r="F148" s="67">
        <v>239</v>
      </c>
      <c r="G148" s="67">
        <v>1217</v>
      </c>
      <c r="H148" s="67">
        <v>239</v>
      </c>
      <c r="I148" s="67">
        <v>1202</v>
      </c>
      <c r="J148" s="67">
        <v>239</v>
      </c>
      <c r="K148" s="67">
        <v>15</v>
      </c>
      <c r="L148" s="67">
        <v>13</v>
      </c>
      <c r="M148" s="67">
        <v>0</v>
      </c>
      <c r="N148" s="67">
        <v>9</v>
      </c>
      <c r="O148" s="67">
        <v>473</v>
      </c>
      <c r="P148" s="67">
        <v>89</v>
      </c>
    </row>
    <row r="149" spans="1:16" x14ac:dyDescent="0.45">
      <c r="A149" s="67" t="s">
        <v>793</v>
      </c>
      <c r="B149" s="67" t="s">
        <v>794</v>
      </c>
      <c r="C149" s="67">
        <v>14978</v>
      </c>
      <c r="D149" s="67">
        <v>467</v>
      </c>
      <c r="E149" s="67">
        <v>10369</v>
      </c>
      <c r="F149" s="67">
        <v>541</v>
      </c>
      <c r="G149" s="67">
        <v>10363</v>
      </c>
      <c r="H149" s="67">
        <v>538</v>
      </c>
      <c r="I149" s="67">
        <v>9920</v>
      </c>
      <c r="J149" s="67">
        <v>490</v>
      </c>
      <c r="K149" s="67">
        <v>443</v>
      </c>
      <c r="L149" s="67">
        <v>198</v>
      </c>
      <c r="M149" s="67">
        <v>6</v>
      </c>
      <c r="N149" s="67">
        <v>11</v>
      </c>
      <c r="O149" s="67">
        <v>4609</v>
      </c>
      <c r="P149" s="67">
        <v>528</v>
      </c>
    </row>
    <row r="150" spans="1:16" x14ac:dyDescent="0.45">
      <c r="A150" s="67" t="s">
        <v>795</v>
      </c>
      <c r="B150" s="67" t="s">
        <v>796</v>
      </c>
      <c r="C150" s="67">
        <v>22849</v>
      </c>
      <c r="D150" s="67">
        <v>843</v>
      </c>
      <c r="E150" s="67">
        <v>14671</v>
      </c>
      <c r="F150" s="67">
        <v>787</v>
      </c>
      <c r="G150" s="67">
        <v>14658</v>
      </c>
      <c r="H150" s="67">
        <v>786</v>
      </c>
      <c r="I150" s="67">
        <v>14251</v>
      </c>
      <c r="J150" s="67">
        <v>792</v>
      </c>
      <c r="K150" s="67">
        <v>407</v>
      </c>
      <c r="L150" s="67">
        <v>159</v>
      </c>
      <c r="M150" s="67">
        <v>13</v>
      </c>
      <c r="N150" s="67">
        <v>21</v>
      </c>
      <c r="O150" s="67">
        <v>8178</v>
      </c>
      <c r="P150" s="67">
        <v>670</v>
      </c>
    </row>
    <row r="151" spans="1:16" x14ac:dyDescent="0.45">
      <c r="A151" s="67" t="s">
        <v>797</v>
      </c>
      <c r="B151" s="67" t="s">
        <v>798</v>
      </c>
      <c r="C151" s="67">
        <v>6043</v>
      </c>
      <c r="D151" s="67">
        <v>585</v>
      </c>
      <c r="E151" s="67">
        <v>3775</v>
      </c>
      <c r="F151" s="67">
        <v>473</v>
      </c>
      <c r="G151" s="67">
        <v>3768</v>
      </c>
      <c r="H151" s="67">
        <v>472</v>
      </c>
      <c r="I151" s="67">
        <v>3679</v>
      </c>
      <c r="J151" s="67">
        <v>460</v>
      </c>
      <c r="K151" s="67">
        <v>89</v>
      </c>
      <c r="L151" s="67">
        <v>66</v>
      </c>
      <c r="M151" s="67">
        <v>7</v>
      </c>
      <c r="N151" s="67">
        <v>12</v>
      </c>
      <c r="O151" s="67">
        <v>2268</v>
      </c>
      <c r="P151" s="67">
        <v>367</v>
      </c>
    </row>
    <row r="152" spans="1:16" x14ac:dyDescent="0.45">
      <c r="A152" s="67" t="s">
        <v>799</v>
      </c>
      <c r="B152" s="67" t="s">
        <v>800</v>
      </c>
      <c r="C152" s="67">
        <v>9837</v>
      </c>
      <c r="D152" s="67">
        <v>377</v>
      </c>
      <c r="E152" s="67">
        <v>6761</v>
      </c>
      <c r="F152" s="67">
        <v>443</v>
      </c>
      <c r="G152" s="67">
        <v>6731</v>
      </c>
      <c r="H152" s="67">
        <v>444</v>
      </c>
      <c r="I152" s="67">
        <v>6460</v>
      </c>
      <c r="J152" s="67">
        <v>395</v>
      </c>
      <c r="K152" s="67">
        <v>271</v>
      </c>
      <c r="L152" s="67">
        <v>116</v>
      </c>
      <c r="M152" s="67">
        <v>30</v>
      </c>
      <c r="N152" s="67">
        <v>43</v>
      </c>
      <c r="O152" s="67">
        <v>3076</v>
      </c>
      <c r="P152" s="67">
        <v>300</v>
      </c>
    </row>
    <row r="153" spans="1:16" x14ac:dyDescent="0.45">
      <c r="A153" s="67" t="s">
        <v>801</v>
      </c>
      <c r="B153" s="67" t="s">
        <v>802</v>
      </c>
      <c r="C153" s="67">
        <v>3</v>
      </c>
      <c r="D153" s="67">
        <v>6</v>
      </c>
      <c r="E153" s="67">
        <v>0</v>
      </c>
      <c r="F153" s="67">
        <v>9</v>
      </c>
      <c r="G153" s="67">
        <v>0</v>
      </c>
      <c r="H153" s="67">
        <v>9</v>
      </c>
      <c r="I153" s="67">
        <v>0</v>
      </c>
      <c r="J153" s="67">
        <v>9</v>
      </c>
      <c r="K153" s="67">
        <v>0</v>
      </c>
      <c r="L153" s="67">
        <v>9</v>
      </c>
      <c r="M153" s="67">
        <v>0</v>
      </c>
      <c r="N153" s="67">
        <v>9</v>
      </c>
      <c r="O153" s="67">
        <v>3</v>
      </c>
      <c r="P153" s="67">
        <v>6</v>
      </c>
    </row>
    <row r="154" spans="1:16" x14ac:dyDescent="0.45">
      <c r="A154" s="67" t="s">
        <v>803</v>
      </c>
      <c r="B154" s="67" t="s">
        <v>804</v>
      </c>
      <c r="C154" s="67">
        <v>3035</v>
      </c>
      <c r="D154" s="67">
        <v>439</v>
      </c>
      <c r="E154" s="67">
        <v>1902</v>
      </c>
      <c r="F154" s="67">
        <v>273</v>
      </c>
      <c r="G154" s="67">
        <v>1902</v>
      </c>
      <c r="H154" s="67">
        <v>273</v>
      </c>
      <c r="I154" s="67">
        <v>1850</v>
      </c>
      <c r="J154" s="67">
        <v>269</v>
      </c>
      <c r="K154" s="67">
        <v>52</v>
      </c>
      <c r="L154" s="67">
        <v>39</v>
      </c>
      <c r="M154" s="67">
        <v>0</v>
      </c>
      <c r="N154" s="67">
        <v>9</v>
      </c>
      <c r="O154" s="67">
        <v>1133</v>
      </c>
      <c r="P154" s="67">
        <v>290</v>
      </c>
    </row>
    <row r="155" spans="1:16" x14ac:dyDescent="0.45">
      <c r="A155" s="67" t="s">
        <v>805</v>
      </c>
      <c r="B155" s="67" t="s">
        <v>806</v>
      </c>
      <c r="C155" s="67">
        <v>4654</v>
      </c>
      <c r="D155" s="67">
        <v>358</v>
      </c>
      <c r="E155" s="67">
        <v>3209</v>
      </c>
      <c r="F155" s="67">
        <v>391</v>
      </c>
      <c r="G155" s="67">
        <v>3209</v>
      </c>
      <c r="H155" s="67">
        <v>391</v>
      </c>
      <c r="I155" s="67">
        <v>2953</v>
      </c>
      <c r="J155" s="67">
        <v>373</v>
      </c>
      <c r="K155" s="67">
        <v>256</v>
      </c>
      <c r="L155" s="67">
        <v>150</v>
      </c>
      <c r="M155" s="67">
        <v>0</v>
      </c>
      <c r="N155" s="67">
        <v>13</v>
      </c>
      <c r="O155" s="67">
        <v>1445</v>
      </c>
      <c r="P155" s="67">
        <v>317</v>
      </c>
    </row>
    <row r="156" spans="1:16" x14ac:dyDescent="0.45">
      <c r="A156" s="67" t="s">
        <v>807</v>
      </c>
      <c r="B156" s="67" t="s">
        <v>808</v>
      </c>
      <c r="C156" s="67">
        <v>24026</v>
      </c>
      <c r="D156" s="67">
        <v>870</v>
      </c>
      <c r="E156" s="67">
        <v>15884</v>
      </c>
      <c r="F156" s="67">
        <v>846</v>
      </c>
      <c r="G156" s="67">
        <v>15868</v>
      </c>
      <c r="H156" s="67">
        <v>846</v>
      </c>
      <c r="I156" s="67">
        <v>15329</v>
      </c>
      <c r="J156" s="67">
        <v>826</v>
      </c>
      <c r="K156" s="67">
        <v>539</v>
      </c>
      <c r="L156" s="67">
        <v>214</v>
      </c>
      <c r="M156" s="67">
        <v>16</v>
      </c>
      <c r="N156" s="67">
        <v>28</v>
      </c>
      <c r="O156" s="67">
        <v>8142</v>
      </c>
      <c r="P156" s="67">
        <v>678</v>
      </c>
    </row>
    <row r="157" spans="1:16" x14ac:dyDescent="0.45">
      <c r="A157" s="67" t="s">
        <v>809</v>
      </c>
      <c r="B157" s="67" t="s">
        <v>810</v>
      </c>
      <c r="C157" s="67">
        <v>2508</v>
      </c>
      <c r="D157" s="67">
        <v>512</v>
      </c>
      <c r="E157" s="67">
        <v>1502</v>
      </c>
      <c r="F157" s="67">
        <v>349</v>
      </c>
      <c r="G157" s="67">
        <v>1502</v>
      </c>
      <c r="H157" s="67">
        <v>349</v>
      </c>
      <c r="I157" s="67">
        <v>1477</v>
      </c>
      <c r="J157" s="67">
        <v>348</v>
      </c>
      <c r="K157" s="67">
        <v>25</v>
      </c>
      <c r="L157" s="67">
        <v>28</v>
      </c>
      <c r="M157" s="67">
        <v>0</v>
      </c>
      <c r="N157" s="67">
        <v>9</v>
      </c>
      <c r="O157" s="67">
        <v>1006</v>
      </c>
      <c r="P157" s="67">
        <v>291</v>
      </c>
    </row>
    <row r="158" spans="1:16" x14ac:dyDescent="0.45">
      <c r="A158" s="67" t="s">
        <v>811</v>
      </c>
      <c r="B158" s="67" t="s">
        <v>812</v>
      </c>
      <c r="C158" s="67">
        <v>15319</v>
      </c>
      <c r="D158" s="67">
        <v>327</v>
      </c>
      <c r="E158" s="67">
        <v>10093</v>
      </c>
      <c r="F158" s="67">
        <v>632</v>
      </c>
      <c r="G158" s="67">
        <v>10093</v>
      </c>
      <c r="H158" s="67">
        <v>632</v>
      </c>
      <c r="I158" s="67">
        <v>9860</v>
      </c>
      <c r="J158" s="67">
        <v>674</v>
      </c>
      <c r="K158" s="67">
        <v>233</v>
      </c>
      <c r="L158" s="67">
        <v>142</v>
      </c>
      <c r="M158" s="67">
        <v>0</v>
      </c>
      <c r="N158" s="67">
        <v>15</v>
      </c>
      <c r="O158" s="67">
        <v>5226</v>
      </c>
      <c r="P158" s="67">
        <v>536</v>
      </c>
    </row>
    <row r="159" spans="1:16" x14ac:dyDescent="0.45">
      <c r="A159" s="67" t="s">
        <v>813</v>
      </c>
      <c r="B159" s="67" t="s">
        <v>814</v>
      </c>
      <c r="C159" s="67">
        <v>1843</v>
      </c>
      <c r="D159" s="67">
        <v>200</v>
      </c>
      <c r="E159" s="67">
        <v>1197</v>
      </c>
      <c r="F159" s="67">
        <v>153</v>
      </c>
      <c r="G159" s="67">
        <v>1194</v>
      </c>
      <c r="H159" s="67">
        <v>153</v>
      </c>
      <c r="I159" s="67">
        <v>1160</v>
      </c>
      <c r="J159" s="67">
        <v>152</v>
      </c>
      <c r="K159" s="67">
        <v>34</v>
      </c>
      <c r="L159" s="67">
        <v>25</v>
      </c>
      <c r="M159" s="67">
        <v>3</v>
      </c>
      <c r="N159" s="67">
        <v>4</v>
      </c>
      <c r="O159" s="67">
        <v>646</v>
      </c>
      <c r="P159" s="67">
        <v>134</v>
      </c>
    </row>
    <row r="160" spans="1:16" x14ac:dyDescent="0.45">
      <c r="A160" s="67" t="s">
        <v>815</v>
      </c>
      <c r="B160" s="67" t="s">
        <v>816</v>
      </c>
      <c r="C160" s="67">
        <v>13316</v>
      </c>
      <c r="D160" s="67">
        <v>561</v>
      </c>
      <c r="E160" s="67">
        <v>8513</v>
      </c>
      <c r="F160" s="67">
        <v>473</v>
      </c>
      <c r="G160" s="67">
        <v>8507</v>
      </c>
      <c r="H160" s="67">
        <v>473</v>
      </c>
      <c r="I160" s="67">
        <v>8208</v>
      </c>
      <c r="J160" s="67">
        <v>490</v>
      </c>
      <c r="K160" s="67">
        <v>299</v>
      </c>
      <c r="L160" s="67">
        <v>112</v>
      </c>
      <c r="M160" s="67">
        <v>6</v>
      </c>
      <c r="N160" s="67">
        <v>8</v>
      </c>
      <c r="O160" s="67">
        <v>4803</v>
      </c>
      <c r="P160" s="67">
        <v>391</v>
      </c>
    </row>
    <row r="161" spans="1:16" x14ac:dyDescent="0.45">
      <c r="A161" s="67" t="s">
        <v>817</v>
      </c>
      <c r="B161" s="67" t="s">
        <v>818</v>
      </c>
      <c r="C161" s="67">
        <v>6137</v>
      </c>
      <c r="D161" s="67">
        <v>506</v>
      </c>
      <c r="E161" s="67">
        <v>3870</v>
      </c>
      <c r="F161" s="67">
        <v>419</v>
      </c>
      <c r="G161" s="67">
        <v>3821</v>
      </c>
      <c r="H161" s="67">
        <v>424</v>
      </c>
      <c r="I161" s="67">
        <v>3675</v>
      </c>
      <c r="J161" s="67">
        <v>424</v>
      </c>
      <c r="K161" s="67">
        <v>146</v>
      </c>
      <c r="L161" s="67">
        <v>77</v>
      </c>
      <c r="M161" s="67">
        <v>49</v>
      </c>
      <c r="N161" s="67">
        <v>73</v>
      </c>
      <c r="O161" s="67">
        <v>2267</v>
      </c>
      <c r="P161" s="67">
        <v>393</v>
      </c>
    </row>
    <row r="162" spans="1:16" x14ac:dyDescent="0.45">
      <c r="A162" s="67" t="s">
        <v>819</v>
      </c>
      <c r="B162" s="67" t="s">
        <v>820</v>
      </c>
      <c r="C162" s="67">
        <v>4841</v>
      </c>
      <c r="D162" s="67">
        <v>376</v>
      </c>
      <c r="E162" s="67">
        <v>3349</v>
      </c>
      <c r="F162" s="67">
        <v>443</v>
      </c>
      <c r="G162" s="67">
        <v>3349</v>
      </c>
      <c r="H162" s="67">
        <v>443</v>
      </c>
      <c r="I162" s="67">
        <v>3192</v>
      </c>
      <c r="J162" s="67">
        <v>425</v>
      </c>
      <c r="K162" s="67">
        <v>157</v>
      </c>
      <c r="L162" s="67">
        <v>103</v>
      </c>
      <c r="M162" s="67">
        <v>0</v>
      </c>
      <c r="N162" s="67">
        <v>13</v>
      </c>
      <c r="O162" s="67">
        <v>1492</v>
      </c>
      <c r="P162" s="67">
        <v>296</v>
      </c>
    </row>
    <row r="163" spans="1:16" x14ac:dyDescent="0.45">
      <c r="A163" s="67" t="s">
        <v>821</v>
      </c>
      <c r="B163" s="67" t="s">
        <v>822</v>
      </c>
      <c r="C163" s="67">
        <v>8860</v>
      </c>
      <c r="D163" s="67">
        <v>461</v>
      </c>
      <c r="E163" s="67">
        <v>6064</v>
      </c>
      <c r="F163" s="67">
        <v>455</v>
      </c>
      <c r="G163" s="67">
        <v>6064</v>
      </c>
      <c r="H163" s="67">
        <v>455</v>
      </c>
      <c r="I163" s="67">
        <v>5941</v>
      </c>
      <c r="J163" s="67">
        <v>469</v>
      </c>
      <c r="K163" s="67">
        <v>123</v>
      </c>
      <c r="L163" s="67">
        <v>68</v>
      </c>
      <c r="M163" s="67">
        <v>0</v>
      </c>
      <c r="N163" s="67">
        <v>15</v>
      </c>
      <c r="O163" s="67">
        <v>2796</v>
      </c>
      <c r="P163" s="67">
        <v>296</v>
      </c>
    </row>
    <row r="164" spans="1:16" x14ac:dyDescent="0.45">
      <c r="A164" s="67" t="s">
        <v>823</v>
      </c>
      <c r="B164" s="67" t="s">
        <v>824</v>
      </c>
      <c r="C164" s="67">
        <v>15588</v>
      </c>
      <c r="D164" s="67">
        <v>449</v>
      </c>
      <c r="E164" s="67">
        <v>10634</v>
      </c>
      <c r="F164" s="67">
        <v>512</v>
      </c>
      <c r="G164" s="67">
        <v>10634</v>
      </c>
      <c r="H164" s="67">
        <v>512</v>
      </c>
      <c r="I164" s="67">
        <v>10479</v>
      </c>
      <c r="J164" s="67">
        <v>521</v>
      </c>
      <c r="K164" s="67">
        <v>155</v>
      </c>
      <c r="L164" s="67">
        <v>82</v>
      </c>
      <c r="M164" s="67">
        <v>0</v>
      </c>
      <c r="N164" s="67">
        <v>15</v>
      </c>
      <c r="O164" s="67">
        <v>4954</v>
      </c>
      <c r="P164" s="67">
        <v>467</v>
      </c>
    </row>
    <row r="165" spans="1:16" x14ac:dyDescent="0.45">
      <c r="A165" s="67" t="s">
        <v>825</v>
      </c>
      <c r="B165" s="67" t="s">
        <v>826</v>
      </c>
      <c r="C165" s="67">
        <v>4982</v>
      </c>
      <c r="D165" s="67">
        <v>215</v>
      </c>
      <c r="E165" s="67">
        <v>3105</v>
      </c>
      <c r="F165" s="67">
        <v>316</v>
      </c>
      <c r="G165" s="67">
        <v>3075</v>
      </c>
      <c r="H165" s="67">
        <v>327</v>
      </c>
      <c r="I165" s="67">
        <v>3047</v>
      </c>
      <c r="J165" s="67">
        <v>324</v>
      </c>
      <c r="K165" s="67">
        <v>28</v>
      </c>
      <c r="L165" s="67">
        <v>26</v>
      </c>
      <c r="M165" s="67">
        <v>30</v>
      </c>
      <c r="N165" s="67">
        <v>41</v>
      </c>
      <c r="O165" s="67">
        <v>1877</v>
      </c>
      <c r="P165" s="67">
        <v>370</v>
      </c>
    </row>
    <row r="166" spans="1:16" x14ac:dyDescent="0.45">
      <c r="A166" s="67" t="s">
        <v>827</v>
      </c>
      <c r="B166" s="67" t="s">
        <v>828</v>
      </c>
      <c r="C166" s="67">
        <v>1538</v>
      </c>
      <c r="D166" s="67">
        <v>171</v>
      </c>
      <c r="E166" s="67">
        <v>870</v>
      </c>
      <c r="F166" s="67">
        <v>110</v>
      </c>
      <c r="G166" s="67">
        <v>870</v>
      </c>
      <c r="H166" s="67">
        <v>110</v>
      </c>
      <c r="I166" s="67">
        <v>841</v>
      </c>
      <c r="J166" s="67">
        <v>108</v>
      </c>
      <c r="K166" s="67">
        <v>29</v>
      </c>
      <c r="L166" s="67">
        <v>23</v>
      </c>
      <c r="M166" s="67">
        <v>0</v>
      </c>
      <c r="N166" s="67">
        <v>9</v>
      </c>
      <c r="O166" s="67">
        <v>668</v>
      </c>
      <c r="P166" s="67">
        <v>108</v>
      </c>
    </row>
    <row r="167" spans="1:16" x14ac:dyDescent="0.45">
      <c r="A167" s="67" t="s">
        <v>829</v>
      </c>
      <c r="B167" s="67" t="s">
        <v>830</v>
      </c>
      <c r="C167" s="67">
        <v>5608</v>
      </c>
      <c r="D167" s="67">
        <v>592</v>
      </c>
      <c r="E167" s="67">
        <v>3648</v>
      </c>
      <c r="F167" s="67">
        <v>513</v>
      </c>
      <c r="G167" s="67">
        <v>3648</v>
      </c>
      <c r="H167" s="67">
        <v>513</v>
      </c>
      <c r="I167" s="67">
        <v>3516</v>
      </c>
      <c r="J167" s="67">
        <v>483</v>
      </c>
      <c r="K167" s="67">
        <v>132</v>
      </c>
      <c r="L167" s="67">
        <v>85</v>
      </c>
      <c r="M167" s="67">
        <v>0</v>
      </c>
      <c r="N167" s="67">
        <v>13</v>
      </c>
      <c r="O167" s="67">
        <v>1960</v>
      </c>
      <c r="P167" s="67">
        <v>390</v>
      </c>
    </row>
    <row r="168" spans="1:16" x14ac:dyDescent="0.45">
      <c r="A168" s="67" t="s">
        <v>831</v>
      </c>
      <c r="B168" s="67" t="s">
        <v>832</v>
      </c>
      <c r="C168" s="67">
        <v>88</v>
      </c>
      <c r="D168" s="67">
        <v>89</v>
      </c>
      <c r="E168" s="67">
        <v>88</v>
      </c>
      <c r="F168" s="67">
        <v>89</v>
      </c>
      <c r="G168" s="67">
        <v>88</v>
      </c>
      <c r="H168" s="67">
        <v>89</v>
      </c>
      <c r="I168" s="67">
        <v>88</v>
      </c>
      <c r="J168" s="67">
        <v>89</v>
      </c>
      <c r="K168" s="67">
        <v>0</v>
      </c>
      <c r="L168" s="67">
        <v>9</v>
      </c>
      <c r="M168" s="67">
        <v>0</v>
      </c>
      <c r="N168" s="67">
        <v>9</v>
      </c>
      <c r="O168" s="67">
        <v>0</v>
      </c>
      <c r="P168" s="67">
        <v>9</v>
      </c>
    </row>
    <row r="169" spans="1:16" x14ac:dyDescent="0.45">
      <c r="A169" s="67" t="s">
        <v>833</v>
      </c>
      <c r="B169" s="67" t="s">
        <v>834</v>
      </c>
      <c r="C169" s="67">
        <v>6941</v>
      </c>
      <c r="D169" s="67">
        <v>419</v>
      </c>
      <c r="E169" s="67">
        <v>5089</v>
      </c>
      <c r="F169" s="67">
        <v>359</v>
      </c>
      <c r="G169" s="67">
        <v>5089</v>
      </c>
      <c r="H169" s="67">
        <v>359</v>
      </c>
      <c r="I169" s="67">
        <v>4789</v>
      </c>
      <c r="J169" s="67">
        <v>390</v>
      </c>
      <c r="K169" s="67">
        <v>300</v>
      </c>
      <c r="L169" s="67">
        <v>122</v>
      </c>
      <c r="M169" s="67">
        <v>0</v>
      </c>
      <c r="N169" s="67">
        <v>13</v>
      </c>
      <c r="O169" s="67">
        <v>1852</v>
      </c>
      <c r="P169" s="67">
        <v>314</v>
      </c>
    </row>
    <row r="170" spans="1:16" x14ac:dyDescent="0.45">
      <c r="A170" s="67" t="s">
        <v>835</v>
      </c>
      <c r="B170" s="67" t="s">
        <v>836</v>
      </c>
      <c r="C170" s="67">
        <v>11459</v>
      </c>
      <c r="D170" s="67">
        <v>408</v>
      </c>
      <c r="E170" s="67">
        <v>7417</v>
      </c>
      <c r="F170" s="67">
        <v>486</v>
      </c>
      <c r="G170" s="67">
        <v>7413</v>
      </c>
      <c r="H170" s="67">
        <v>487</v>
      </c>
      <c r="I170" s="67">
        <v>7225</v>
      </c>
      <c r="J170" s="67">
        <v>472</v>
      </c>
      <c r="K170" s="67">
        <v>188</v>
      </c>
      <c r="L170" s="67">
        <v>101</v>
      </c>
      <c r="M170" s="67">
        <v>4</v>
      </c>
      <c r="N170" s="67">
        <v>9</v>
      </c>
      <c r="O170" s="67">
        <v>4042</v>
      </c>
      <c r="P170" s="67">
        <v>410</v>
      </c>
    </row>
    <row r="171" spans="1:16" x14ac:dyDescent="0.45">
      <c r="A171" s="67" t="s">
        <v>837</v>
      </c>
      <c r="B171" s="67" t="s">
        <v>838</v>
      </c>
      <c r="C171" s="67">
        <v>6105</v>
      </c>
      <c r="D171" s="67">
        <v>304</v>
      </c>
      <c r="E171" s="67">
        <v>4239</v>
      </c>
      <c r="F171" s="67">
        <v>262</v>
      </c>
      <c r="G171" s="67">
        <v>4239</v>
      </c>
      <c r="H171" s="67">
        <v>262</v>
      </c>
      <c r="I171" s="67">
        <v>4134</v>
      </c>
      <c r="J171" s="67">
        <v>291</v>
      </c>
      <c r="K171" s="67">
        <v>105</v>
      </c>
      <c r="L171" s="67">
        <v>77</v>
      </c>
      <c r="M171" s="67">
        <v>0</v>
      </c>
      <c r="N171" s="67">
        <v>13</v>
      </c>
      <c r="O171" s="67">
        <v>1866</v>
      </c>
      <c r="P171" s="67">
        <v>289</v>
      </c>
    </row>
    <row r="172" spans="1:16" x14ac:dyDescent="0.45">
      <c r="A172" s="67" t="s">
        <v>839</v>
      </c>
      <c r="B172" s="67" t="s">
        <v>840</v>
      </c>
      <c r="C172" s="67">
        <v>29327</v>
      </c>
      <c r="D172" s="67">
        <v>496</v>
      </c>
      <c r="E172" s="67">
        <v>17925</v>
      </c>
      <c r="F172" s="67">
        <v>709</v>
      </c>
      <c r="G172" s="67">
        <v>17892</v>
      </c>
      <c r="H172" s="67">
        <v>699</v>
      </c>
      <c r="I172" s="67">
        <v>17300</v>
      </c>
      <c r="J172" s="67">
        <v>678</v>
      </c>
      <c r="K172" s="67">
        <v>592</v>
      </c>
      <c r="L172" s="67">
        <v>269</v>
      </c>
      <c r="M172" s="67">
        <v>33</v>
      </c>
      <c r="N172" s="67">
        <v>51</v>
      </c>
      <c r="O172" s="67">
        <v>11402</v>
      </c>
      <c r="P172" s="67">
        <v>750</v>
      </c>
    </row>
    <row r="173" spans="1:16" x14ac:dyDescent="0.45">
      <c r="A173" s="67" t="s">
        <v>841</v>
      </c>
      <c r="B173" s="67" t="s">
        <v>842</v>
      </c>
      <c r="C173" s="67">
        <v>1249</v>
      </c>
      <c r="D173" s="67">
        <v>195</v>
      </c>
      <c r="E173" s="67">
        <v>845</v>
      </c>
      <c r="F173" s="67">
        <v>171</v>
      </c>
      <c r="G173" s="67">
        <v>845</v>
      </c>
      <c r="H173" s="67">
        <v>171</v>
      </c>
      <c r="I173" s="67">
        <v>831</v>
      </c>
      <c r="J173" s="67">
        <v>170</v>
      </c>
      <c r="K173" s="67">
        <v>14</v>
      </c>
      <c r="L173" s="67">
        <v>10</v>
      </c>
      <c r="M173" s="67">
        <v>0</v>
      </c>
      <c r="N173" s="67">
        <v>9</v>
      </c>
      <c r="O173" s="67">
        <v>404</v>
      </c>
      <c r="P173" s="67">
        <v>81</v>
      </c>
    </row>
    <row r="174" spans="1:16" x14ac:dyDescent="0.45">
      <c r="A174" s="67" t="s">
        <v>843</v>
      </c>
      <c r="B174" s="67" t="s">
        <v>844</v>
      </c>
      <c r="C174" s="67">
        <v>1909</v>
      </c>
      <c r="D174" s="67">
        <v>319</v>
      </c>
      <c r="E174" s="67">
        <v>1382</v>
      </c>
      <c r="F174" s="67">
        <v>274</v>
      </c>
      <c r="G174" s="67">
        <v>1382</v>
      </c>
      <c r="H174" s="67">
        <v>274</v>
      </c>
      <c r="I174" s="67">
        <v>1348</v>
      </c>
      <c r="J174" s="67">
        <v>273</v>
      </c>
      <c r="K174" s="67">
        <v>34</v>
      </c>
      <c r="L174" s="67">
        <v>23</v>
      </c>
      <c r="M174" s="67">
        <v>0</v>
      </c>
      <c r="N174" s="67">
        <v>9</v>
      </c>
      <c r="O174" s="67">
        <v>527</v>
      </c>
      <c r="P174" s="67">
        <v>104</v>
      </c>
    </row>
    <row r="175" spans="1:16" x14ac:dyDescent="0.45">
      <c r="A175" s="67" t="s">
        <v>845</v>
      </c>
      <c r="B175" s="67" t="s">
        <v>846</v>
      </c>
      <c r="C175" s="67">
        <v>25176</v>
      </c>
      <c r="D175" s="67">
        <v>1061</v>
      </c>
      <c r="E175" s="67">
        <v>15955</v>
      </c>
      <c r="F175" s="67">
        <v>961</v>
      </c>
      <c r="G175" s="67">
        <v>15890</v>
      </c>
      <c r="H175" s="67">
        <v>955</v>
      </c>
      <c r="I175" s="67">
        <v>14656</v>
      </c>
      <c r="J175" s="67">
        <v>915</v>
      </c>
      <c r="K175" s="67">
        <v>1234</v>
      </c>
      <c r="L175" s="67">
        <v>272</v>
      </c>
      <c r="M175" s="67">
        <v>65</v>
      </c>
      <c r="N175" s="67">
        <v>69</v>
      </c>
      <c r="O175" s="67">
        <v>9221</v>
      </c>
      <c r="P175" s="67">
        <v>709</v>
      </c>
    </row>
    <row r="176" spans="1:16" x14ac:dyDescent="0.45">
      <c r="A176" s="67" t="s">
        <v>847</v>
      </c>
      <c r="B176" s="67" t="s">
        <v>848</v>
      </c>
      <c r="C176" s="67">
        <v>26678</v>
      </c>
      <c r="D176" s="67">
        <v>1170</v>
      </c>
      <c r="E176" s="67">
        <v>18529</v>
      </c>
      <c r="F176" s="67">
        <v>1138</v>
      </c>
      <c r="G176" s="67">
        <v>18498</v>
      </c>
      <c r="H176" s="67">
        <v>1133</v>
      </c>
      <c r="I176" s="67">
        <v>17755</v>
      </c>
      <c r="J176" s="67">
        <v>1115</v>
      </c>
      <c r="K176" s="67">
        <v>743</v>
      </c>
      <c r="L176" s="67">
        <v>234</v>
      </c>
      <c r="M176" s="67">
        <v>31</v>
      </c>
      <c r="N176" s="67">
        <v>36</v>
      </c>
      <c r="O176" s="67">
        <v>8149</v>
      </c>
      <c r="P176" s="67">
        <v>629</v>
      </c>
    </row>
    <row r="177" spans="1:16" x14ac:dyDescent="0.45">
      <c r="A177" s="67" t="s">
        <v>849</v>
      </c>
      <c r="B177" s="67" t="s">
        <v>850</v>
      </c>
      <c r="C177" s="67">
        <v>16462</v>
      </c>
      <c r="D177" s="67">
        <v>822</v>
      </c>
      <c r="E177" s="67">
        <v>10999</v>
      </c>
      <c r="F177" s="67">
        <v>708</v>
      </c>
      <c r="G177" s="67">
        <v>10906</v>
      </c>
      <c r="H177" s="67">
        <v>706</v>
      </c>
      <c r="I177" s="67">
        <v>10464</v>
      </c>
      <c r="J177" s="67">
        <v>706</v>
      </c>
      <c r="K177" s="67">
        <v>442</v>
      </c>
      <c r="L177" s="67">
        <v>142</v>
      </c>
      <c r="M177" s="67">
        <v>93</v>
      </c>
      <c r="N177" s="67">
        <v>63</v>
      </c>
      <c r="O177" s="67">
        <v>5463</v>
      </c>
      <c r="P177" s="67">
        <v>517</v>
      </c>
    </row>
    <row r="178" spans="1:16" x14ac:dyDescent="0.45">
      <c r="A178" s="67" t="s">
        <v>851</v>
      </c>
      <c r="B178" s="67" t="s">
        <v>852</v>
      </c>
      <c r="C178" s="67">
        <v>21017</v>
      </c>
      <c r="D178" s="67">
        <v>847</v>
      </c>
      <c r="E178" s="67">
        <v>14471</v>
      </c>
      <c r="F178" s="67">
        <v>830</v>
      </c>
      <c r="G178" s="67">
        <v>14382</v>
      </c>
      <c r="H178" s="67">
        <v>816</v>
      </c>
      <c r="I178" s="67">
        <v>13512</v>
      </c>
      <c r="J178" s="67">
        <v>752</v>
      </c>
      <c r="K178" s="67">
        <v>870</v>
      </c>
      <c r="L178" s="67">
        <v>229</v>
      </c>
      <c r="M178" s="67">
        <v>89</v>
      </c>
      <c r="N178" s="67">
        <v>88</v>
      </c>
      <c r="O178" s="67">
        <v>6546</v>
      </c>
      <c r="P178" s="67">
        <v>512</v>
      </c>
    </row>
    <row r="179" spans="1:16" x14ac:dyDescent="0.45">
      <c r="A179" s="67" t="s">
        <v>853</v>
      </c>
      <c r="B179" s="67" t="s">
        <v>854</v>
      </c>
      <c r="C179" s="67">
        <v>6320</v>
      </c>
      <c r="D179" s="67">
        <v>580</v>
      </c>
      <c r="E179" s="67">
        <v>3603</v>
      </c>
      <c r="F179" s="67">
        <v>378</v>
      </c>
      <c r="G179" s="67">
        <v>3586</v>
      </c>
      <c r="H179" s="67">
        <v>377</v>
      </c>
      <c r="I179" s="67">
        <v>3559</v>
      </c>
      <c r="J179" s="67">
        <v>377</v>
      </c>
      <c r="K179" s="67">
        <v>27</v>
      </c>
      <c r="L179" s="67">
        <v>32</v>
      </c>
      <c r="M179" s="67">
        <v>17</v>
      </c>
      <c r="N179" s="67">
        <v>27</v>
      </c>
      <c r="O179" s="67">
        <v>2717</v>
      </c>
      <c r="P179" s="67">
        <v>568</v>
      </c>
    </row>
    <row r="180" spans="1:16" x14ac:dyDescent="0.45">
      <c r="A180" s="67" t="s">
        <v>855</v>
      </c>
      <c r="B180" s="67" t="s">
        <v>856</v>
      </c>
      <c r="C180" s="67">
        <v>15069</v>
      </c>
      <c r="D180" s="67">
        <v>495</v>
      </c>
      <c r="E180" s="67">
        <v>9629</v>
      </c>
      <c r="F180" s="67">
        <v>535</v>
      </c>
      <c r="G180" s="67">
        <v>9629</v>
      </c>
      <c r="H180" s="67">
        <v>535</v>
      </c>
      <c r="I180" s="67">
        <v>9320</v>
      </c>
      <c r="J180" s="67">
        <v>528</v>
      </c>
      <c r="K180" s="67">
        <v>309</v>
      </c>
      <c r="L180" s="67">
        <v>144</v>
      </c>
      <c r="M180" s="67">
        <v>0</v>
      </c>
      <c r="N180" s="67">
        <v>15</v>
      </c>
      <c r="O180" s="67">
        <v>5440</v>
      </c>
      <c r="P180" s="67">
        <v>381</v>
      </c>
    </row>
    <row r="181" spans="1:16" x14ac:dyDescent="0.45">
      <c r="A181" s="67" t="s">
        <v>857</v>
      </c>
      <c r="B181" s="67" t="s">
        <v>858</v>
      </c>
      <c r="C181" s="67">
        <v>15746</v>
      </c>
      <c r="D181" s="67">
        <v>530</v>
      </c>
      <c r="E181" s="67">
        <v>11295</v>
      </c>
      <c r="F181" s="67">
        <v>527</v>
      </c>
      <c r="G181" s="67">
        <v>11286</v>
      </c>
      <c r="H181" s="67">
        <v>525</v>
      </c>
      <c r="I181" s="67">
        <v>10910</v>
      </c>
      <c r="J181" s="67">
        <v>551</v>
      </c>
      <c r="K181" s="67">
        <v>376</v>
      </c>
      <c r="L181" s="67">
        <v>170</v>
      </c>
      <c r="M181" s="67">
        <v>9</v>
      </c>
      <c r="N181" s="67">
        <v>14</v>
      </c>
      <c r="O181" s="67">
        <v>4451</v>
      </c>
      <c r="P181" s="67">
        <v>429</v>
      </c>
    </row>
    <row r="182" spans="1:16" x14ac:dyDescent="0.45">
      <c r="A182" s="67" t="s">
        <v>859</v>
      </c>
      <c r="B182" s="67" t="s">
        <v>860</v>
      </c>
      <c r="C182" s="67">
        <v>21544</v>
      </c>
      <c r="D182" s="67">
        <v>505</v>
      </c>
      <c r="E182" s="67">
        <v>14442</v>
      </c>
      <c r="F182" s="67">
        <v>492</v>
      </c>
      <c r="G182" s="67">
        <v>14442</v>
      </c>
      <c r="H182" s="67">
        <v>492</v>
      </c>
      <c r="I182" s="67">
        <v>13953</v>
      </c>
      <c r="J182" s="67">
        <v>499</v>
      </c>
      <c r="K182" s="67">
        <v>489</v>
      </c>
      <c r="L182" s="67">
        <v>182</v>
      </c>
      <c r="M182" s="67">
        <v>0</v>
      </c>
      <c r="N182" s="67">
        <v>17</v>
      </c>
      <c r="O182" s="67">
        <v>7102</v>
      </c>
      <c r="P182" s="67">
        <v>610</v>
      </c>
    </row>
    <row r="183" spans="1:16" x14ac:dyDescent="0.45">
      <c r="A183" s="67" t="s">
        <v>861</v>
      </c>
      <c r="B183" s="67" t="s">
        <v>862</v>
      </c>
      <c r="C183" s="67">
        <v>27059</v>
      </c>
      <c r="D183" s="67">
        <v>685</v>
      </c>
      <c r="E183" s="67">
        <v>17918</v>
      </c>
      <c r="F183" s="67">
        <v>774</v>
      </c>
      <c r="G183" s="67">
        <v>17879</v>
      </c>
      <c r="H183" s="67">
        <v>779</v>
      </c>
      <c r="I183" s="67">
        <v>17341</v>
      </c>
      <c r="J183" s="67">
        <v>749</v>
      </c>
      <c r="K183" s="67">
        <v>538</v>
      </c>
      <c r="L183" s="67">
        <v>179</v>
      </c>
      <c r="M183" s="67">
        <v>39</v>
      </c>
      <c r="N183" s="67">
        <v>44</v>
      </c>
      <c r="O183" s="67">
        <v>9141</v>
      </c>
      <c r="P183" s="67">
        <v>761</v>
      </c>
    </row>
    <row r="184" spans="1:16" x14ac:dyDescent="0.45">
      <c r="A184" s="67" t="s">
        <v>863</v>
      </c>
      <c r="B184" s="67" t="s">
        <v>864</v>
      </c>
      <c r="C184" s="67">
        <v>2179</v>
      </c>
      <c r="D184" s="67">
        <v>355</v>
      </c>
      <c r="E184" s="67">
        <v>1472</v>
      </c>
      <c r="F184" s="67">
        <v>295</v>
      </c>
      <c r="G184" s="67">
        <v>1472</v>
      </c>
      <c r="H184" s="67">
        <v>295</v>
      </c>
      <c r="I184" s="67">
        <v>1463</v>
      </c>
      <c r="J184" s="67">
        <v>294</v>
      </c>
      <c r="K184" s="67">
        <v>9</v>
      </c>
      <c r="L184" s="67">
        <v>14</v>
      </c>
      <c r="M184" s="67">
        <v>0</v>
      </c>
      <c r="N184" s="67">
        <v>9</v>
      </c>
      <c r="O184" s="67">
        <v>707</v>
      </c>
      <c r="P184" s="67">
        <v>248</v>
      </c>
    </row>
    <row r="185" spans="1:16" x14ac:dyDescent="0.45">
      <c r="A185" s="67" t="s">
        <v>865</v>
      </c>
      <c r="B185" s="67" t="s">
        <v>866</v>
      </c>
      <c r="C185" s="67">
        <v>29574</v>
      </c>
      <c r="D185" s="67">
        <v>607</v>
      </c>
      <c r="E185" s="67">
        <v>21365</v>
      </c>
      <c r="F185" s="67">
        <v>830</v>
      </c>
      <c r="G185" s="67">
        <v>21309</v>
      </c>
      <c r="H185" s="67">
        <v>833</v>
      </c>
      <c r="I185" s="67">
        <v>21019</v>
      </c>
      <c r="J185" s="67">
        <v>809</v>
      </c>
      <c r="K185" s="67">
        <v>290</v>
      </c>
      <c r="L185" s="67">
        <v>155</v>
      </c>
      <c r="M185" s="67">
        <v>56</v>
      </c>
      <c r="N185" s="67">
        <v>48</v>
      </c>
      <c r="O185" s="67">
        <v>8209</v>
      </c>
      <c r="P185" s="67">
        <v>665</v>
      </c>
    </row>
    <row r="186" spans="1:16" x14ac:dyDescent="0.45">
      <c r="A186" s="67" t="s">
        <v>867</v>
      </c>
      <c r="B186" s="67" t="s">
        <v>868</v>
      </c>
      <c r="C186" s="67">
        <v>2908</v>
      </c>
      <c r="D186" s="67">
        <v>357</v>
      </c>
      <c r="E186" s="67">
        <v>1872</v>
      </c>
      <c r="F186" s="67">
        <v>282</v>
      </c>
      <c r="G186" s="67">
        <v>1869</v>
      </c>
      <c r="H186" s="67">
        <v>282</v>
      </c>
      <c r="I186" s="67">
        <v>1819</v>
      </c>
      <c r="J186" s="67">
        <v>277</v>
      </c>
      <c r="K186" s="67">
        <v>50</v>
      </c>
      <c r="L186" s="67">
        <v>46</v>
      </c>
      <c r="M186" s="67">
        <v>3</v>
      </c>
      <c r="N186" s="67">
        <v>5</v>
      </c>
      <c r="O186" s="67">
        <v>1036</v>
      </c>
      <c r="P186" s="67">
        <v>176</v>
      </c>
    </row>
    <row r="187" spans="1:16" x14ac:dyDescent="0.45">
      <c r="A187" s="67" t="s">
        <v>869</v>
      </c>
      <c r="B187" s="67" t="s">
        <v>870</v>
      </c>
      <c r="C187" s="67">
        <v>0</v>
      </c>
      <c r="D187" s="67">
        <v>9</v>
      </c>
      <c r="E187" s="67">
        <v>0</v>
      </c>
      <c r="F187" s="67">
        <v>9</v>
      </c>
      <c r="G187" s="67">
        <v>0</v>
      </c>
      <c r="H187" s="67">
        <v>9</v>
      </c>
      <c r="I187" s="67">
        <v>0</v>
      </c>
      <c r="J187" s="67">
        <v>9</v>
      </c>
      <c r="K187" s="67">
        <v>0</v>
      </c>
      <c r="L187" s="67">
        <v>9</v>
      </c>
      <c r="M187" s="67">
        <v>0</v>
      </c>
      <c r="N187" s="67">
        <v>9</v>
      </c>
      <c r="O187" s="67">
        <v>0</v>
      </c>
      <c r="P187" s="67">
        <v>9</v>
      </c>
    </row>
    <row r="188" spans="1:16" x14ac:dyDescent="0.45">
      <c r="A188" s="67" t="s">
        <v>871</v>
      </c>
      <c r="B188" s="67" t="s">
        <v>872</v>
      </c>
      <c r="C188" s="67">
        <v>14555</v>
      </c>
      <c r="D188" s="67">
        <v>642</v>
      </c>
      <c r="E188" s="67">
        <v>9934</v>
      </c>
      <c r="F188" s="67">
        <v>655</v>
      </c>
      <c r="G188" s="67">
        <v>9934</v>
      </c>
      <c r="H188" s="67">
        <v>655</v>
      </c>
      <c r="I188" s="67">
        <v>9424</v>
      </c>
      <c r="J188" s="67">
        <v>623</v>
      </c>
      <c r="K188" s="67">
        <v>510</v>
      </c>
      <c r="L188" s="67">
        <v>172</v>
      </c>
      <c r="M188" s="67">
        <v>0</v>
      </c>
      <c r="N188" s="67">
        <v>15</v>
      </c>
      <c r="O188" s="67">
        <v>4621</v>
      </c>
      <c r="P188" s="67">
        <v>487</v>
      </c>
    </row>
    <row r="189" spans="1:16" x14ac:dyDescent="0.45">
      <c r="A189" s="67" t="s">
        <v>873</v>
      </c>
      <c r="B189" s="67" t="s">
        <v>874</v>
      </c>
      <c r="C189" s="67">
        <v>319</v>
      </c>
      <c r="D189" s="67">
        <v>205</v>
      </c>
      <c r="E189" s="67">
        <v>246</v>
      </c>
      <c r="F189" s="67">
        <v>174</v>
      </c>
      <c r="G189" s="67">
        <v>246</v>
      </c>
      <c r="H189" s="67">
        <v>174</v>
      </c>
      <c r="I189" s="67">
        <v>246</v>
      </c>
      <c r="J189" s="67">
        <v>174</v>
      </c>
      <c r="K189" s="67">
        <v>0</v>
      </c>
      <c r="L189" s="67">
        <v>9</v>
      </c>
      <c r="M189" s="67">
        <v>0</v>
      </c>
      <c r="N189" s="67">
        <v>9</v>
      </c>
      <c r="O189" s="67">
        <v>73</v>
      </c>
      <c r="P189" s="67">
        <v>87</v>
      </c>
    </row>
    <row r="190" spans="1:16" x14ac:dyDescent="0.45">
      <c r="A190" s="67" t="s">
        <v>875</v>
      </c>
      <c r="B190" s="67" t="s">
        <v>876</v>
      </c>
      <c r="C190" s="67">
        <v>7555</v>
      </c>
      <c r="D190" s="67">
        <v>759</v>
      </c>
      <c r="E190" s="67">
        <v>5112</v>
      </c>
      <c r="F190" s="67">
        <v>498</v>
      </c>
      <c r="G190" s="67">
        <v>5108</v>
      </c>
      <c r="H190" s="67">
        <v>499</v>
      </c>
      <c r="I190" s="67">
        <v>5012</v>
      </c>
      <c r="J190" s="67">
        <v>496</v>
      </c>
      <c r="K190" s="67">
        <v>96</v>
      </c>
      <c r="L190" s="67">
        <v>51</v>
      </c>
      <c r="M190" s="67">
        <v>4</v>
      </c>
      <c r="N190" s="67">
        <v>6</v>
      </c>
      <c r="O190" s="67">
        <v>2443</v>
      </c>
      <c r="P190" s="67">
        <v>431</v>
      </c>
    </row>
    <row r="191" spans="1:16" x14ac:dyDescent="0.45">
      <c r="A191" s="67" t="s">
        <v>877</v>
      </c>
      <c r="B191" s="67" t="s">
        <v>878</v>
      </c>
      <c r="C191" s="67">
        <v>1689</v>
      </c>
      <c r="D191" s="67">
        <v>275</v>
      </c>
      <c r="E191" s="67">
        <v>1180</v>
      </c>
      <c r="F191" s="67">
        <v>205</v>
      </c>
      <c r="G191" s="67">
        <v>1180</v>
      </c>
      <c r="H191" s="67">
        <v>205</v>
      </c>
      <c r="I191" s="67">
        <v>1138</v>
      </c>
      <c r="J191" s="67">
        <v>204</v>
      </c>
      <c r="K191" s="67">
        <v>42</v>
      </c>
      <c r="L191" s="67">
        <v>36</v>
      </c>
      <c r="M191" s="67">
        <v>0</v>
      </c>
      <c r="N191" s="67">
        <v>9</v>
      </c>
      <c r="O191" s="67">
        <v>509</v>
      </c>
      <c r="P191" s="67">
        <v>157</v>
      </c>
    </row>
    <row r="192" spans="1:16" x14ac:dyDescent="0.45">
      <c r="A192" s="67" t="s">
        <v>879</v>
      </c>
      <c r="B192" s="67" t="s">
        <v>880</v>
      </c>
      <c r="C192" s="67">
        <v>16749</v>
      </c>
      <c r="D192" s="67">
        <v>348</v>
      </c>
      <c r="E192" s="67">
        <v>10829</v>
      </c>
      <c r="F192" s="67">
        <v>459</v>
      </c>
      <c r="G192" s="67">
        <v>10800</v>
      </c>
      <c r="H192" s="67">
        <v>461</v>
      </c>
      <c r="I192" s="67">
        <v>10422</v>
      </c>
      <c r="J192" s="67">
        <v>468</v>
      </c>
      <c r="K192" s="67">
        <v>378</v>
      </c>
      <c r="L192" s="67">
        <v>125</v>
      </c>
      <c r="M192" s="67">
        <v>29</v>
      </c>
      <c r="N192" s="67">
        <v>39</v>
      </c>
      <c r="O192" s="67">
        <v>5920</v>
      </c>
      <c r="P192" s="67">
        <v>494</v>
      </c>
    </row>
    <row r="193" spans="1:16" x14ac:dyDescent="0.45">
      <c r="A193" s="67" t="s">
        <v>881</v>
      </c>
      <c r="B193" s="67" t="s">
        <v>882</v>
      </c>
      <c r="C193" s="67">
        <v>98</v>
      </c>
      <c r="D193" s="67">
        <v>111</v>
      </c>
      <c r="E193" s="67">
        <v>86</v>
      </c>
      <c r="F193" s="67">
        <v>101</v>
      </c>
      <c r="G193" s="67">
        <v>86</v>
      </c>
      <c r="H193" s="67">
        <v>101</v>
      </c>
      <c r="I193" s="67">
        <v>86</v>
      </c>
      <c r="J193" s="67">
        <v>101</v>
      </c>
      <c r="K193" s="67">
        <v>0</v>
      </c>
      <c r="L193" s="67">
        <v>9</v>
      </c>
      <c r="M193" s="67">
        <v>0</v>
      </c>
      <c r="N193" s="67">
        <v>9</v>
      </c>
      <c r="O193" s="67">
        <v>12</v>
      </c>
      <c r="P193" s="67">
        <v>19</v>
      </c>
    </row>
    <row r="194" spans="1:16" x14ac:dyDescent="0.45">
      <c r="A194" s="67" t="s">
        <v>883</v>
      </c>
      <c r="B194" s="67" t="s">
        <v>884</v>
      </c>
      <c r="C194" s="67">
        <v>6838</v>
      </c>
      <c r="D194" s="67">
        <v>305</v>
      </c>
      <c r="E194" s="67">
        <v>3691</v>
      </c>
      <c r="F194" s="67">
        <v>299</v>
      </c>
      <c r="G194" s="67">
        <v>3677</v>
      </c>
      <c r="H194" s="67">
        <v>299</v>
      </c>
      <c r="I194" s="67">
        <v>3430</v>
      </c>
      <c r="J194" s="67">
        <v>257</v>
      </c>
      <c r="K194" s="67">
        <v>247</v>
      </c>
      <c r="L194" s="67">
        <v>151</v>
      </c>
      <c r="M194" s="67">
        <v>14</v>
      </c>
      <c r="N194" s="67">
        <v>23</v>
      </c>
      <c r="O194" s="67">
        <v>3147</v>
      </c>
      <c r="P194" s="67">
        <v>260</v>
      </c>
    </row>
    <row r="195" spans="1:16" x14ac:dyDescent="0.45">
      <c r="A195" s="67" t="s">
        <v>885</v>
      </c>
      <c r="B195" s="67" t="s">
        <v>886</v>
      </c>
      <c r="C195" s="67">
        <v>2381</v>
      </c>
      <c r="D195" s="67">
        <v>289</v>
      </c>
      <c r="E195" s="67">
        <v>1581</v>
      </c>
      <c r="F195" s="67">
        <v>245</v>
      </c>
      <c r="G195" s="67">
        <v>1581</v>
      </c>
      <c r="H195" s="67">
        <v>245</v>
      </c>
      <c r="I195" s="67">
        <v>1514</v>
      </c>
      <c r="J195" s="67">
        <v>236</v>
      </c>
      <c r="K195" s="67">
        <v>67</v>
      </c>
      <c r="L195" s="67">
        <v>47</v>
      </c>
      <c r="M195" s="67">
        <v>0</v>
      </c>
      <c r="N195" s="67">
        <v>9</v>
      </c>
      <c r="O195" s="67">
        <v>800</v>
      </c>
      <c r="P195" s="67">
        <v>131</v>
      </c>
    </row>
    <row r="196" spans="1:16" x14ac:dyDescent="0.45">
      <c r="A196" s="67" t="s">
        <v>887</v>
      </c>
      <c r="B196" s="67" t="s">
        <v>888</v>
      </c>
      <c r="C196" s="67">
        <v>5684</v>
      </c>
      <c r="D196" s="67">
        <v>547</v>
      </c>
      <c r="E196" s="67">
        <v>4104</v>
      </c>
      <c r="F196" s="67">
        <v>435</v>
      </c>
      <c r="G196" s="67">
        <v>4104</v>
      </c>
      <c r="H196" s="67">
        <v>435</v>
      </c>
      <c r="I196" s="67">
        <v>3831</v>
      </c>
      <c r="J196" s="67">
        <v>462</v>
      </c>
      <c r="K196" s="67">
        <v>273</v>
      </c>
      <c r="L196" s="67">
        <v>165</v>
      </c>
      <c r="M196" s="67">
        <v>0</v>
      </c>
      <c r="N196" s="67">
        <v>13</v>
      </c>
      <c r="O196" s="67">
        <v>1580</v>
      </c>
      <c r="P196" s="67">
        <v>352</v>
      </c>
    </row>
    <row r="197" spans="1:16" x14ac:dyDescent="0.45">
      <c r="A197" s="67" t="s">
        <v>889</v>
      </c>
      <c r="B197" s="67" t="s">
        <v>890</v>
      </c>
      <c r="C197" s="67">
        <v>6685</v>
      </c>
      <c r="D197" s="67">
        <v>273</v>
      </c>
      <c r="E197" s="67">
        <v>4285</v>
      </c>
      <c r="F197" s="67">
        <v>333</v>
      </c>
      <c r="G197" s="67">
        <v>4285</v>
      </c>
      <c r="H197" s="67">
        <v>333</v>
      </c>
      <c r="I197" s="67">
        <v>4012</v>
      </c>
      <c r="J197" s="67">
        <v>357</v>
      </c>
      <c r="K197" s="67">
        <v>273</v>
      </c>
      <c r="L197" s="67">
        <v>141</v>
      </c>
      <c r="M197" s="67">
        <v>0</v>
      </c>
      <c r="N197" s="67">
        <v>13</v>
      </c>
      <c r="O197" s="67">
        <v>2400</v>
      </c>
      <c r="P197" s="67">
        <v>282</v>
      </c>
    </row>
    <row r="198" spans="1:16" x14ac:dyDescent="0.45">
      <c r="A198" s="67" t="s">
        <v>891</v>
      </c>
      <c r="B198" s="67" t="s">
        <v>892</v>
      </c>
      <c r="C198" s="67">
        <v>7751</v>
      </c>
      <c r="D198" s="67">
        <v>301</v>
      </c>
      <c r="E198" s="67">
        <v>4591</v>
      </c>
      <c r="F198" s="67">
        <v>298</v>
      </c>
      <c r="G198" s="67">
        <v>4591</v>
      </c>
      <c r="H198" s="67">
        <v>298</v>
      </c>
      <c r="I198" s="67">
        <v>4442</v>
      </c>
      <c r="J198" s="67">
        <v>284</v>
      </c>
      <c r="K198" s="67">
        <v>149</v>
      </c>
      <c r="L198" s="67">
        <v>64</v>
      </c>
      <c r="M198" s="67">
        <v>0</v>
      </c>
      <c r="N198" s="67">
        <v>13</v>
      </c>
      <c r="O198" s="67">
        <v>3160</v>
      </c>
      <c r="P198" s="67">
        <v>284</v>
      </c>
    </row>
    <row r="199" spans="1:16" x14ac:dyDescent="0.45">
      <c r="A199" s="67" t="s">
        <v>893</v>
      </c>
      <c r="B199" s="67" t="s">
        <v>894</v>
      </c>
      <c r="C199" s="67">
        <v>2466</v>
      </c>
      <c r="D199" s="67">
        <v>167</v>
      </c>
      <c r="E199" s="67">
        <v>1579</v>
      </c>
      <c r="F199" s="67">
        <v>206</v>
      </c>
      <c r="G199" s="67">
        <v>1579</v>
      </c>
      <c r="H199" s="67">
        <v>206</v>
      </c>
      <c r="I199" s="67">
        <v>1539</v>
      </c>
      <c r="J199" s="67">
        <v>203</v>
      </c>
      <c r="K199" s="67">
        <v>40</v>
      </c>
      <c r="L199" s="67">
        <v>31</v>
      </c>
      <c r="M199" s="67">
        <v>0</v>
      </c>
      <c r="N199" s="67">
        <v>9</v>
      </c>
      <c r="O199" s="67">
        <v>887</v>
      </c>
      <c r="P199" s="67">
        <v>287</v>
      </c>
    </row>
    <row r="200" spans="1:16" x14ac:dyDescent="0.45">
      <c r="A200" s="67" t="s">
        <v>895</v>
      </c>
      <c r="B200" s="67" t="s">
        <v>896</v>
      </c>
      <c r="C200" s="67">
        <v>3241</v>
      </c>
      <c r="D200" s="67">
        <v>218</v>
      </c>
      <c r="E200" s="67">
        <v>2280</v>
      </c>
      <c r="F200" s="67">
        <v>227</v>
      </c>
      <c r="G200" s="67">
        <v>2280</v>
      </c>
      <c r="H200" s="67">
        <v>227</v>
      </c>
      <c r="I200" s="67">
        <v>2223</v>
      </c>
      <c r="J200" s="67">
        <v>228</v>
      </c>
      <c r="K200" s="67">
        <v>57</v>
      </c>
      <c r="L200" s="67">
        <v>33</v>
      </c>
      <c r="M200" s="67">
        <v>0</v>
      </c>
      <c r="N200" s="67">
        <v>9</v>
      </c>
      <c r="O200" s="67">
        <v>961</v>
      </c>
      <c r="P200" s="67">
        <v>135</v>
      </c>
    </row>
    <row r="201" spans="1:16" x14ac:dyDescent="0.45">
      <c r="A201" s="67" t="s">
        <v>897</v>
      </c>
      <c r="B201" s="67" t="s">
        <v>898</v>
      </c>
      <c r="C201" s="67">
        <v>15062</v>
      </c>
      <c r="D201" s="67">
        <v>537</v>
      </c>
      <c r="E201" s="67">
        <v>10906</v>
      </c>
      <c r="F201" s="67">
        <v>527</v>
      </c>
      <c r="G201" s="67">
        <v>10893</v>
      </c>
      <c r="H201" s="67">
        <v>531</v>
      </c>
      <c r="I201" s="67">
        <v>10612</v>
      </c>
      <c r="J201" s="67">
        <v>516</v>
      </c>
      <c r="K201" s="67">
        <v>281</v>
      </c>
      <c r="L201" s="67">
        <v>110</v>
      </c>
      <c r="M201" s="67">
        <v>13</v>
      </c>
      <c r="N201" s="67">
        <v>21</v>
      </c>
      <c r="O201" s="67">
        <v>4156</v>
      </c>
      <c r="P201" s="67">
        <v>387</v>
      </c>
    </row>
    <row r="202" spans="1:16" x14ac:dyDescent="0.45">
      <c r="A202" s="67" t="s">
        <v>899</v>
      </c>
      <c r="B202" s="67" t="s">
        <v>900</v>
      </c>
      <c r="C202" s="67">
        <v>29044</v>
      </c>
      <c r="D202" s="67">
        <v>1242</v>
      </c>
      <c r="E202" s="67">
        <v>20205</v>
      </c>
      <c r="F202" s="67">
        <v>1179</v>
      </c>
      <c r="G202" s="67">
        <v>20185</v>
      </c>
      <c r="H202" s="67">
        <v>1177</v>
      </c>
      <c r="I202" s="67">
        <v>19645</v>
      </c>
      <c r="J202" s="67">
        <v>1136</v>
      </c>
      <c r="K202" s="67">
        <v>540</v>
      </c>
      <c r="L202" s="67">
        <v>158</v>
      </c>
      <c r="M202" s="67">
        <v>20</v>
      </c>
      <c r="N202" s="67">
        <v>36</v>
      </c>
      <c r="O202" s="67">
        <v>8839</v>
      </c>
      <c r="P202" s="67">
        <v>832</v>
      </c>
    </row>
    <row r="203" spans="1:16" x14ac:dyDescent="0.45">
      <c r="A203" s="67" t="s">
        <v>901</v>
      </c>
      <c r="B203" s="67" t="s">
        <v>902</v>
      </c>
      <c r="C203" s="67">
        <v>27542</v>
      </c>
      <c r="D203" s="67">
        <v>1051</v>
      </c>
      <c r="E203" s="67">
        <v>19260</v>
      </c>
      <c r="F203" s="67">
        <v>925</v>
      </c>
      <c r="G203" s="67">
        <v>19253</v>
      </c>
      <c r="H203" s="67">
        <v>925</v>
      </c>
      <c r="I203" s="67">
        <v>18683</v>
      </c>
      <c r="J203" s="67">
        <v>917</v>
      </c>
      <c r="K203" s="67">
        <v>570</v>
      </c>
      <c r="L203" s="67">
        <v>170</v>
      </c>
      <c r="M203" s="67">
        <v>7</v>
      </c>
      <c r="N203" s="67">
        <v>13</v>
      </c>
      <c r="O203" s="67">
        <v>8282</v>
      </c>
      <c r="P203" s="67">
        <v>619</v>
      </c>
    </row>
    <row r="204" spans="1:16" x14ac:dyDescent="0.45">
      <c r="A204" s="67" t="s">
        <v>903</v>
      </c>
      <c r="B204" s="67" t="s">
        <v>904</v>
      </c>
      <c r="C204" s="67">
        <v>21857</v>
      </c>
      <c r="D204" s="67">
        <v>1200</v>
      </c>
      <c r="E204" s="67">
        <v>15909</v>
      </c>
      <c r="F204" s="67">
        <v>1021</v>
      </c>
      <c r="G204" s="67">
        <v>15909</v>
      </c>
      <c r="H204" s="67">
        <v>1021</v>
      </c>
      <c r="I204" s="67">
        <v>15487</v>
      </c>
      <c r="J204" s="67">
        <v>1028</v>
      </c>
      <c r="K204" s="67">
        <v>422</v>
      </c>
      <c r="L204" s="67">
        <v>135</v>
      </c>
      <c r="M204" s="67">
        <v>0</v>
      </c>
      <c r="N204" s="67">
        <v>17</v>
      </c>
      <c r="O204" s="67">
        <v>5948</v>
      </c>
      <c r="P204" s="67">
        <v>528</v>
      </c>
    </row>
    <row r="205" spans="1:16" x14ac:dyDescent="0.45">
      <c r="A205" s="67" t="s">
        <v>905</v>
      </c>
      <c r="B205" s="67" t="s">
        <v>906</v>
      </c>
      <c r="C205" s="67">
        <v>18177</v>
      </c>
      <c r="D205" s="67">
        <v>433</v>
      </c>
      <c r="E205" s="67">
        <v>11910</v>
      </c>
      <c r="F205" s="67">
        <v>677</v>
      </c>
      <c r="G205" s="67">
        <v>11900</v>
      </c>
      <c r="H205" s="67">
        <v>674</v>
      </c>
      <c r="I205" s="67">
        <v>11517</v>
      </c>
      <c r="J205" s="67">
        <v>689</v>
      </c>
      <c r="K205" s="67">
        <v>383</v>
      </c>
      <c r="L205" s="67">
        <v>163</v>
      </c>
      <c r="M205" s="67">
        <v>10</v>
      </c>
      <c r="N205" s="67">
        <v>12</v>
      </c>
      <c r="O205" s="67">
        <v>6267</v>
      </c>
      <c r="P205" s="67">
        <v>554</v>
      </c>
    </row>
    <row r="206" spans="1:16" x14ac:dyDescent="0.45">
      <c r="A206" s="67" t="s">
        <v>907</v>
      </c>
      <c r="B206" s="67" t="s">
        <v>908</v>
      </c>
      <c r="C206" s="67">
        <v>2625</v>
      </c>
      <c r="D206" s="67">
        <v>191</v>
      </c>
      <c r="E206" s="67">
        <v>1407</v>
      </c>
      <c r="F206" s="67">
        <v>120</v>
      </c>
      <c r="G206" s="67">
        <v>1407</v>
      </c>
      <c r="H206" s="67">
        <v>120</v>
      </c>
      <c r="I206" s="67">
        <v>1354</v>
      </c>
      <c r="J206" s="67">
        <v>131</v>
      </c>
      <c r="K206" s="67">
        <v>53</v>
      </c>
      <c r="L206" s="67">
        <v>35</v>
      </c>
      <c r="M206" s="67">
        <v>0</v>
      </c>
      <c r="N206" s="67">
        <v>9</v>
      </c>
      <c r="O206" s="67">
        <v>1218</v>
      </c>
      <c r="P206" s="67">
        <v>213</v>
      </c>
    </row>
    <row r="207" spans="1:16" x14ac:dyDescent="0.45">
      <c r="A207" s="67" t="s">
        <v>909</v>
      </c>
      <c r="B207" s="67" t="s">
        <v>910</v>
      </c>
      <c r="C207" s="67">
        <v>129</v>
      </c>
      <c r="D207" s="67">
        <v>143</v>
      </c>
      <c r="E207" s="67">
        <v>95</v>
      </c>
      <c r="F207" s="67">
        <v>109</v>
      </c>
      <c r="G207" s="67">
        <v>95</v>
      </c>
      <c r="H207" s="67">
        <v>109</v>
      </c>
      <c r="I207" s="67">
        <v>95</v>
      </c>
      <c r="J207" s="67">
        <v>109</v>
      </c>
      <c r="K207" s="67">
        <v>0</v>
      </c>
      <c r="L207" s="67">
        <v>9</v>
      </c>
      <c r="M207" s="67">
        <v>0</v>
      </c>
      <c r="N207" s="67">
        <v>9</v>
      </c>
      <c r="O207" s="67">
        <v>34</v>
      </c>
      <c r="P207" s="67">
        <v>50</v>
      </c>
    </row>
    <row r="208" spans="1:16" x14ac:dyDescent="0.45">
      <c r="A208" s="67" t="s">
        <v>911</v>
      </c>
      <c r="B208" s="67" t="s">
        <v>912</v>
      </c>
      <c r="C208" s="67">
        <v>105</v>
      </c>
      <c r="D208" s="67">
        <v>39</v>
      </c>
      <c r="E208" s="67">
        <v>66</v>
      </c>
      <c r="F208" s="67">
        <v>47</v>
      </c>
      <c r="G208" s="67">
        <v>66</v>
      </c>
      <c r="H208" s="67">
        <v>47</v>
      </c>
      <c r="I208" s="67">
        <v>66</v>
      </c>
      <c r="J208" s="67">
        <v>47</v>
      </c>
      <c r="K208" s="67">
        <v>0</v>
      </c>
      <c r="L208" s="67">
        <v>9</v>
      </c>
      <c r="M208" s="67">
        <v>0</v>
      </c>
      <c r="N208" s="67">
        <v>9</v>
      </c>
      <c r="O208" s="67">
        <v>39</v>
      </c>
      <c r="P208" s="67">
        <v>30</v>
      </c>
    </row>
    <row r="209" spans="1:16" x14ac:dyDescent="0.45">
      <c r="A209" s="67" t="s">
        <v>913</v>
      </c>
      <c r="B209" s="67" t="s">
        <v>914</v>
      </c>
      <c r="C209" s="67">
        <v>25047</v>
      </c>
      <c r="D209" s="67">
        <v>976</v>
      </c>
      <c r="E209" s="67">
        <v>19273</v>
      </c>
      <c r="F209" s="67">
        <v>903</v>
      </c>
      <c r="G209" s="67">
        <v>19242</v>
      </c>
      <c r="H209" s="67">
        <v>892</v>
      </c>
      <c r="I209" s="67">
        <v>18509</v>
      </c>
      <c r="J209" s="67">
        <v>876</v>
      </c>
      <c r="K209" s="67">
        <v>733</v>
      </c>
      <c r="L209" s="67">
        <v>241</v>
      </c>
      <c r="M209" s="67">
        <v>31</v>
      </c>
      <c r="N209" s="67">
        <v>49</v>
      </c>
      <c r="O209" s="67">
        <v>5774</v>
      </c>
      <c r="P209" s="67">
        <v>488</v>
      </c>
    </row>
    <row r="210" spans="1:16" x14ac:dyDescent="0.45">
      <c r="A210" s="67" t="s">
        <v>915</v>
      </c>
      <c r="B210" s="67" t="s">
        <v>916</v>
      </c>
      <c r="C210" s="67">
        <v>1962</v>
      </c>
      <c r="D210" s="67">
        <v>289</v>
      </c>
      <c r="E210" s="67">
        <v>1636</v>
      </c>
      <c r="F210" s="67">
        <v>256</v>
      </c>
      <c r="G210" s="67">
        <v>1608</v>
      </c>
      <c r="H210" s="67">
        <v>262</v>
      </c>
      <c r="I210" s="67">
        <v>1572</v>
      </c>
      <c r="J210" s="67">
        <v>261</v>
      </c>
      <c r="K210" s="67">
        <v>36</v>
      </c>
      <c r="L210" s="67">
        <v>32</v>
      </c>
      <c r="M210" s="67">
        <v>28</v>
      </c>
      <c r="N210" s="67">
        <v>32</v>
      </c>
      <c r="O210" s="67">
        <v>326</v>
      </c>
      <c r="P210" s="67">
        <v>145</v>
      </c>
    </row>
    <row r="211" spans="1:16" x14ac:dyDescent="0.45">
      <c r="A211" s="67" t="s">
        <v>917</v>
      </c>
      <c r="B211" s="67" t="s">
        <v>918</v>
      </c>
      <c r="C211" s="67">
        <v>27818</v>
      </c>
      <c r="D211" s="67">
        <v>1394</v>
      </c>
      <c r="E211" s="67">
        <v>17361</v>
      </c>
      <c r="F211" s="67">
        <v>1123</v>
      </c>
      <c r="G211" s="67">
        <v>17347</v>
      </c>
      <c r="H211" s="67">
        <v>1121</v>
      </c>
      <c r="I211" s="67">
        <v>16236</v>
      </c>
      <c r="J211" s="67">
        <v>1068</v>
      </c>
      <c r="K211" s="67">
        <v>1111</v>
      </c>
      <c r="L211" s="67">
        <v>279</v>
      </c>
      <c r="M211" s="67">
        <v>14</v>
      </c>
      <c r="N211" s="67">
        <v>24</v>
      </c>
      <c r="O211" s="67">
        <v>10457</v>
      </c>
      <c r="P211" s="67">
        <v>734</v>
      </c>
    </row>
    <row r="212" spans="1:16" x14ac:dyDescent="0.45">
      <c r="A212" s="67" t="s">
        <v>919</v>
      </c>
      <c r="B212" s="67" t="s">
        <v>920</v>
      </c>
      <c r="C212" s="67">
        <v>6109</v>
      </c>
      <c r="D212" s="67">
        <v>523</v>
      </c>
      <c r="E212" s="67">
        <v>3364</v>
      </c>
      <c r="F212" s="67">
        <v>370</v>
      </c>
      <c r="G212" s="67">
        <v>3364</v>
      </c>
      <c r="H212" s="67">
        <v>370</v>
      </c>
      <c r="I212" s="67">
        <v>3041</v>
      </c>
      <c r="J212" s="67">
        <v>351</v>
      </c>
      <c r="K212" s="67">
        <v>323</v>
      </c>
      <c r="L212" s="67">
        <v>114</v>
      </c>
      <c r="M212" s="67">
        <v>0</v>
      </c>
      <c r="N212" s="67">
        <v>13</v>
      </c>
      <c r="O212" s="67">
        <v>2745</v>
      </c>
      <c r="P212" s="67">
        <v>336</v>
      </c>
    </row>
    <row r="213" spans="1:16" x14ac:dyDescent="0.45">
      <c r="A213" s="67" t="s">
        <v>921</v>
      </c>
      <c r="B213" s="67" t="s">
        <v>922</v>
      </c>
      <c r="C213" s="67">
        <v>14467</v>
      </c>
      <c r="D213" s="67">
        <v>861</v>
      </c>
      <c r="E213" s="67">
        <v>7631</v>
      </c>
      <c r="F213" s="67">
        <v>634</v>
      </c>
      <c r="G213" s="67">
        <v>7631</v>
      </c>
      <c r="H213" s="67">
        <v>634</v>
      </c>
      <c r="I213" s="67">
        <v>6942</v>
      </c>
      <c r="J213" s="67">
        <v>587</v>
      </c>
      <c r="K213" s="67">
        <v>689</v>
      </c>
      <c r="L213" s="67">
        <v>238</v>
      </c>
      <c r="M213" s="67">
        <v>0</v>
      </c>
      <c r="N213" s="67">
        <v>17</v>
      </c>
      <c r="O213" s="67">
        <v>6836</v>
      </c>
      <c r="P213" s="67">
        <v>575</v>
      </c>
    </row>
    <row r="214" spans="1:16" x14ac:dyDescent="0.45">
      <c r="A214" s="67" t="s">
        <v>923</v>
      </c>
      <c r="B214" s="67" t="s">
        <v>924</v>
      </c>
      <c r="C214" s="67">
        <v>28993</v>
      </c>
      <c r="D214" s="67">
        <v>885</v>
      </c>
      <c r="E214" s="67">
        <v>20700</v>
      </c>
      <c r="F214" s="67">
        <v>681</v>
      </c>
      <c r="G214" s="67">
        <v>20698</v>
      </c>
      <c r="H214" s="67">
        <v>681</v>
      </c>
      <c r="I214" s="67">
        <v>20068</v>
      </c>
      <c r="J214" s="67">
        <v>736</v>
      </c>
      <c r="K214" s="67">
        <v>630</v>
      </c>
      <c r="L214" s="67">
        <v>180</v>
      </c>
      <c r="M214" s="67">
        <v>2</v>
      </c>
      <c r="N214" s="67">
        <v>5</v>
      </c>
      <c r="O214" s="67">
        <v>8293</v>
      </c>
      <c r="P214" s="67">
        <v>602</v>
      </c>
    </row>
    <row r="215" spans="1:16" x14ac:dyDescent="0.45">
      <c r="A215" s="67" t="s">
        <v>925</v>
      </c>
      <c r="B215" s="67" t="s">
        <v>926</v>
      </c>
      <c r="C215" s="67">
        <v>20918</v>
      </c>
      <c r="D215" s="67">
        <v>947</v>
      </c>
      <c r="E215" s="67">
        <v>13729</v>
      </c>
      <c r="F215" s="67">
        <v>818</v>
      </c>
      <c r="G215" s="67">
        <v>13721</v>
      </c>
      <c r="H215" s="67">
        <v>818</v>
      </c>
      <c r="I215" s="67">
        <v>12774</v>
      </c>
      <c r="J215" s="67">
        <v>844</v>
      </c>
      <c r="K215" s="67">
        <v>947</v>
      </c>
      <c r="L215" s="67">
        <v>216</v>
      </c>
      <c r="M215" s="67">
        <v>8</v>
      </c>
      <c r="N215" s="67">
        <v>10</v>
      </c>
      <c r="O215" s="67">
        <v>7189</v>
      </c>
      <c r="P215" s="67">
        <v>475</v>
      </c>
    </row>
    <row r="216" spans="1:16" x14ac:dyDescent="0.45">
      <c r="A216" s="67" t="s">
        <v>927</v>
      </c>
      <c r="B216" s="67" t="s">
        <v>928</v>
      </c>
      <c r="C216" s="67">
        <v>35164</v>
      </c>
      <c r="D216" s="67">
        <v>1883</v>
      </c>
      <c r="E216" s="67">
        <v>20312</v>
      </c>
      <c r="F216" s="67">
        <v>1654</v>
      </c>
      <c r="G216" s="67">
        <v>20312</v>
      </c>
      <c r="H216" s="67">
        <v>1654</v>
      </c>
      <c r="I216" s="67">
        <v>18672</v>
      </c>
      <c r="J216" s="67">
        <v>1638</v>
      </c>
      <c r="K216" s="67">
        <v>1640</v>
      </c>
      <c r="L216" s="67">
        <v>289</v>
      </c>
      <c r="M216" s="67">
        <v>0</v>
      </c>
      <c r="N216" s="67">
        <v>20</v>
      </c>
      <c r="O216" s="67">
        <v>14852</v>
      </c>
      <c r="P216" s="67">
        <v>1061</v>
      </c>
    </row>
    <row r="217" spans="1:16" x14ac:dyDescent="0.45">
      <c r="A217" s="67" t="s">
        <v>929</v>
      </c>
      <c r="B217" s="67" t="s">
        <v>930</v>
      </c>
      <c r="C217" s="67">
        <v>17646</v>
      </c>
      <c r="D217" s="67">
        <v>1135</v>
      </c>
      <c r="E217" s="67">
        <v>10001</v>
      </c>
      <c r="F217" s="67">
        <v>730</v>
      </c>
      <c r="G217" s="67">
        <v>10001</v>
      </c>
      <c r="H217" s="67">
        <v>730</v>
      </c>
      <c r="I217" s="67">
        <v>9178</v>
      </c>
      <c r="J217" s="67">
        <v>695</v>
      </c>
      <c r="K217" s="67">
        <v>823</v>
      </c>
      <c r="L217" s="67">
        <v>195</v>
      </c>
      <c r="M217" s="67">
        <v>0</v>
      </c>
      <c r="N217" s="67">
        <v>17</v>
      </c>
      <c r="O217" s="67">
        <v>7645</v>
      </c>
      <c r="P217" s="67">
        <v>849</v>
      </c>
    </row>
    <row r="218" spans="1:16" x14ac:dyDescent="0.45">
      <c r="A218" s="67" t="s">
        <v>931</v>
      </c>
      <c r="B218" s="67" t="s">
        <v>932</v>
      </c>
      <c r="C218" s="67">
        <v>30283</v>
      </c>
      <c r="D218" s="67">
        <v>928</v>
      </c>
      <c r="E218" s="67">
        <v>20946</v>
      </c>
      <c r="F218" s="67">
        <v>842</v>
      </c>
      <c r="G218" s="67">
        <v>20938</v>
      </c>
      <c r="H218" s="67">
        <v>841</v>
      </c>
      <c r="I218" s="67">
        <v>20199</v>
      </c>
      <c r="J218" s="67">
        <v>838</v>
      </c>
      <c r="K218" s="67">
        <v>739</v>
      </c>
      <c r="L218" s="67">
        <v>175</v>
      </c>
      <c r="M218" s="67">
        <v>8</v>
      </c>
      <c r="N218" s="67">
        <v>12</v>
      </c>
      <c r="O218" s="67">
        <v>9337</v>
      </c>
      <c r="P218" s="67">
        <v>647</v>
      </c>
    </row>
    <row r="219" spans="1:16" x14ac:dyDescent="0.45">
      <c r="A219" s="67" t="s">
        <v>933</v>
      </c>
      <c r="B219" s="67" t="s">
        <v>934</v>
      </c>
      <c r="C219" s="67">
        <v>23051</v>
      </c>
      <c r="D219" s="67">
        <v>1132</v>
      </c>
      <c r="E219" s="67">
        <v>15235</v>
      </c>
      <c r="F219" s="67">
        <v>875</v>
      </c>
      <c r="G219" s="67">
        <v>15228</v>
      </c>
      <c r="H219" s="67">
        <v>876</v>
      </c>
      <c r="I219" s="67">
        <v>14042</v>
      </c>
      <c r="J219" s="67">
        <v>830</v>
      </c>
      <c r="K219" s="67">
        <v>1186</v>
      </c>
      <c r="L219" s="67">
        <v>283</v>
      </c>
      <c r="M219" s="67">
        <v>7</v>
      </c>
      <c r="N219" s="67">
        <v>9</v>
      </c>
      <c r="O219" s="67">
        <v>7816</v>
      </c>
      <c r="P219" s="67">
        <v>739</v>
      </c>
    </row>
    <row r="220" spans="1:16" x14ac:dyDescent="0.45">
      <c r="A220" s="67" t="s">
        <v>935</v>
      </c>
      <c r="B220" s="67" t="s">
        <v>936</v>
      </c>
      <c r="C220" s="67">
        <v>21847</v>
      </c>
      <c r="D220" s="67">
        <v>842</v>
      </c>
      <c r="E220" s="67">
        <v>15213</v>
      </c>
      <c r="F220" s="67">
        <v>708</v>
      </c>
      <c r="G220" s="67">
        <v>15184</v>
      </c>
      <c r="H220" s="67">
        <v>701</v>
      </c>
      <c r="I220" s="67">
        <v>14825</v>
      </c>
      <c r="J220" s="67">
        <v>683</v>
      </c>
      <c r="K220" s="67">
        <v>359</v>
      </c>
      <c r="L220" s="67">
        <v>115</v>
      </c>
      <c r="M220" s="67">
        <v>29</v>
      </c>
      <c r="N220" s="67">
        <v>42</v>
      </c>
      <c r="O220" s="67">
        <v>6634</v>
      </c>
      <c r="P220" s="67">
        <v>534</v>
      </c>
    </row>
    <row r="221" spans="1:16" x14ac:dyDescent="0.45">
      <c r="A221" s="67" t="s">
        <v>937</v>
      </c>
      <c r="B221" s="67" t="s">
        <v>938</v>
      </c>
      <c r="C221" s="67">
        <v>28368</v>
      </c>
      <c r="D221" s="67">
        <v>1011</v>
      </c>
      <c r="E221" s="67">
        <v>18986</v>
      </c>
      <c r="F221" s="67">
        <v>805</v>
      </c>
      <c r="G221" s="67">
        <v>18978</v>
      </c>
      <c r="H221" s="67">
        <v>803</v>
      </c>
      <c r="I221" s="67">
        <v>18024</v>
      </c>
      <c r="J221" s="67">
        <v>761</v>
      </c>
      <c r="K221" s="67">
        <v>954</v>
      </c>
      <c r="L221" s="67">
        <v>334</v>
      </c>
      <c r="M221" s="67">
        <v>8</v>
      </c>
      <c r="N221" s="67">
        <v>12</v>
      </c>
      <c r="O221" s="67">
        <v>9382</v>
      </c>
      <c r="P221" s="67">
        <v>814</v>
      </c>
    </row>
    <row r="222" spans="1:16" x14ac:dyDescent="0.45">
      <c r="A222" s="67" t="s">
        <v>939</v>
      </c>
      <c r="B222" s="67" t="s">
        <v>940</v>
      </c>
      <c r="C222" s="67">
        <v>43655</v>
      </c>
      <c r="D222" s="67">
        <v>1562</v>
      </c>
      <c r="E222" s="67">
        <v>27945</v>
      </c>
      <c r="F222" s="67">
        <v>1313</v>
      </c>
      <c r="G222" s="67">
        <v>27945</v>
      </c>
      <c r="H222" s="67">
        <v>1313</v>
      </c>
      <c r="I222" s="67">
        <v>26664</v>
      </c>
      <c r="J222" s="67">
        <v>1290</v>
      </c>
      <c r="K222" s="67">
        <v>1281</v>
      </c>
      <c r="L222" s="67">
        <v>288</v>
      </c>
      <c r="M222" s="67">
        <v>0</v>
      </c>
      <c r="N222" s="67">
        <v>22</v>
      </c>
      <c r="O222" s="67">
        <v>15710</v>
      </c>
      <c r="P222" s="67">
        <v>897</v>
      </c>
    </row>
    <row r="223" spans="1:16" x14ac:dyDescent="0.45">
      <c r="A223" s="67" t="s">
        <v>941</v>
      </c>
      <c r="B223" s="67" t="s">
        <v>942</v>
      </c>
      <c r="C223" s="67">
        <v>22590</v>
      </c>
      <c r="D223" s="67">
        <v>1326</v>
      </c>
      <c r="E223" s="67">
        <v>13451</v>
      </c>
      <c r="F223" s="67">
        <v>1074</v>
      </c>
      <c r="G223" s="67">
        <v>13451</v>
      </c>
      <c r="H223" s="67">
        <v>1074</v>
      </c>
      <c r="I223" s="67">
        <v>12618</v>
      </c>
      <c r="J223" s="67">
        <v>1014</v>
      </c>
      <c r="K223" s="67">
        <v>833</v>
      </c>
      <c r="L223" s="67">
        <v>230</v>
      </c>
      <c r="M223" s="67">
        <v>0</v>
      </c>
      <c r="N223" s="67">
        <v>20</v>
      </c>
      <c r="O223" s="67">
        <v>9139</v>
      </c>
      <c r="P223" s="67">
        <v>777</v>
      </c>
    </row>
    <row r="224" spans="1:16" x14ac:dyDescent="0.45">
      <c r="A224" s="67" t="s">
        <v>943</v>
      </c>
      <c r="B224" s="67" t="s">
        <v>944</v>
      </c>
      <c r="C224" s="67">
        <v>23074</v>
      </c>
      <c r="D224" s="67">
        <v>802</v>
      </c>
      <c r="E224" s="67">
        <v>15132</v>
      </c>
      <c r="F224" s="67">
        <v>626</v>
      </c>
      <c r="G224" s="67">
        <v>15084</v>
      </c>
      <c r="H224" s="67">
        <v>627</v>
      </c>
      <c r="I224" s="67">
        <v>14644</v>
      </c>
      <c r="J224" s="67">
        <v>611</v>
      </c>
      <c r="K224" s="67">
        <v>440</v>
      </c>
      <c r="L224" s="67">
        <v>119</v>
      </c>
      <c r="M224" s="67">
        <v>48</v>
      </c>
      <c r="N224" s="67">
        <v>45</v>
      </c>
      <c r="O224" s="67">
        <v>7942</v>
      </c>
      <c r="P224" s="67">
        <v>664</v>
      </c>
    </row>
    <row r="225" spans="1:16" x14ac:dyDescent="0.45">
      <c r="A225" s="67" t="s">
        <v>945</v>
      </c>
      <c r="B225" s="67" t="s">
        <v>946</v>
      </c>
      <c r="C225" s="67">
        <v>29452</v>
      </c>
      <c r="D225" s="67">
        <v>1646</v>
      </c>
      <c r="E225" s="67">
        <v>17606</v>
      </c>
      <c r="F225" s="67">
        <v>1329</v>
      </c>
      <c r="G225" s="67">
        <v>17601</v>
      </c>
      <c r="H225" s="67">
        <v>1330</v>
      </c>
      <c r="I225" s="67">
        <v>15667</v>
      </c>
      <c r="J225" s="67">
        <v>1243</v>
      </c>
      <c r="K225" s="67">
        <v>1934</v>
      </c>
      <c r="L225" s="67">
        <v>459</v>
      </c>
      <c r="M225" s="67">
        <v>5</v>
      </c>
      <c r="N225" s="67">
        <v>11</v>
      </c>
      <c r="O225" s="67">
        <v>11846</v>
      </c>
      <c r="P225" s="67">
        <v>991</v>
      </c>
    </row>
    <row r="226" spans="1:16" x14ac:dyDescent="0.45">
      <c r="A226" s="67" t="s">
        <v>947</v>
      </c>
      <c r="B226" s="67" t="s">
        <v>948</v>
      </c>
      <c r="C226" s="67">
        <v>28365</v>
      </c>
      <c r="D226" s="67">
        <v>1262</v>
      </c>
      <c r="E226" s="67">
        <v>18990</v>
      </c>
      <c r="F226" s="67">
        <v>1036</v>
      </c>
      <c r="G226" s="67">
        <v>18990</v>
      </c>
      <c r="H226" s="67">
        <v>1036</v>
      </c>
      <c r="I226" s="67">
        <v>18351</v>
      </c>
      <c r="J226" s="67">
        <v>990</v>
      </c>
      <c r="K226" s="67">
        <v>639</v>
      </c>
      <c r="L226" s="67">
        <v>229</v>
      </c>
      <c r="M226" s="67">
        <v>0</v>
      </c>
      <c r="N226" s="67">
        <v>20</v>
      </c>
      <c r="O226" s="67">
        <v>9375</v>
      </c>
      <c r="P226" s="67">
        <v>738</v>
      </c>
    </row>
    <row r="227" spans="1:16" x14ac:dyDescent="0.45">
      <c r="A227" s="67" t="s">
        <v>949</v>
      </c>
      <c r="B227" s="67" t="s">
        <v>950</v>
      </c>
      <c r="C227" s="67">
        <v>22101</v>
      </c>
      <c r="D227" s="67">
        <v>1123</v>
      </c>
      <c r="E227" s="67">
        <v>14893</v>
      </c>
      <c r="F227" s="67">
        <v>866</v>
      </c>
      <c r="G227" s="67">
        <v>14893</v>
      </c>
      <c r="H227" s="67">
        <v>866</v>
      </c>
      <c r="I227" s="67">
        <v>14373</v>
      </c>
      <c r="J227" s="67">
        <v>894</v>
      </c>
      <c r="K227" s="67">
        <v>520</v>
      </c>
      <c r="L227" s="67">
        <v>177</v>
      </c>
      <c r="M227" s="67">
        <v>0</v>
      </c>
      <c r="N227" s="67">
        <v>17</v>
      </c>
      <c r="O227" s="67">
        <v>7208</v>
      </c>
      <c r="P227" s="67">
        <v>677</v>
      </c>
    </row>
    <row r="228" spans="1:16" x14ac:dyDescent="0.45">
      <c r="A228" s="67" t="s">
        <v>951</v>
      </c>
      <c r="B228" s="67" t="s">
        <v>952</v>
      </c>
      <c r="C228" s="67">
        <v>30948</v>
      </c>
      <c r="D228" s="67">
        <v>1512</v>
      </c>
      <c r="E228" s="67">
        <v>20158</v>
      </c>
      <c r="F228" s="67">
        <v>1313</v>
      </c>
      <c r="G228" s="67">
        <v>20089</v>
      </c>
      <c r="H228" s="67">
        <v>1329</v>
      </c>
      <c r="I228" s="67">
        <v>19238</v>
      </c>
      <c r="J228" s="67">
        <v>1359</v>
      </c>
      <c r="K228" s="67">
        <v>851</v>
      </c>
      <c r="L228" s="67">
        <v>257</v>
      </c>
      <c r="M228" s="67">
        <v>69</v>
      </c>
      <c r="N228" s="67">
        <v>71</v>
      </c>
      <c r="O228" s="67">
        <v>10790</v>
      </c>
      <c r="P228" s="67">
        <v>699</v>
      </c>
    </row>
    <row r="229" spans="1:16" x14ac:dyDescent="0.45">
      <c r="A229" s="67" t="s">
        <v>953</v>
      </c>
      <c r="B229" s="67" t="s">
        <v>954</v>
      </c>
      <c r="C229" s="67">
        <v>19439</v>
      </c>
      <c r="D229" s="67">
        <v>1081</v>
      </c>
      <c r="E229" s="67">
        <v>13947</v>
      </c>
      <c r="F229" s="67">
        <v>840</v>
      </c>
      <c r="G229" s="67">
        <v>13935</v>
      </c>
      <c r="H229" s="67">
        <v>841</v>
      </c>
      <c r="I229" s="67">
        <v>13571</v>
      </c>
      <c r="J229" s="67">
        <v>852</v>
      </c>
      <c r="K229" s="67">
        <v>364</v>
      </c>
      <c r="L229" s="67">
        <v>123</v>
      </c>
      <c r="M229" s="67">
        <v>12</v>
      </c>
      <c r="N229" s="67">
        <v>18</v>
      </c>
      <c r="O229" s="67">
        <v>5492</v>
      </c>
      <c r="P229" s="67">
        <v>594</v>
      </c>
    </row>
    <row r="230" spans="1:16" x14ac:dyDescent="0.45">
      <c r="A230" s="67" t="s">
        <v>955</v>
      </c>
      <c r="B230" s="67" t="s">
        <v>956</v>
      </c>
      <c r="C230" s="67">
        <v>22292</v>
      </c>
      <c r="D230" s="67">
        <v>1318</v>
      </c>
      <c r="E230" s="67">
        <v>13612</v>
      </c>
      <c r="F230" s="67">
        <v>1081</v>
      </c>
      <c r="G230" s="67">
        <v>13585</v>
      </c>
      <c r="H230" s="67">
        <v>1074</v>
      </c>
      <c r="I230" s="67">
        <v>12740</v>
      </c>
      <c r="J230" s="67">
        <v>986</v>
      </c>
      <c r="K230" s="67">
        <v>845</v>
      </c>
      <c r="L230" s="67">
        <v>279</v>
      </c>
      <c r="M230" s="67">
        <v>27</v>
      </c>
      <c r="N230" s="67">
        <v>46</v>
      </c>
      <c r="O230" s="67">
        <v>8680</v>
      </c>
      <c r="P230" s="67">
        <v>849</v>
      </c>
    </row>
    <row r="231" spans="1:16" x14ac:dyDescent="0.45">
      <c r="A231" s="67" t="s">
        <v>957</v>
      </c>
      <c r="B231" s="67" t="s">
        <v>958</v>
      </c>
      <c r="C231" s="67">
        <v>14504</v>
      </c>
      <c r="D231" s="67">
        <v>1040</v>
      </c>
      <c r="E231" s="67">
        <v>9865</v>
      </c>
      <c r="F231" s="67">
        <v>902</v>
      </c>
      <c r="G231" s="67">
        <v>9847</v>
      </c>
      <c r="H231" s="67">
        <v>900</v>
      </c>
      <c r="I231" s="67">
        <v>9318</v>
      </c>
      <c r="J231" s="67">
        <v>924</v>
      </c>
      <c r="K231" s="67">
        <v>529</v>
      </c>
      <c r="L231" s="67">
        <v>220</v>
      </c>
      <c r="M231" s="67">
        <v>18</v>
      </c>
      <c r="N231" s="67">
        <v>26</v>
      </c>
      <c r="O231" s="67">
        <v>4639</v>
      </c>
      <c r="P231" s="67">
        <v>611</v>
      </c>
    </row>
    <row r="232" spans="1:16" x14ac:dyDescent="0.45">
      <c r="A232" s="67" t="s">
        <v>959</v>
      </c>
      <c r="B232" s="67" t="s">
        <v>960</v>
      </c>
      <c r="C232" s="67">
        <v>19275</v>
      </c>
      <c r="D232" s="67">
        <v>1111</v>
      </c>
      <c r="E232" s="67">
        <v>12504</v>
      </c>
      <c r="F232" s="67">
        <v>847</v>
      </c>
      <c r="G232" s="67">
        <v>12500</v>
      </c>
      <c r="H232" s="67">
        <v>846</v>
      </c>
      <c r="I232" s="67">
        <v>11636</v>
      </c>
      <c r="J232" s="67">
        <v>781</v>
      </c>
      <c r="K232" s="67">
        <v>864</v>
      </c>
      <c r="L232" s="67">
        <v>322</v>
      </c>
      <c r="M232" s="67">
        <v>4</v>
      </c>
      <c r="N232" s="67">
        <v>7</v>
      </c>
      <c r="O232" s="67">
        <v>6771</v>
      </c>
      <c r="P232" s="67">
        <v>610</v>
      </c>
    </row>
    <row r="233" spans="1:16" x14ac:dyDescent="0.45">
      <c r="A233" s="67" t="s">
        <v>961</v>
      </c>
      <c r="B233" s="67" t="s">
        <v>962</v>
      </c>
      <c r="C233" s="67">
        <v>15688</v>
      </c>
      <c r="D233" s="67">
        <v>780</v>
      </c>
      <c r="E233" s="67">
        <v>10127</v>
      </c>
      <c r="F233" s="67">
        <v>623</v>
      </c>
      <c r="G233" s="67">
        <v>10122</v>
      </c>
      <c r="H233" s="67">
        <v>622</v>
      </c>
      <c r="I233" s="67">
        <v>9939</v>
      </c>
      <c r="J233" s="67">
        <v>608</v>
      </c>
      <c r="K233" s="67">
        <v>183</v>
      </c>
      <c r="L233" s="67">
        <v>72</v>
      </c>
      <c r="M233" s="67">
        <v>5</v>
      </c>
      <c r="N233" s="67">
        <v>10</v>
      </c>
      <c r="O233" s="67">
        <v>5561</v>
      </c>
      <c r="P233" s="67">
        <v>462</v>
      </c>
    </row>
    <row r="234" spans="1:16" x14ac:dyDescent="0.45">
      <c r="A234" s="67" t="s">
        <v>963</v>
      </c>
      <c r="B234" s="67" t="s">
        <v>964</v>
      </c>
      <c r="C234" s="67">
        <v>19193</v>
      </c>
      <c r="D234" s="67">
        <v>957</v>
      </c>
      <c r="E234" s="67">
        <v>12664</v>
      </c>
      <c r="F234" s="67">
        <v>774</v>
      </c>
      <c r="G234" s="67">
        <v>12664</v>
      </c>
      <c r="H234" s="67">
        <v>774</v>
      </c>
      <c r="I234" s="67">
        <v>12337</v>
      </c>
      <c r="J234" s="67">
        <v>720</v>
      </c>
      <c r="K234" s="67">
        <v>327</v>
      </c>
      <c r="L234" s="67">
        <v>184</v>
      </c>
      <c r="M234" s="67">
        <v>0</v>
      </c>
      <c r="N234" s="67">
        <v>17</v>
      </c>
      <c r="O234" s="67">
        <v>6529</v>
      </c>
      <c r="P234" s="67">
        <v>684</v>
      </c>
    </row>
    <row r="235" spans="1:16" x14ac:dyDescent="0.45">
      <c r="A235" s="67" t="s">
        <v>965</v>
      </c>
      <c r="B235" s="67" t="s">
        <v>966</v>
      </c>
      <c r="C235" s="67">
        <v>12702</v>
      </c>
      <c r="D235" s="67">
        <v>748</v>
      </c>
      <c r="E235" s="67">
        <v>7791</v>
      </c>
      <c r="F235" s="67">
        <v>561</v>
      </c>
      <c r="G235" s="67">
        <v>7791</v>
      </c>
      <c r="H235" s="67">
        <v>561</v>
      </c>
      <c r="I235" s="67">
        <v>7525</v>
      </c>
      <c r="J235" s="67">
        <v>562</v>
      </c>
      <c r="K235" s="67">
        <v>266</v>
      </c>
      <c r="L235" s="67">
        <v>119</v>
      </c>
      <c r="M235" s="67">
        <v>0</v>
      </c>
      <c r="N235" s="67">
        <v>15</v>
      </c>
      <c r="O235" s="67">
        <v>4911</v>
      </c>
      <c r="P235" s="67">
        <v>484</v>
      </c>
    </row>
    <row r="236" spans="1:16" x14ac:dyDescent="0.45">
      <c r="A236" s="67" t="s">
        <v>967</v>
      </c>
      <c r="B236" s="67" t="s">
        <v>968</v>
      </c>
      <c r="C236" s="67">
        <v>12910</v>
      </c>
      <c r="D236" s="67">
        <v>659</v>
      </c>
      <c r="E236" s="67">
        <v>6027</v>
      </c>
      <c r="F236" s="67">
        <v>485</v>
      </c>
      <c r="G236" s="67">
        <v>6027</v>
      </c>
      <c r="H236" s="67">
        <v>485</v>
      </c>
      <c r="I236" s="67">
        <v>5681</v>
      </c>
      <c r="J236" s="67">
        <v>466</v>
      </c>
      <c r="K236" s="67">
        <v>346</v>
      </c>
      <c r="L236" s="67">
        <v>107</v>
      </c>
      <c r="M236" s="67">
        <v>0</v>
      </c>
      <c r="N236" s="67">
        <v>15</v>
      </c>
      <c r="O236" s="67">
        <v>6883</v>
      </c>
      <c r="P236" s="67">
        <v>454</v>
      </c>
    </row>
    <row r="237" spans="1:16" x14ac:dyDescent="0.45">
      <c r="A237" s="67" t="s">
        <v>969</v>
      </c>
      <c r="B237" s="67" t="s">
        <v>970</v>
      </c>
      <c r="C237" s="67">
        <v>8337</v>
      </c>
      <c r="D237" s="67">
        <v>232</v>
      </c>
      <c r="E237" s="67">
        <v>4588</v>
      </c>
      <c r="F237" s="67">
        <v>487</v>
      </c>
      <c r="G237" s="67">
        <v>4588</v>
      </c>
      <c r="H237" s="67">
        <v>487</v>
      </c>
      <c r="I237" s="67">
        <v>4544</v>
      </c>
      <c r="J237" s="67">
        <v>480</v>
      </c>
      <c r="K237" s="67">
        <v>44</v>
      </c>
      <c r="L237" s="67">
        <v>51</v>
      </c>
      <c r="M237" s="67">
        <v>0</v>
      </c>
      <c r="N237" s="67">
        <v>13</v>
      </c>
      <c r="O237" s="67">
        <v>3749</v>
      </c>
      <c r="P237" s="67">
        <v>430</v>
      </c>
    </row>
    <row r="238" spans="1:16" x14ac:dyDescent="0.45">
      <c r="A238" s="67" t="s">
        <v>971</v>
      </c>
      <c r="B238" s="67" t="s">
        <v>972</v>
      </c>
      <c r="C238" s="67">
        <v>157</v>
      </c>
      <c r="D238" s="67">
        <v>11</v>
      </c>
      <c r="E238" s="67">
        <v>14</v>
      </c>
      <c r="F238" s="67">
        <v>72</v>
      </c>
      <c r="G238" s="67">
        <v>14</v>
      </c>
      <c r="H238" s="67">
        <v>72</v>
      </c>
      <c r="I238" s="67">
        <v>0</v>
      </c>
      <c r="J238" s="67">
        <v>9</v>
      </c>
      <c r="K238" s="67">
        <v>14</v>
      </c>
      <c r="L238" s="67">
        <v>72</v>
      </c>
      <c r="M238" s="67">
        <v>0</v>
      </c>
      <c r="N238" s="67">
        <v>9</v>
      </c>
      <c r="O238" s="67">
        <v>143</v>
      </c>
      <c r="P238" s="67">
        <v>72</v>
      </c>
    </row>
    <row r="239" spans="1:16" x14ac:dyDescent="0.45">
      <c r="A239" s="67" t="s">
        <v>973</v>
      </c>
      <c r="B239" s="67" t="s">
        <v>974</v>
      </c>
      <c r="C239" s="67">
        <v>27958</v>
      </c>
      <c r="D239" s="67">
        <v>1189</v>
      </c>
      <c r="E239" s="67">
        <v>17588</v>
      </c>
      <c r="F239" s="67">
        <v>1040</v>
      </c>
      <c r="G239" s="67">
        <v>17580</v>
      </c>
      <c r="H239" s="67">
        <v>1040</v>
      </c>
      <c r="I239" s="67">
        <v>16925</v>
      </c>
      <c r="J239" s="67">
        <v>1031</v>
      </c>
      <c r="K239" s="67">
        <v>655</v>
      </c>
      <c r="L239" s="67">
        <v>206</v>
      </c>
      <c r="M239" s="67">
        <v>8</v>
      </c>
      <c r="N239" s="67">
        <v>12</v>
      </c>
      <c r="O239" s="67">
        <v>10370</v>
      </c>
      <c r="P239" s="67">
        <v>855</v>
      </c>
    </row>
    <row r="240" spans="1:16" x14ac:dyDescent="0.45">
      <c r="A240" s="67" t="s">
        <v>975</v>
      </c>
      <c r="B240" s="67" t="s">
        <v>976</v>
      </c>
      <c r="C240" s="67">
        <v>21160</v>
      </c>
      <c r="D240" s="67">
        <v>1131</v>
      </c>
      <c r="E240" s="67">
        <v>13123</v>
      </c>
      <c r="F240" s="67">
        <v>995</v>
      </c>
      <c r="G240" s="67">
        <v>13123</v>
      </c>
      <c r="H240" s="67">
        <v>995</v>
      </c>
      <c r="I240" s="67">
        <v>12472</v>
      </c>
      <c r="J240" s="67">
        <v>957</v>
      </c>
      <c r="K240" s="67">
        <v>651</v>
      </c>
      <c r="L240" s="67">
        <v>214</v>
      </c>
      <c r="M240" s="67">
        <v>0</v>
      </c>
      <c r="N240" s="67">
        <v>17</v>
      </c>
      <c r="O240" s="67">
        <v>8037</v>
      </c>
      <c r="P240" s="67">
        <v>717</v>
      </c>
    </row>
    <row r="241" spans="1:16" x14ac:dyDescent="0.45">
      <c r="A241" s="67" t="s">
        <v>977</v>
      </c>
      <c r="B241" s="67" t="s">
        <v>978</v>
      </c>
      <c r="C241" s="67">
        <v>9578</v>
      </c>
      <c r="D241" s="67">
        <v>891</v>
      </c>
      <c r="E241" s="67">
        <v>6487</v>
      </c>
      <c r="F241" s="67">
        <v>810</v>
      </c>
      <c r="G241" s="67">
        <v>6487</v>
      </c>
      <c r="H241" s="67">
        <v>810</v>
      </c>
      <c r="I241" s="67">
        <v>5569</v>
      </c>
      <c r="J241" s="67">
        <v>746</v>
      </c>
      <c r="K241" s="67">
        <v>918</v>
      </c>
      <c r="L241" s="67">
        <v>286</v>
      </c>
      <c r="M241" s="67">
        <v>0</v>
      </c>
      <c r="N241" s="67">
        <v>15</v>
      </c>
      <c r="O241" s="67">
        <v>3091</v>
      </c>
      <c r="P241" s="67">
        <v>402</v>
      </c>
    </row>
    <row r="242" spans="1:16" x14ac:dyDescent="0.45">
      <c r="A242" s="67" t="s">
        <v>979</v>
      </c>
      <c r="B242" s="67" t="s">
        <v>980</v>
      </c>
      <c r="C242" s="67">
        <v>21125</v>
      </c>
      <c r="D242" s="67">
        <v>1255</v>
      </c>
      <c r="E242" s="67">
        <v>14067</v>
      </c>
      <c r="F242" s="67">
        <v>1146</v>
      </c>
      <c r="G242" s="67">
        <v>14062</v>
      </c>
      <c r="H242" s="67">
        <v>1147</v>
      </c>
      <c r="I242" s="67">
        <v>13605</v>
      </c>
      <c r="J242" s="67">
        <v>1082</v>
      </c>
      <c r="K242" s="67">
        <v>457</v>
      </c>
      <c r="L242" s="67">
        <v>183</v>
      </c>
      <c r="M242" s="67">
        <v>5</v>
      </c>
      <c r="N242" s="67">
        <v>7</v>
      </c>
      <c r="O242" s="67">
        <v>7058</v>
      </c>
      <c r="P242" s="67">
        <v>607</v>
      </c>
    </row>
    <row r="243" spans="1:16" x14ac:dyDescent="0.45">
      <c r="A243" s="67" t="s">
        <v>981</v>
      </c>
      <c r="B243" s="67" t="s">
        <v>982</v>
      </c>
      <c r="C243" s="67">
        <v>21151</v>
      </c>
      <c r="D243" s="67">
        <v>999</v>
      </c>
      <c r="E243" s="67">
        <v>12601</v>
      </c>
      <c r="F243" s="67">
        <v>811</v>
      </c>
      <c r="G243" s="67">
        <v>12551</v>
      </c>
      <c r="H243" s="67">
        <v>808</v>
      </c>
      <c r="I243" s="67">
        <v>12057</v>
      </c>
      <c r="J243" s="67">
        <v>795</v>
      </c>
      <c r="K243" s="67">
        <v>494</v>
      </c>
      <c r="L243" s="67">
        <v>187</v>
      </c>
      <c r="M243" s="67">
        <v>50</v>
      </c>
      <c r="N243" s="67">
        <v>77</v>
      </c>
      <c r="O243" s="67">
        <v>8550</v>
      </c>
      <c r="P243" s="67">
        <v>711</v>
      </c>
    </row>
    <row r="244" spans="1:16" x14ac:dyDescent="0.45">
      <c r="A244" s="67" t="s">
        <v>983</v>
      </c>
      <c r="B244" s="67" t="s">
        <v>984</v>
      </c>
      <c r="C244" s="67">
        <v>249</v>
      </c>
      <c r="D244" s="67">
        <v>182</v>
      </c>
      <c r="E244" s="67">
        <v>136</v>
      </c>
      <c r="F244" s="67">
        <v>97</v>
      </c>
      <c r="G244" s="67">
        <v>136</v>
      </c>
      <c r="H244" s="67">
        <v>97</v>
      </c>
      <c r="I244" s="67">
        <v>136</v>
      </c>
      <c r="J244" s="67">
        <v>97</v>
      </c>
      <c r="K244" s="67">
        <v>0</v>
      </c>
      <c r="L244" s="67">
        <v>9</v>
      </c>
      <c r="M244" s="67">
        <v>0</v>
      </c>
      <c r="N244" s="67">
        <v>9</v>
      </c>
      <c r="O244" s="67">
        <v>113</v>
      </c>
      <c r="P244" s="67">
        <v>91</v>
      </c>
    </row>
    <row r="245" spans="1:16" x14ac:dyDescent="0.45">
      <c r="A245" s="67" t="s">
        <v>985</v>
      </c>
      <c r="B245" s="67" t="s">
        <v>986</v>
      </c>
      <c r="C245" s="67">
        <v>1919</v>
      </c>
      <c r="D245" s="67">
        <v>173</v>
      </c>
      <c r="E245" s="67">
        <v>1266</v>
      </c>
      <c r="F245" s="67">
        <v>150</v>
      </c>
      <c r="G245" s="67">
        <v>1264</v>
      </c>
      <c r="H245" s="67">
        <v>150</v>
      </c>
      <c r="I245" s="67">
        <v>1247</v>
      </c>
      <c r="J245" s="67">
        <v>150</v>
      </c>
      <c r="K245" s="67">
        <v>17</v>
      </c>
      <c r="L245" s="67">
        <v>11</v>
      </c>
      <c r="M245" s="67">
        <v>2</v>
      </c>
      <c r="N245" s="67">
        <v>5</v>
      </c>
      <c r="O245" s="67">
        <v>653</v>
      </c>
      <c r="P245" s="67">
        <v>119</v>
      </c>
    </row>
    <row r="246" spans="1:16" x14ac:dyDescent="0.45">
      <c r="A246" s="67" t="s">
        <v>987</v>
      </c>
      <c r="B246" s="67" t="s">
        <v>988</v>
      </c>
      <c r="C246" s="67">
        <v>1556</v>
      </c>
      <c r="D246" s="67">
        <v>182</v>
      </c>
      <c r="E246" s="67">
        <v>1093</v>
      </c>
      <c r="F246" s="67">
        <v>132</v>
      </c>
      <c r="G246" s="67">
        <v>1091</v>
      </c>
      <c r="H246" s="67">
        <v>131</v>
      </c>
      <c r="I246" s="67">
        <v>1071</v>
      </c>
      <c r="J246" s="67">
        <v>132</v>
      </c>
      <c r="K246" s="67">
        <v>20</v>
      </c>
      <c r="L246" s="67">
        <v>13</v>
      </c>
      <c r="M246" s="67">
        <v>2</v>
      </c>
      <c r="N246" s="67">
        <v>3</v>
      </c>
      <c r="O246" s="67">
        <v>463</v>
      </c>
      <c r="P246" s="67">
        <v>96</v>
      </c>
    </row>
    <row r="247" spans="1:16" x14ac:dyDescent="0.45">
      <c r="A247" s="67" t="s">
        <v>989</v>
      </c>
      <c r="B247" s="67" t="s">
        <v>990</v>
      </c>
      <c r="C247" s="67">
        <v>1867</v>
      </c>
      <c r="D247" s="67">
        <v>190</v>
      </c>
      <c r="E247" s="67">
        <v>1281</v>
      </c>
      <c r="F247" s="67">
        <v>172</v>
      </c>
      <c r="G247" s="67">
        <v>1281</v>
      </c>
      <c r="H247" s="67">
        <v>172</v>
      </c>
      <c r="I247" s="67">
        <v>1250</v>
      </c>
      <c r="J247" s="67">
        <v>170</v>
      </c>
      <c r="K247" s="67">
        <v>31</v>
      </c>
      <c r="L247" s="67">
        <v>17</v>
      </c>
      <c r="M247" s="67">
        <v>0</v>
      </c>
      <c r="N247" s="67">
        <v>9</v>
      </c>
      <c r="O247" s="67">
        <v>586</v>
      </c>
      <c r="P247" s="67">
        <v>84</v>
      </c>
    </row>
    <row r="248" spans="1:16" x14ac:dyDescent="0.45">
      <c r="A248" s="67" t="s">
        <v>991</v>
      </c>
      <c r="B248" s="67" t="s">
        <v>992</v>
      </c>
      <c r="C248" s="67">
        <v>314</v>
      </c>
      <c r="D248" s="67">
        <v>110</v>
      </c>
      <c r="E248" s="67">
        <v>250</v>
      </c>
      <c r="F248" s="67">
        <v>109</v>
      </c>
      <c r="G248" s="67">
        <v>250</v>
      </c>
      <c r="H248" s="67">
        <v>109</v>
      </c>
      <c r="I248" s="67">
        <v>245</v>
      </c>
      <c r="J248" s="67">
        <v>108</v>
      </c>
      <c r="K248" s="67">
        <v>5</v>
      </c>
      <c r="L248" s="67">
        <v>6</v>
      </c>
      <c r="M248" s="67">
        <v>0</v>
      </c>
      <c r="N248" s="67">
        <v>9</v>
      </c>
      <c r="O248" s="67">
        <v>64</v>
      </c>
      <c r="P248" s="67">
        <v>24</v>
      </c>
    </row>
    <row r="249" spans="1:16" x14ac:dyDescent="0.45">
      <c r="A249" s="67" t="s">
        <v>993</v>
      </c>
      <c r="B249" s="67" t="s">
        <v>994</v>
      </c>
      <c r="C249" s="67">
        <v>824</v>
      </c>
      <c r="D249" s="67">
        <v>129</v>
      </c>
      <c r="E249" s="67">
        <v>461</v>
      </c>
      <c r="F249" s="67">
        <v>93</v>
      </c>
      <c r="G249" s="67">
        <v>461</v>
      </c>
      <c r="H249" s="67">
        <v>93</v>
      </c>
      <c r="I249" s="67">
        <v>458</v>
      </c>
      <c r="J249" s="67">
        <v>94</v>
      </c>
      <c r="K249" s="67">
        <v>3</v>
      </c>
      <c r="L249" s="67">
        <v>6</v>
      </c>
      <c r="M249" s="67">
        <v>0</v>
      </c>
      <c r="N249" s="67">
        <v>9</v>
      </c>
      <c r="O249" s="67">
        <v>363</v>
      </c>
      <c r="P249" s="67">
        <v>73</v>
      </c>
    </row>
    <row r="250" spans="1:16" x14ac:dyDescent="0.45">
      <c r="A250" s="67" t="s">
        <v>995</v>
      </c>
      <c r="B250" s="67" t="s">
        <v>996</v>
      </c>
      <c r="C250" s="67">
        <v>1800</v>
      </c>
      <c r="D250" s="67">
        <v>187</v>
      </c>
      <c r="E250" s="67">
        <v>1371</v>
      </c>
      <c r="F250" s="67">
        <v>170</v>
      </c>
      <c r="G250" s="67">
        <v>1366</v>
      </c>
      <c r="H250" s="67">
        <v>170</v>
      </c>
      <c r="I250" s="67">
        <v>1348</v>
      </c>
      <c r="J250" s="67">
        <v>169</v>
      </c>
      <c r="K250" s="67">
        <v>18</v>
      </c>
      <c r="L250" s="67">
        <v>9</v>
      </c>
      <c r="M250" s="67">
        <v>5</v>
      </c>
      <c r="N250" s="67">
        <v>6</v>
      </c>
      <c r="O250" s="67">
        <v>429</v>
      </c>
      <c r="P250" s="67">
        <v>80</v>
      </c>
    </row>
    <row r="251" spans="1:16" x14ac:dyDescent="0.45">
      <c r="A251" s="67" t="s">
        <v>997</v>
      </c>
      <c r="B251" s="67" t="s">
        <v>998</v>
      </c>
      <c r="C251" s="67">
        <v>4620</v>
      </c>
      <c r="D251" s="67">
        <v>374</v>
      </c>
      <c r="E251" s="67">
        <v>3260</v>
      </c>
      <c r="F251" s="67">
        <v>289</v>
      </c>
      <c r="G251" s="67">
        <v>3260</v>
      </c>
      <c r="H251" s="67">
        <v>289</v>
      </c>
      <c r="I251" s="67">
        <v>3213</v>
      </c>
      <c r="J251" s="67">
        <v>282</v>
      </c>
      <c r="K251" s="67">
        <v>47</v>
      </c>
      <c r="L251" s="67">
        <v>29</v>
      </c>
      <c r="M251" s="67">
        <v>0</v>
      </c>
      <c r="N251" s="67">
        <v>13</v>
      </c>
      <c r="O251" s="67">
        <v>1360</v>
      </c>
      <c r="P251" s="67">
        <v>232</v>
      </c>
    </row>
    <row r="252" spans="1:16" x14ac:dyDescent="0.45">
      <c r="A252" s="67" t="s">
        <v>999</v>
      </c>
      <c r="B252" s="67" t="s">
        <v>1000</v>
      </c>
      <c r="C252" s="67">
        <v>1069</v>
      </c>
      <c r="D252" s="67">
        <v>110</v>
      </c>
      <c r="E252" s="67">
        <v>789</v>
      </c>
      <c r="F252" s="67">
        <v>94</v>
      </c>
      <c r="G252" s="67">
        <v>789</v>
      </c>
      <c r="H252" s="67">
        <v>94</v>
      </c>
      <c r="I252" s="67">
        <v>770</v>
      </c>
      <c r="J252" s="67">
        <v>92</v>
      </c>
      <c r="K252" s="67">
        <v>19</v>
      </c>
      <c r="L252" s="67">
        <v>11</v>
      </c>
      <c r="M252" s="67">
        <v>0</v>
      </c>
      <c r="N252" s="67">
        <v>9</v>
      </c>
      <c r="O252" s="67">
        <v>280</v>
      </c>
      <c r="P252" s="67">
        <v>57</v>
      </c>
    </row>
    <row r="253" spans="1:16" x14ac:dyDescent="0.45">
      <c r="A253" s="67" t="s">
        <v>1001</v>
      </c>
      <c r="B253" s="67" t="s">
        <v>1002</v>
      </c>
      <c r="C253" s="67">
        <v>38526</v>
      </c>
      <c r="D253" s="67">
        <v>581</v>
      </c>
      <c r="E253" s="67">
        <v>24425</v>
      </c>
      <c r="F253" s="67">
        <v>824</v>
      </c>
      <c r="G253" s="67">
        <v>24377</v>
      </c>
      <c r="H253" s="67">
        <v>820</v>
      </c>
      <c r="I253" s="67">
        <v>23145</v>
      </c>
      <c r="J253" s="67">
        <v>845</v>
      </c>
      <c r="K253" s="67">
        <v>1232</v>
      </c>
      <c r="L253" s="67">
        <v>261</v>
      </c>
      <c r="M253" s="67">
        <v>48</v>
      </c>
      <c r="N253" s="67">
        <v>56</v>
      </c>
      <c r="O253" s="67">
        <v>14101</v>
      </c>
      <c r="P253" s="67">
        <v>800</v>
      </c>
    </row>
    <row r="254" spans="1:16" x14ac:dyDescent="0.45">
      <c r="A254" s="67" t="s">
        <v>1003</v>
      </c>
      <c r="B254" s="67" t="s">
        <v>1004</v>
      </c>
      <c r="C254" s="67">
        <v>2195</v>
      </c>
      <c r="D254" s="67">
        <v>384</v>
      </c>
      <c r="E254" s="67">
        <v>1318</v>
      </c>
      <c r="F254" s="67">
        <v>161</v>
      </c>
      <c r="G254" s="67">
        <v>1318</v>
      </c>
      <c r="H254" s="67">
        <v>161</v>
      </c>
      <c r="I254" s="67">
        <v>1272</v>
      </c>
      <c r="J254" s="67">
        <v>157</v>
      </c>
      <c r="K254" s="67">
        <v>46</v>
      </c>
      <c r="L254" s="67">
        <v>22</v>
      </c>
      <c r="M254" s="67">
        <v>0</v>
      </c>
      <c r="N254" s="67">
        <v>9</v>
      </c>
      <c r="O254" s="67">
        <v>877</v>
      </c>
      <c r="P254" s="67">
        <v>353</v>
      </c>
    </row>
    <row r="255" spans="1:16" x14ac:dyDescent="0.45">
      <c r="A255" s="67" t="s">
        <v>1005</v>
      </c>
      <c r="B255" s="67" t="s">
        <v>1006</v>
      </c>
      <c r="C255" s="67">
        <v>1748</v>
      </c>
      <c r="D255" s="67">
        <v>162</v>
      </c>
      <c r="E255" s="67">
        <v>1219</v>
      </c>
      <c r="F255" s="67">
        <v>142</v>
      </c>
      <c r="G255" s="67">
        <v>1219</v>
      </c>
      <c r="H255" s="67">
        <v>142</v>
      </c>
      <c r="I255" s="67">
        <v>1181</v>
      </c>
      <c r="J255" s="67">
        <v>132</v>
      </c>
      <c r="K255" s="67">
        <v>38</v>
      </c>
      <c r="L255" s="67">
        <v>35</v>
      </c>
      <c r="M255" s="67">
        <v>0</v>
      </c>
      <c r="N255" s="67">
        <v>9</v>
      </c>
      <c r="O255" s="67">
        <v>529</v>
      </c>
      <c r="P255" s="67">
        <v>77</v>
      </c>
    </row>
    <row r="256" spans="1:16" x14ac:dyDescent="0.45">
      <c r="A256" s="67" t="s">
        <v>1007</v>
      </c>
      <c r="B256" s="67" t="s">
        <v>1008</v>
      </c>
      <c r="C256" s="67">
        <v>1521</v>
      </c>
      <c r="D256" s="67">
        <v>204</v>
      </c>
      <c r="E256" s="67">
        <v>1133</v>
      </c>
      <c r="F256" s="67">
        <v>194</v>
      </c>
      <c r="G256" s="67">
        <v>1131</v>
      </c>
      <c r="H256" s="67">
        <v>194</v>
      </c>
      <c r="I256" s="67">
        <v>1090</v>
      </c>
      <c r="J256" s="67">
        <v>194</v>
      </c>
      <c r="K256" s="67">
        <v>41</v>
      </c>
      <c r="L256" s="67">
        <v>29</v>
      </c>
      <c r="M256" s="67">
        <v>2</v>
      </c>
      <c r="N256" s="67">
        <v>3</v>
      </c>
      <c r="O256" s="67">
        <v>388</v>
      </c>
      <c r="P256" s="67">
        <v>58</v>
      </c>
    </row>
    <row r="257" spans="1:16" x14ac:dyDescent="0.45">
      <c r="A257" s="67" t="s">
        <v>1009</v>
      </c>
      <c r="B257" s="67" t="s">
        <v>1010</v>
      </c>
      <c r="C257" s="67">
        <v>1200</v>
      </c>
      <c r="D257" s="67">
        <v>146</v>
      </c>
      <c r="E257" s="67">
        <v>710</v>
      </c>
      <c r="F257" s="67">
        <v>97</v>
      </c>
      <c r="G257" s="67">
        <v>710</v>
      </c>
      <c r="H257" s="67">
        <v>97</v>
      </c>
      <c r="I257" s="67">
        <v>657</v>
      </c>
      <c r="J257" s="67">
        <v>89</v>
      </c>
      <c r="K257" s="67">
        <v>53</v>
      </c>
      <c r="L257" s="67">
        <v>40</v>
      </c>
      <c r="M257" s="67">
        <v>0</v>
      </c>
      <c r="N257" s="67">
        <v>9</v>
      </c>
      <c r="O257" s="67">
        <v>490</v>
      </c>
      <c r="P257" s="67">
        <v>83</v>
      </c>
    </row>
    <row r="258" spans="1:16" x14ac:dyDescent="0.45">
      <c r="A258" s="67" t="s">
        <v>1011</v>
      </c>
      <c r="B258" s="67" t="s">
        <v>1012</v>
      </c>
      <c r="C258" s="67">
        <v>5472</v>
      </c>
      <c r="D258" s="67">
        <v>270</v>
      </c>
      <c r="E258" s="67">
        <v>3644</v>
      </c>
      <c r="F258" s="67">
        <v>276</v>
      </c>
      <c r="G258" s="67">
        <v>3644</v>
      </c>
      <c r="H258" s="67">
        <v>276</v>
      </c>
      <c r="I258" s="67">
        <v>3494</v>
      </c>
      <c r="J258" s="67">
        <v>262</v>
      </c>
      <c r="K258" s="67">
        <v>150</v>
      </c>
      <c r="L258" s="67">
        <v>106</v>
      </c>
      <c r="M258" s="67">
        <v>0</v>
      </c>
      <c r="N258" s="67">
        <v>13</v>
      </c>
      <c r="O258" s="67">
        <v>1828</v>
      </c>
      <c r="P258" s="67">
        <v>162</v>
      </c>
    </row>
    <row r="259" spans="1:16" x14ac:dyDescent="0.45">
      <c r="A259" s="67" t="s">
        <v>1013</v>
      </c>
      <c r="B259" s="67" t="s">
        <v>1014</v>
      </c>
      <c r="C259" s="67">
        <v>2874</v>
      </c>
      <c r="D259" s="67">
        <v>236</v>
      </c>
      <c r="E259" s="67">
        <v>2067</v>
      </c>
      <c r="F259" s="67">
        <v>214</v>
      </c>
      <c r="G259" s="67">
        <v>2067</v>
      </c>
      <c r="H259" s="67">
        <v>214</v>
      </c>
      <c r="I259" s="67">
        <v>2023</v>
      </c>
      <c r="J259" s="67">
        <v>208</v>
      </c>
      <c r="K259" s="67">
        <v>44</v>
      </c>
      <c r="L259" s="67">
        <v>28</v>
      </c>
      <c r="M259" s="67">
        <v>0</v>
      </c>
      <c r="N259" s="67">
        <v>9</v>
      </c>
      <c r="O259" s="67">
        <v>807</v>
      </c>
      <c r="P259" s="67">
        <v>119</v>
      </c>
    </row>
    <row r="260" spans="1:16" x14ac:dyDescent="0.45">
      <c r="A260" s="67" t="s">
        <v>1015</v>
      </c>
      <c r="B260" s="67" t="s">
        <v>1016</v>
      </c>
      <c r="C260" s="67">
        <v>767</v>
      </c>
      <c r="D260" s="67">
        <v>99</v>
      </c>
      <c r="E260" s="67">
        <v>530</v>
      </c>
      <c r="F260" s="67">
        <v>82</v>
      </c>
      <c r="G260" s="67">
        <v>530</v>
      </c>
      <c r="H260" s="67">
        <v>82</v>
      </c>
      <c r="I260" s="67">
        <v>511</v>
      </c>
      <c r="J260" s="67">
        <v>79</v>
      </c>
      <c r="K260" s="67">
        <v>19</v>
      </c>
      <c r="L260" s="67">
        <v>15</v>
      </c>
      <c r="M260" s="67">
        <v>0</v>
      </c>
      <c r="N260" s="67">
        <v>9</v>
      </c>
      <c r="O260" s="67">
        <v>237</v>
      </c>
      <c r="P260" s="67">
        <v>53</v>
      </c>
    </row>
    <row r="261" spans="1:16" x14ac:dyDescent="0.45">
      <c r="A261" s="67" t="s">
        <v>1017</v>
      </c>
      <c r="B261" s="67" t="s">
        <v>1018</v>
      </c>
      <c r="C261" s="67">
        <v>4211</v>
      </c>
      <c r="D261" s="67">
        <v>304</v>
      </c>
      <c r="E261" s="67">
        <v>2919</v>
      </c>
      <c r="F261" s="67">
        <v>250</v>
      </c>
      <c r="G261" s="67">
        <v>2919</v>
      </c>
      <c r="H261" s="67">
        <v>250</v>
      </c>
      <c r="I261" s="67">
        <v>2794</v>
      </c>
      <c r="J261" s="67">
        <v>251</v>
      </c>
      <c r="K261" s="67">
        <v>125</v>
      </c>
      <c r="L261" s="67">
        <v>95</v>
      </c>
      <c r="M261" s="67">
        <v>0</v>
      </c>
      <c r="N261" s="67">
        <v>13</v>
      </c>
      <c r="O261" s="67">
        <v>1292</v>
      </c>
      <c r="P261" s="67">
        <v>154</v>
      </c>
    </row>
    <row r="262" spans="1:16" x14ac:dyDescent="0.45">
      <c r="A262" s="67" t="s">
        <v>1019</v>
      </c>
      <c r="B262" s="67" t="s">
        <v>1020</v>
      </c>
      <c r="C262" s="67">
        <v>3261</v>
      </c>
      <c r="D262" s="67">
        <v>262</v>
      </c>
      <c r="E262" s="67">
        <v>2103</v>
      </c>
      <c r="F262" s="67">
        <v>197</v>
      </c>
      <c r="G262" s="67">
        <v>2103</v>
      </c>
      <c r="H262" s="67">
        <v>197</v>
      </c>
      <c r="I262" s="67">
        <v>1969</v>
      </c>
      <c r="J262" s="67">
        <v>198</v>
      </c>
      <c r="K262" s="67">
        <v>134</v>
      </c>
      <c r="L262" s="67">
        <v>45</v>
      </c>
      <c r="M262" s="67">
        <v>0</v>
      </c>
      <c r="N262" s="67">
        <v>9</v>
      </c>
      <c r="O262" s="67">
        <v>1158</v>
      </c>
      <c r="P262" s="67">
        <v>197</v>
      </c>
    </row>
    <row r="263" spans="1:16" x14ac:dyDescent="0.45">
      <c r="A263" s="67" t="s">
        <v>1021</v>
      </c>
      <c r="B263" s="67" t="s">
        <v>1022</v>
      </c>
      <c r="C263" s="67">
        <v>444</v>
      </c>
      <c r="D263" s="67">
        <v>70</v>
      </c>
      <c r="E263" s="67">
        <v>344</v>
      </c>
      <c r="F263" s="67">
        <v>63</v>
      </c>
      <c r="G263" s="67">
        <v>344</v>
      </c>
      <c r="H263" s="67">
        <v>63</v>
      </c>
      <c r="I263" s="67">
        <v>341</v>
      </c>
      <c r="J263" s="67">
        <v>63</v>
      </c>
      <c r="K263" s="67">
        <v>3</v>
      </c>
      <c r="L263" s="67">
        <v>4</v>
      </c>
      <c r="M263" s="67">
        <v>0</v>
      </c>
      <c r="N263" s="67">
        <v>9</v>
      </c>
      <c r="O263" s="67">
        <v>100</v>
      </c>
      <c r="P263" s="67">
        <v>22</v>
      </c>
    </row>
    <row r="264" spans="1:16" x14ac:dyDescent="0.45">
      <c r="A264" s="67" t="s">
        <v>1023</v>
      </c>
      <c r="B264" s="67" t="s">
        <v>1024</v>
      </c>
      <c r="C264" s="67">
        <v>8644</v>
      </c>
      <c r="D264" s="67">
        <v>404</v>
      </c>
      <c r="E264" s="67">
        <v>6542</v>
      </c>
      <c r="F264" s="67">
        <v>419</v>
      </c>
      <c r="G264" s="67">
        <v>6542</v>
      </c>
      <c r="H264" s="67">
        <v>419</v>
      </c>
      <c r="I264" s="67">
        <v>6373</v>
      </c>
      <c r="J264" s="67">
        <v>434</v>
      </c>
      <c r="K264" s="67">
        <v>169</v>
      </c>
      <c r="L264" s="67">
        <v>113</v>
      </c>
      <c r="M264" s="67">
        <v>0</v>
      </c>
      <c r="N264" s="67">
        <v>15</v>
      </c>
      <c r="O264" s="67">
        <v>2102</v>
      </c>
      <c r="P264" s="67">
        <v>395</v>
      </c>
    </row>
    <row r="265" spans="1:16" x14ac:dyDescent="0.45">
      <c r="A265" s="67" t="s">
        <v>1025</v>
      </c>
      <c r="B265" s="67" t="s">
        <v>1026</v>
      </c>
      <c r="C265" s="67">
        <v>4943</v>
      </c>
      <c r="D265" s="67">
        <v>298</v>
      </c>
      <c r="E265" s="67">
        <v>3656</v>
      </c>
      <c r="F265" s="67">
        <v>295</v>
      </c>
      <c r="G265" s="67">
        <v>3656</v>
      </c>
      <c r="H265" s="67">
        <v>295</v>
      </c>
      <c r="I265" s="67">
        <v>3630</v>
      </c>
      <c r="J265" s="67">
        <v>292</v>
      </c>
      <c r="K265" s="67">
        <v>26</v>
      </c>
      <c r="L265" s="67">
        <v>22</v>
      </c>
      <c r="M265" s="67">
        <v>0</v>
      </c>
      <c r="N265" s="67">
        <v>13</v>
      </c>
      <c r="O265" s="67">
        <v>1287</v>
      </c>
      <c r="P265" s="67">
        <v>223</v>
      </c>
    </row>
    <row r="266" spans="1:16" x14ac:dyDescent="0.45">
      <c r="A266" s="67" t="s">
        <v>1027</v>
      </c>
      <c r="B266" s="67" t="s">
        <v>1028</v>
      </c>
      <c r="C266" s="67">
        <v>1952</v>
      </c>
      <c r="D266" s="67">
        <v>363</v>
      </c>
      <c r="E266" s="67">
        <v>1403</v>
      </c>
      <c r="F266" s="67">
        <v>258</v>
      </c>
      <c r="G266" s="67">
        <v>1403</v>
      </c>
      <c r="H266" s="67">
        <v>258</v>
      </c>
      <c r="I266" s="67">
        <v>1390</v>
      </c>
      <c r="J266" s="67">
        <v>257</v>
      </c>
      <c r="K266" s="67">
        <v>13</v>
      </c>
      <c r="L266" s="67">
        <v>9</v>
      </c>
      <c r="M266" s="67">
        <v>0</v>
      </c>
      <c r="N266" s="67">
        <v>9</v>
      </c>
      <c r="O266" s="67">
        <v>549</v>
      </c>
      <c r="P266" s="67">
        <v>185</v>
      </c>
    </row>
    <row r="267" spans="1:16" x14ac:dyDescent="0.45">
      <c r="A267" s="67" t="s">
        <v>1029</v>
      </c>
      <c r="B267" s="67" t="s">
        <v>1030</v>
      </c>
      <c r="C267" s="67">
        <v>3615</v>
      </c>
      <c r="D267" s="67">
        <v>205</v>
      </c>
      <c r="E267" s="67">
        <v>2414</v>
      </c>
      <c r="F267" s="67">
        <v>188</v>
      </c>
      <c r="G267" s="67">
        <v>2414</v>
      </c>
      <c r="H267" s="67">
        <v>188</v>
      </c>
      <c r="I267" s="67">
        <v>2382</v>
      </c>
      <c r="J267" s="67">
        <v>186</v>
      </c>
      <c r="K267" s="67">
        <v>32</v>
      </c>
      <c r="L267" s="67">
        <v>15</v>
      </c>
      <c r="M267" s="67">
        <v>0</v>
      </c>
      <c r="N267" s="67">
        <v>9</v>
      </c>
      <c r="O267" s="67">
        <v>1201</v>
      </c>
      <c r="P267" s="67">
        <v>129</v>
      </c>
    </row>
    <row r="268" spans="1:16" x14ac:dyDescent="0.45">
      <c r="A268" s="67" t="s">
        <v>1031</v>
      </c>
      <c r="B268" s="67" t="s">
        <v>1032</v>
      </c>
      <c r="C268" s="67">
        <v>3110</v>
      </c>
      <c r="D268" s="67">
        <v>258</v>
      </c>
      <c r="E268" s="67">
        <v>2158</v>
      </c>
      <c r="F268" s="67">
        <v>216</v>
      </c>
      <c r="G268" s="67">
        <v>2153</v>
      </c>
      <c r="H268" s="67">
        <v>215</v>
      </c>
      <c r="I268" s="67">
        <v>2111</v>
      </c>
      <c r="J268" s="67">
        <v>215</v>
      </c>
      <c r="K268" s="67">
        <v>42</v>
      </c>
      <c r="L268" s="67">
        <v>23</v>
      </c>
      <c r="M268" s="67">
        <v>5</v>
      </c>
      <c r="N268" s="67">
        <v>8</v>
      </c>
      <c r="O268" s="67">
        <v>952</v>
      </c>
      <c r="P268" s="67">
        <v>123</v>
      </c>
    </row>
    <row r="269" spans="1:16" x14ac:dyDescent="0.45">
      <c r="A269" s="67" t="s">
        <v>1033</v>
      </c>
      <c r="B269" s="67" t="s">
        <v>1034</v>
      </c>
      <c r="C269" s="67">
        <v>12773</v>
      </c>
      <c r="D269" s="67">
        <v>526</v>
      </c>
      <c r="E269" s="67">
        <v>9336</v>
      </c>
      <c r="F269" s="67">
        <v>489</v>
      </c>
      <c r="G269" s="67">
        <v>9298</v>
      </c>
      <c r="H269" s="67">
        <v>490</v>
      </c>
      <c r="I269" s="67">
        <v>9119</v>
      </c>
      <c r="J269" s="67">
        <v>484</v>
      </c>
      <c r="K269" s="67">
        <v>179</v>
      </c>
      <c r="L269" s="67">
        <v>69</v>
      </c>
      <c r="M269" s="67">
        <v>38</v>
      </c>
      <c r="N269" s="67">
        <v>25</v>
      </c>
      <c r="O269" s="67">
        <v>3437</v>
      </c>
      <c r="P269" s="67">
        <v>401</v>
      </c>
    </row>
    <row r="270" spans="1:16" x14ac:dyDescent="0.45">
      <c r="A270" s="67" t="s">
        <v>1035</v>
      </c>
      <c r="B270" s="67" t="s">
        <v>1036</v>
      </c>
      <c r="C270" s="67">
        <v>6061</v>
      </c>
      <c r="D270" s="67">
        <v>210</v>
      </c>
      <c r="E270" s="67">
        <v>4210</v>
      </c>
      <c r="F270" s="67">
        <v>216</v>
      </c>
      <c r="G270" s="67">
        <v>4210</v>
      </c>
      <c r="H270" s="67">
        <v>216</v>
      </c>
      <c r="I270" s="67">
        <v>4058</v>
      </c>
      <c r="J270" s="67">
        <v>194</v>
      </c>
      <c r="K270" s="67">
        <v>152</v>
      </c>
      <c r="L270" s="67">
        <v>105</v>
      </c>
      <c r="M270" s="67">
        <v>0</v>
      </c>
      <c r="N270" s="67">
        <v>13</v>
      </c>
      <c r="O270" s="67">
        <v>1851</v>
      </c>
      <c r="P270" s="67">
        <v>196</v>
      </c>
    </row>
    <row r="271" spans="1:16" x14ac:dyDescent="0.45">
      <c r="A271" s="67" t="s">
        <v>1037</v>
      </c>
      <c r="B271" s="67" t="s">
        <v>1038</v>
      </c>
      <c r="C271" s="67">
        <v>9665</v>
      </c>
      <c r="D271" s="67">
        <v>475</v>
      </c>
      <c r="E271" s="67">
        <v>6872</v>
      </c>
      <c r="F271" s="67">
        <v>480</v>
      </c>
      <c r="G271" s="67">
        <v>6872</v>
      </c>
      <c r="H271" s="67">
        <v>480</v>
      </c>
      <c r="I271" s="67">
        <v>6671</v>
      </c>
      <c r="J271" s="67">
        <v>460</v>
      </c>
      <c r="K271" s="67">
        <v>201</v>
      </c>
      <c r="L271" s="67">
        <v>112</v>
      </c>
      <c r="M271" s="67">
        <v>0</v>
      </c>
      <c r="N271" s="67">
        <v>15</v>
      </c>
      <c r="O271" s="67">
        <v>2793</v>
      </c>
      <c r="P271" s="67">
        <v>284</v>
      </c>
    </row>
    <row r="272" spans="1:16" x14ac:dyDescent="0.45">
      <c r="A272" s="67" t="s">
        <v>1039</v>
      </c>
      <c r="B272" s="67" t="s">
        <v>1040</v>
      </c>
      <c r="C272" s="67">
        <v>7310</v>
      </c>
      <c r="D272" s="67">
        <v>356</v>
      </c>
      <c r="E272" s="67">
        <v>5173</v>
      </c>
      <c r="F272" s="67">
        <v>343</v>
      </c>
      <c r="G272" s="67">
        <v>5173</v>
      </c>
      <c r="H272" s="67">
        <v>343</v>
      </c>
      <c r="I272" s="67">
        <v>5057</v>
      </c>
      <c r="J272" s="67">
        <v>345</v>
      </c>
      <c r="K272" s="67">
        <v>116</v>
      </c>
      <c r="L272" s="67">
        <v>75</v>
      </c>
      <c r="M272" s="67">
        <v>0</v>
      </c>
      <c r="N272" s="67">
        <v>13</v>
      </c>
      <c r="O272" s="67">
        <v>2137</v>
      </c>
      <c r="P272" s="67">
        <v>315</v>
      </c>
    </row>
    <row r="273" spans="1:16" x14ac:dyDescent="0.45">
      <c r="A273" s="67" t="s">
        <v>1041</v>
      </c>
      <c r="B273" s="67" t="s">
        <v>1042</v>
      </c>
      <c r="C273" s="67">
        <v>699</v>
      </c>
      <c r="D273" s="67">
        <v>140</v>
      </c>
      <c r="E273" s="67">
        <v>452</v>
      </c>
      <c r="F273" s="67">
        <v>103</v>
      </c>
      <c r="G273" s="67">
        <v>450</v>
      </c>
      <c r="H273" s="67">
        <v>103</v>
      </c>
      <c r="I273" s="67">
        <v>436</v>
      </c>
      <c r="J273" s="67">
        <v>96</v>
      </c>
      <c r="K273" s="67">
        <v>14</v>
      </c>
      <c r="L273" s="67">
        <v>16</v>
      </c>
      <c r="M273" s="67">
        <v>2</v>
      </c>
      <c r="N273" s="67">
        <v>3</v>
      </c>
      <c r="O273" s="67">
        <v>247</v>
      </c>
      <c r="P273" s="67">
        <v>85</v>
      </c>
    </row>
    <row r="274" spans="1:16" x14ac:dyDescent="0.45">
      <c r="A274" s="67" t="s">
        <v>1043</v>
      </c>
      <c r="B274" s="67" t="s">
        <v>1044</v>
      </c>
      <c r="C274" s="67">
        <v>15409</v>
      </c>
      <c r="D274" s="67">
        <v>335</v>
      </c>
      <c r="E274" s="67">
        <v>10791</v>
      </c>
      <c r="F274" s="67">
        <v>426</v>
      </c>
      <c r="G274" s="67">
        <v>10750</v>
      </c>
      <c r="H274" s="67">
        <v>439</v>
      </c>
      <c r="I274" s="67">
        <v>10462</v>
      </c>
      <c r="J274" s="67">
        <v>446</v>
      </c>
      <c r="K274" s="67">
        <v>288</v>
      </c>
      <c r="L274" s="67">
        <v>164</v>
      </c>
      <c r="M274" s="67">
        <v>41</v>
      </c>
      <c r="N274" s="67">
        <v>60</v>
      </c>
      <c r="O274" s="67">
        <v>4618</v>
      </c>
      <c r="P274" s="67">
        <v>370</v>
      </c>
    </row>
    <row r="275" spans="1:16" x14ac:dyDescent="0.45">
      <c r="A275" s="67" t="s">
        <v>1045</v>
      </c>
      <c r="B275" s="67" t="s">
        <v>1046</v>
      </c>
      <c r="C275" s="67">
        <v>104</v>
      </c>
      <c r="D275" s="67">
        <v>41</v>
      </c>
      <c r="E275" s="67">
        <v>69</v>
      </c>
      <c r="F275" s="67">
        <v>33</v>
      </c>
      <c r="G275" s="67">
        <v>69</v>
      </c>
      <c r="H275" s="67">
        <v>33</v>
      </c>
      <c r="I275" s="67">
        <v>61</v>
      </c>
      <c r="J275" s="67">
        <v>32</v>
      </c>
      <c r="K275" s="67">
        <v>8</v>
      </c>
      <c r="L275" s="67">
        <v>8</v>
      </c>
      <c r="M275" s="67">
        <v>0</v>
      </c>
      <c r="N275" s="67">
        <v>9</v>
      </c>
      <c r="O275" s="67">
        <v>35</v>
      </c>
      <c r="P275" s="67">
        <v>24</v>
      </c>
    </row>
    <row r="276" spans="1:16" x14ac:dyDescent="0.45">
      <c r="A276" s="67" t="s">
        <v>1047</v>
      </c>
      <c r="B276" s="67" t="s">
        <v>1048</v>
      </c>
      <c r="C276" s="67">
        <v>720</v>
      </c>
      <c r="D276" s="67">
        <v>80</v>
      </c>
      <c r="E276" s="67">
        <v>438</v>
      </c>
      <c r="F276" s="67">
        <v>52</v>
      </c>
      <c r="G276" s="67">
        <v>438</v>
      </c>
      <c r="H276" s="67">
        <v>52</v>
      </c>
      <c r="I276" s="67">
        <v>428</v>
      </c>
      <c r="J276" s="67">
        <v>53</v>
      </c>
      <c r="K276" s="67">
        <v>10</v>
      </c>
      <c r="L276" s="67">
        <v>7</v>
      </c>
      <c r="M276" s="67">
        <v>0</v>
      </c>
      <c r="N276" s="67">
        <v>9</v>
      </c>
      <c r="O276" s="67">
        <v>282</v>
      </c>
      <c r="P276" s="67">
        <v>58</v>
      </c>
    </row>
    <row r="277" spans="1:16" x14ac:dyDescent="0.45">
      <c r="A277" s="67" t="s">
        <v>1049</v>
      </c>
      <c r="B277" s="67" t="s">
        <v>1050</v>
      </c>
      <c r="C277" s="67">
        <v>1403</v>
      </c>
      <c r="D277" s="67">
        <v>174</v>
      </c>
      <c r="E277" s="67">
        <v>970</v>
      </c>
      <c r="F277" s="67">
        <v>135</v>
      </c>
      <c r="G277" s="67">
        <v>970</v>
      </c>
      <c r="H277" s="67">
        <v>135</v>
      </c>
      <c r="I277" s="67">
        <v>945</v>
      </c>
      <c r="J277" s="67">
        <v>127</v>
      </c>
      <c r="K277" s="67">
        <v>25</v>
      </c>
      <c r="L277" s="67">
        <v>29</v>
      </c>
      <c r="M277" s="67">
        <v>0</v>
      </c>
      <c r="N277" s="67">
        <v>9</v>
      </c>
      <c r="O277" s="67">
        <v>433</v>
      </c>
      <c r="P277" s="67">
        <v>88</v>
      </c>
    </row>
    <row r="278" spans="1:16" x14ac:dyDescent="0.45">
      <c r="A278" s="67" t="s">
        <v>1051</v>
      </c>
      <c r="B278" s="67" t="s">
        <v>1052</v>
      </c>
      <c r="C278" s="67">
        <v>695</v>
      </c>
      <c r="D278" s="67">
        <v>86</v>
      </c>
      <c r="E278" s="67">
        <v>511</v>
      </c>
      <c r="F278" s="67">
        <v>74</v>
      </c>
      <c r="G278" s="67">
        <v>509</v>
      </c>
      <c r="H278" s="67">
        <v>73</v>
      </c>
      <c r="I278" s="67">
        <v>506</v>
      </c>
      <c r="J278" s="67">
        <v>74</v>
      </c>
      <c r="K278" s="67">
        <v>3</v>
      </c>
      <c r="L278" s="67">
        <v>4</v>
      </c>
      <c r="M278" s="67">
        <v>2</v>
      </c>
      <c r="N278" s="67">
        <v>4</v>
      </c>
      <c r="O278" s="67">
        <v>184</v>
      </c>
      <c r="P278" s="67">
        <v>35</v>
      </c>
    </row>
    <row r="279" spans="1:16" x14ac:dyDescent="0.45">
      <c r="A279" s="67" t="s">
        <v>1053</v>
      </c>
      <c r="B279" s="67" t="s">
        <v>1054</v>
      </c>
      <c r="C279" s="67">
        <v>19684</v>
      </c>
      <c r="D279" s="67">
        <v>967</v>
      </c>
      <c r="E279" s="67">
        <v>12723</v>
      </c>
      <c r="F279" s="67">
        <v>865</v>
      </c>
      <c r="G279" s="67">
        <v>12713</v>
      </c>
      <c r="H279" s="67">
        <v>866</v>
      </c>
      <c r="I279" s="67">
        <v>12228</v>
      </c>
      <c r="J279" s="67">
        <v>827</v>
      </c>
      <c r="K279" s="67">
        <v>485</v>
      </c>
      <c r="L279" s="67">
        <v>169</v>
      </c>
      <c r="M279" s="67">
        <v>10</v>
      </c>
      <c r="N279" s="67">
        <v>16</v>
      </c>
      <c r="O279" s="67">
        <v>6961</v>
      </c>
      <c r="P279" s="67">
        <v>526</v>
      </c>
    </row>
    <row r="280" spans="1:16" x14ac:dyDescent="0.45">
      <c r="A280" s="67" t="s">
        <v>1055</v>
      </c>
      <c r="B280" s="67" t="s">
        <v>1056</v>
      </c>
      <c r="C280" s="67">
        <v>23598</v>
      </c>
      <c r="D280" s="67">
        <v>934</v>
      </c>
      <c r="E280" s="67">
        <v>15421</v>
      </c>
      <c r="F280" s="67">
        <v>912</v>
      </c>
      <c r="G280" s="67">
        <v>15393</v>
      </c>
      <c r="H280" s="67">
        <v>910</v>
      </c>
      <c r="I280" s="67">
        <v>14871</v>
      </c>
      <c r="J280" s="67">
        <v>892</v>
      </c>
      <c r="K280" s="67">
        <v>522</v>
      </c>
      <c r="L280" s="67">
        <v>149</v>
      </c>
      <c r="M280" s="67">
        <v>28</v>
      </c>
      <c r="N280" s="67">
        <v>44</v>
      </c>
      <c r="O280" s="67">
        <v>8177</v>
      </c>
      <c r="P280" s="67">
        <v>653</v>
      </c>
    </row>
    <row r="281" spans="1:16" x14ac:dyDescent="0.45">
      <c r="A281" s="67" t="s">
        <v>1057</v>
      </c>
      <c r="B281" s="67" t="s">
        <v>1058</v>
      </c>
      <c r="C281" s="67">
        <v>16274</v>
      </c>
      <c r="D281" s="67">
        <v>911</v>
      </c>
      <c r="E281" s="67">
        <v>10417</v>
      </c>
      <c r="F281" s="67">
        <v>757</v>
      </c>
      <c r="G281" s="67">
        <v>10417</v>
      </c>
      <c r="H281" s="67">
        <v>757</v>
      </c>
      <c r="I281" s="67">
        <v>9897</v>
      </c>
      <c r="J281" s="67">
        <v>770</v>
      </c>
      <c r="K281" s="67">
        <v>520</v>
      </c>
      <c r="L281" s="67">
        <v>178</v>
      </c>
      <c r="M281" s="67">
        <v>0</v>
      </c>
      <c r="N281" s="67">
        <v>17</v>
      </c>
      <c r="O281" s="67">
        <v>5857</v>
      </c>
      <c r="P281" s="67">
        <v>595</v>
      </c>
    </row>
    <row r="282" spans="1:16" x14ac:dyDescent="0.45">
      <c r="A282" s="67" t="s">
        <v>1059</v>
      </c>
      <c r="B282" s="67" t="s">
        <v>1060</v>
      </c>
      <c r="C282" s="67">
        <v>8434</v>
      </c>
      <c r="D282" s="67">
        <v>303</v>
      </c>
      <c r="E282" s="67">
        <v>5331</v>
      </c>
      <c r="F282" s="67">
        <v>309</v>
      </c>
      <c r="G282" s="67">
        <v>5325</v>
      </c>
      <c r="H282" s="67">
        <v>308</v>
      </c>
      <c r="I282" s="67">
        <v>5101</v>
      </c>
      <c r="J282" s="67">
        <v>306</v>
      </c>
      <c r="K282" s="67">
        <v>224</v>
      </c>
      <c r="L282" s="67">
        <v>150</v>
      </c>
      <c r="M282" s="67">
        <v>6</v>
      </c>
      <c r="N282" s="67">
        <v>10</v>
      </c>
      <c r="O282" s="67">
        <v>3103</v>
      </c>
      <c r="P282" s="67">
        <v>328</v>
      </c>
    </row>
    <row r="283" spans="1:16" x14ac:dyDescent="0.45">
      <c r="A283" s="67" t="s">
        <v>1061</v>
      </c>
      <c r="B283" s="67" t="s">
        <v>1062</v>
      </c>
      <c r="C283" s="67">
        <v>918</v>
      </c>
      <c r="D283" s="67">
        <v>127</v>
      </c>
      <c r="E283" s="67">
        <v>720</v>
      </c>
      <c r="F283" s="67">
        <v>114</v>
      </c>
      <c r="G283" s="67">
        <v>720</v>
      </c>
      <c r="H283" s="67">
        <v>114</v>
      </c>
      <c r="I283" s="67">
        <v>715</v>
      </c>
      <c r="J283" s="67">
        <v>112</v>
      </c>
      <c r="K283" s="67">
        <v>5</v>
      </c>
      <c r="L283" s="67">
        <v>8</v>
      </c>
      <c r="M283" s="67">
        <v>0</v>
      </c>
      <c r="N283" s="67">
        <v>9</v>
      </c>
      <c r="O283" s="67">
        <v>198</v>
      </c>
      <c r="P283" s="67">
        <v>38</v>
      </c>
    </row>
    <row r="284" spans="1:16" x14ac:dyDescent="0.45">
      <c r="A284" s="67" t="s">
        <v>1063</v>
      </c>
      <c r="B284" s="67" t="s">
        <v>1064</v>
      </c>
      <c r="C284" s="67">
        <v>7315</v>
      </c>
      <c r="D284" s="67">
        <v>336</v>
      </c>
      <c r="E284" s="67">
        <v>5229</v>
      </c>
      <c r="F284" s="67">
        <v>352</v>
      </c>
      <c r="G284" s="67">
        <v>5229</v>
      </c>
      <c r="H284" s="67">
        <v>352</v>
      </c>
      <c r="I284" s="67">
        <v>5195</v>
      </c>
      <c r="J284" s="67">
        <v>351</v>
      </c>
      <c r="K284" s="67">
        <v>34</v>
      </c>
      <c r="L284" s="67">
        <v>30</v>
      </c>
      <c r="M284" s="67">
        <v>0</v>
      </c>
      <c r="N284" s="67">
        <v>13</v>
      </c>
      <c r="O284" s="67">
        <v>2086</v>
      </c>
      <c r="P284" s="67">
        <v>384</v>
      </c>
    </row>
    <row r="285" spans="1:16" x14ac:dyDescent="0.45">
      <c r="A285" s="67" t="s">
        <v>1065</v>
      </c>
      <c r="B285" s="67" t="s">
        <v>1066</v>
      </c>
      <c r="C285" s="67">
        <v>468</v>
      </c>
      <c r="D285" s="67">
        <v>100</v>
      </c>
      <c r="E285" s="67">
        <v>289</v>
      </c>
      <c r="F285" s="67">
        <v>70</v>
      </c>
      <c r="G285" s="67">
        <v>289</v>
      </c>
      <c r="H285" s="67">
        <v>70</v>
      </c>
      <c r="I285" s="67">
        <v>283</v>
      </c>
      <c r="J285" s="67">
        <v>67</v>
      </c>
      <c r="K285" s="67">
        <v>6</v>
      </c>
      <c r="L285" s="67">
        <v>7</v>
      </c>
      <c r="M285" s="67">
        <v>0</v>
      </c>
      <c r="N285" s="67">
        <v>9</v>
      </c>
      <c r="O285" s="67">
        <v>179</v>
      </c>
      <c r="P285" s="67">
        <v>62</v>
      </c>
    </row>
    <row r="286" spans="1:16" x14ac:dyDescent="0.45">
      <c r="A286" s="67" t="s">
        <v>1067</v>
      </c>
      <c r="B286" s="67" t="s">
        <v>1068</v>
      </c>
      <c r="C286" s="67">
        <v>735</v>
      </c>
      <c r="D286" s="67">
        <v>76</v>
      </c>
      <c r="E286" s="67">
        <v>451</v>
      </c>
      <c r="F286" s="67">
        <v>63</v>
      </c>
      <c r="G286" s="67">
        <v>451</v>
      </c>
      <c r="H286" s="67">
        <v>63</v>
      </c>
      <c r="I286" s="67">
        <v>443</v>
      </c>
      <c r="J286" s="67">
        <v>63</v>
      </c>
      <c r="K286" s="67">
        <v>8</v>
      </c>
      <c r="L286" s="67">
        <v>6</v>
      </c>
      <c r="M286" s="67">
        <v>0</v>
      </c>
      <c r="N286" s="67">
        <v>9</v>
      </c>
      <c r="O286" s="67">
        <v>284</v>
      </c>
      <c r="P286" s="67">
        <v>39</v>
      </c>
    </row>
    <row r="287" spans="1:16" x14ac:dyDescent="0.45">
      <c r="A287" s="67" t="s">
        <v>1069</v>
      </c>
      <c r="B287" s="67" t="s">
        <v>1070</v>
      </c>
      <c r="C287" s="67">
        <v>7154</v>
      </c>
      <c r="D287" s="67">
        <v>273</v>
      </c>
      <c r="E287" s="67">
        <v>4959</v>
      </c>
      <c r="F287" s="67">
        <v>279</v>
      </c>
      <c r="G287" s="67">
        <v>4947</v>
      </c>
      <c r="H287" s="67">
        <v>279</v>
      </c>
      <c r="I287" s="67">
        <v>4797</v>
      </c>
      <c r="J287" s="67">
        <v>274</v>
      </c>
      <c r="K287" s="67">
        <v>150</v>
      </c>
      <c r="L287" s="67">
        <v>71</v>
      </c>
      <c r="M287" s="67">
        <v>12</v>
      </c>
      <c r="N287" s="67">
        <v>17</v>
      </c>
      <c r="O287" s="67">
        <v>2195</v>
      </c>
      <c r="P287" s="67">
        <v>251</v>
      </c>
    </row>
    <row r="288" spans="1:16" x14ac:dyDescent="0.45">
      <c r="A288" s="67" t="s">
        <v>1071</v>
      </c>
      <c r="B288" s="67" t="s">
        <v>1072</v>
      </c>
      <c r="C288" s="67">
        <v>1966</v>
      </c>
      <c r="D288" s="67">
        <v>180</v>
      </c>
      <c r="E288" s="67">
        <v>1247</v>
      </c>
      <c r="F288" s="67">
        <v>130</v>
      </c>
      <c r="G288" s="67">
        <v>1247</v>
      </c>
      <c r="H288" s="67">
        <v>130</v>
      </c>
      <c r="I288" s="67">
        <v>1229</v>
      </c>
      <c r="J288" s="67">
        <v>129</v>
      </c>
      <c r="K288" s="67">
        <v>18</v>
      </c>
      <c r="L288" s="67">
        <v>9</v>
      </c>
      <c r="M288" s="67">
        <v>0</v>
      </c>
      <c r="N288" s="67">
        <v>9</v>
      </c>
      <c r="O288" s="67">
        <v>719</v>
      </c>
      <c r="P288" s="67">
        <v>107</v>
      </c>
    </row>
    <row r="289" spans="1:16" x14ac:dyDescent="0.45">
      <c r="A289" s="67" t="s">
        <v>1073</v>
      </c>
      <c r="B289" s="67" t="s">
        <v>1074</v>
      </c>
      <c r="C289" s="67">
        <v>349</v>
      </c>
      <c r="D289" s="67">
        <v>81</v>
      </c>
      <c r="E289" s="67">
        <v>212</v>
      </c>
      <c r="F289" s="67">
        <v>46</v>
      </c>
      <c r="G289" s="67">
        <v>212</v>
      </c>
      <c r="H289" s="67">
        <v>46</v>
      </c>
      <c r="I289" s="67">
        <v>201</v>
      </c>
      <c r="J289" s="67">
        <v>46</v>
      </c>
      <c r="K289" s="67">
        <v>11</v>
      </c>
      <c r="L289" s="67">
        <v>8</v>
      </c>
      <c r="M289" s="67">
        <v>0</v>
      </c>
      <c r="N289" s="67">
        <v>9</v>
      </c>
      <c r="O289" s="67">
        <v>137</v>
      </c>
      <c r="P289" s="67">
        <v>57</v>
      </c>
    </row>
    <row r="290" spans="1:16" x14ac:dyDescent="0.45">
      <c r="A290" s="67" t="s">
        <v>1075</v>
      </c>
      <c r="B290" s="67" t="s">
        <v>1076</v>
      </c>
      <c r="C290" s="67">
        <v>10070</v>
      </c>
      <c r="D290" s="67">
        <v>456</v>
      </c>
      <c r="E290" s="67">
        <v>7201</v>
      </c>
      <c r="F290" s="67">
        <v>430</v>
      </c>
      <c r="G290" s="67">
        <v>7201</v>
      </c>
      <c r="H290" s="67">
        <v>430</v>
      </c>
      <c r="I290" s="67">
        <v>6962</v>
      </c>
      <c r="J290" s="67">
        <v>428</v>
      </c>
      <c r="K290" s="67">
        <v>239</v>
      </c>
      <c r="L290" s="67">
        <v>175</v>
      </c>
      <c r="M290" s="67">
        <v>0</v>
      </c>
      <c r="N290" s="67">
        <v>15</v>
      </c>
      <c r="O290" s="67">
        <v>2869</v>
      </c>
      <c r="P290" s="67">
        <v>389</v>
      </c>
    </row>
    <row r="291" spans="1:16" x14ac:dyDescent="0.45">
      <c r="A291" s="67" t="s">
        <v>1077</v>
      </c>
      <c r="B291" s="67" t="s">
        <v>1078</v>
      </c>
      <c r="C291" s="67">
        <v>5071</v>
      </c>
      <c r="D291" s="67">
        <v>456</v>
      </c>
      <c r="E291" s="67">
        <v>3878</v>
      </c>
      <c r="F291" s="67">
        <v>400</v>
      </c>
      <c r="G291" s="67">
        <v>3878</v>
      </c>
      <c r="H291" s="67">
        <v>400</v>
      </c>
      <c r="I291" s="67">
        <v>3750</v>
      </c>
      <c r="J291" s="67">
        <v>386</v>
      </c>
      <c r="K291" s="67">
        <v>128</v>
      </c>
      <c r="L291" s="67">
        <v>72</v>
      </c>
      <c r="M291" s="67">
        <v>0</v>
      </c>
      <c r="N291" s="67">
        <v>13</v>
      </c>
      <c r="O291" s="67">
        <v>1193</v>
      </c>
      <c r="P291" s="67">
        <v>196</v>
      </c>
    </row>
    <row r="292" spans="1:16" x14ac:dyDescent="0.45">
      <c r="A292" s="67" t="s">
        <v>1079</v>
      </c>
      <c r="B292" s="67" t="s">
        <v>1080</v>
      </c>
      <c r="C292" s="67">
        <v>2851</v>
      </c>
      <c r="D292" s="67">
        <v>242</v>
      </c>
      <c r="E292" s="67">
        <v>1961</v>
      </c>
      <c r="F292" s="67">
        <v>179</v>
      </c>
      <c r="G292" s="67">
        <v>1961</v>
      </c>
      <c r="H292" s="67">
        <v>179</v>
      </c>
      <c r="I292" s="67">
        <v>1918</v>
      </c>
      <c r="J292" s="67">
        <v>175</v>
      </c>
      <c r="K292" s="67">
        <v>43</v>
      </c>
      <c r="L292" s="67">
        <v>25</v>
      </c>
      <c r="M292" s="67">
        <v>0</v>
      </c>
      <c r="N292" s="67">
        <v>9</v>
      </c>
      <c r="O292" s="67">
        <v>890</v>
      </c>
      <c r="P292" s="67">
        <v>140</v>
      </c>
    </row>
    <row r="293" spans="1:16" x14ac:dyDescent="0.45">
      <c r="A293" s="67" t="s">
        <v>1081</v>
      </c>
      <c r="B293" s="67" t="s">
        <v>1082</v>
      </c>
      <c r="C293" s="67">
        <v>1511</v>
      </c>
      <c r="D293" s="67">
        <v>123</v>
      </c>
      <c r="E293" s="67">
        <v>940</v>
      </c>
      <c r="F293" s="67">
        <v>102</v>
      </c>
      <c r="G293" s="67">
        <v>940</v>
      </c>
      <c r="H293" s="67">
        <v>102</v>
      </c>
      <c r="I293" s="67">
        <v>913</v>
      </c>
      <c r="J293" s="67">
        <v>101</v>
      </c>
      <c r="K293" s="67">
        <v>27</v>
      </c>
      <c r="L293" s="67">
        <v>13</v>
      </c>
      <c r="M293" s="67">
        <v>0</v>
      </c>
      <c r="N293" s="67">
        <v>9</v>
      </c>
      <c r="O293" s="67">
        <v>571</v>
      </c>
      <c r="P293" s="67">
        <v>75</v>
      </c>
    </row>
    <row r="294" spans="1:16" x14ac:dyDescent="0.45">
      <c r="A294" s="67" t="s">
        <v>1083</v>
      </c>
      <c r="B294" s="67" t="s">
        <v>1084</v>
      </c>
      <c r="C294" s="67">
        <v>23348</v>
      </c>
      <c r="D294" s="67">
        <v>654</v>
      </c>
      <c r="E294" s="67">
        <v>15601</v>
      </c>
      <c r="F294" s="67">
        <v>711</v>
      </c>
      <c r="G294" s="67">
        <v>15565</v>
      </c>
      <c r="H294" s="67">
        <v>703</v>
      </c>
      <c r="I294" s="67">
        <v>15236</v>
      </c>
      <c r="J294" s="67">
        <v>687</v>
      </c>
      <c r="K294" s="67">
        <v>329</v>
      </c>
      <c r="L294" s="67">
        <v>148</v>
      </c>
      <c r="M294" s="67">
        <v>36</v>
      </c>
      <c r="N294" s="67">
        <v>43</v>
      </c>
      <c r="O294" s="67">
        <v>7747</v>
      </c>
      <c r="P294" s="67">
        <v>563</v>
      </c>
    </row>
    <row r="295" spans="1:16" x14ac:dyDescent="0.45">
      <c r="A295" s="67" t="s">
        <v>1085</v>
      </c>
      <c r="B295" s="67" t="s">
        <v>1086</v>
      </c>
      <c r="C295" s="67">
        <v>9178</v>
      </c>
      <c r="D295" s="67">
        <v>379</v>
      </c>
      <c r="E295" s="67">
        <v>6393</v>
      </c>
      <c r="F295" s="67">
        <v>340</v>
      </c>
      <c r="G295" s="67">
        <v>6381</v>
      </c>
      <c r="H295" s="67">
        <v>342</v>
      </c>
      <c r="I295" s="67">
        <v>6331</v>
      </c>
      <c r="J295" s="67">
        <v>345</v>
      </c>
      <c r="K295" s="67">
        <v>50</v>
      </c>
      <c r="L295" s="67">
        <v>45</v>
      </c>
      <c r="M295" s="67">
        <v>12</v>
      </c>
      <c r="N295" s="67">
        <v>24</v>
      </c>
      <c r="O295" s="67">
        <v>2785</v>
      </c>
      <c r="P295" s="67">
        <v>264</v>
      </c>
    </row>
    <row r="296" spans="1:16" x14ac:dyDescent="0.45">
      <c r="A296" s="67" t="s">
        <v>1087</v>
      </c>
      <c r="B296" s="67" t="s">
        <v>1088</v>
      </c>
      <c r="C296" s="67">
        <v>3605</v>
      </c>
      <c r="D296" s="67">
        <v>162</v>
      </c>
      <c r="E296" s="67">
        <v>2426</v>
      </c>
      <c r="F296" s="67">
        <v>149</v>
      </c>
      <c r="G296" s="67">
        <v>2426</v>
      </c>
      <c r="H296" s="67">
        <v>149</v>
      </c>
      <c r="I296" s="67">
        <v>2386</v>
      </c>
      <c r="J296" s="67">
        <v>151</v>
      </c>
      <c r="K296" s="67">
        <v>40</v>
      </c>
      <c r="L296" s="67">
        <v>18</v>
      </c>
      <c r="M296" s="67">
        <v>0</v>
      </c>
      <c r="N296" s="67">
        <v>9</v>
      </c>
      <c r="O296" s="67">
        <v>1179</v>
      </c>
      <c r="P296" s="67">
        <v>112</v>
      </c>
    </row>
    <row r="297" spans="1:16" x14ac:dyDescent="0.45">
      <c r="A297" s="67" t="s">
        <v>1089</v>
      </c>
      <c r="B297" s="67" t="s">
        <v>1090</v>
      </c>
      <c r="C297" s="67">
        <v>12350</v>
      </c>
      <c r="D297" s="67">
        <v>309</v>
      </c>
      <c r="E297" s="67">
        <v>8139</v>
      </c>
      <c r="F297" s="67">
        <v>352</v>
      </c>
      <c r="G297" s="67">
        <v>8139</v>
      </c>
      <c r="H297" s="67">
        <v>352</v>
      </c>
      <c r="I297" s="67">
        <v>7885</v>
      </c>
      <c r="J297" s="67">
        <v>365</v>
      </c>
      <c r="K297" s="67">
        <v>254</v>
      </c>
      <c r="L297" s="67">
        <v>88</v>
      </c>
      <c r="M297" s="67">
        <v>0</v>
      </c>
      <c r="N297" s="67">
        <v>15</v>
      </c>
      <c r="O297" s="67">
        <v>4211</v>
      </c>
      <c r="P297" s="67">
        <v>251</v>
      </c>
    </row>
    <row r="298" spans="1:16" x14ac:dyDescent="0.45">
      <c r="A298" s="67" t="s">
        <v>1091</v>
      </c>
      <c r="B298" s="67" t="s">
        <v>1092</v>
      </c>
      <c r="C298" s="67">
        <v>738</v>
      </c>
      <c r="D298" s="67">
        <v>104</v>
      </c>
      <c r="E298" s="67">
        <v>510</v>
      </c>
      <c r="F298" s="67">
        <v>79</v>
      </c>
      <c r="G298" s="67">
        <v>510</v>
      </c>
      <c r="H298" s="67">
        <v>79</v>
      </c>
      <c r="I298" s="67">
        <v>502</v>
      </c>
      <c r="J298" s="67">
        <v>80</v>
      </c>
      <c r="K298" s="67">
        <v>8</v>
      </c>
      <c r="L298" s="67">
        <v>6</v>
      </c>
      <c r="M298" s="67">
        <v>0</v>
      </c>
      <c r="N298" s="67">
        <v>9</v>
      </c>
      <c r="O298" s="67">
        <v>228</v>
      </c>
      <c r="P298" s="67">
        <v>60</v>
      </c>
    </row>
    <row r="299" spans="1:16" x14ac:dyDescent="0.45">
      <c r="A299" s="67" t="s">
        <v>1093</v>
      </c>
      <c r="B299" s="67" t="s">
        <v>1094</v>
      </c>
      <c r="C299" s="67">
        <v>2242</v>
      </c>
      <c r="D299" s="67">
        <v>208</v>
      </c>
      <c r="E299" s="67">
        <v>1575</v>
      </c>
      <c r="F299" s="67">
        <v>181</v>
      </c>
      <c r="G299" s="67">
        <v>1575</v>
      </c>
      <c r="H299" s="67">
        <v>181</v>
      </c>
      <c r="I299" s="67">
        <v>1496</v>
      </c>
      <c r="J299" s="67">
        <v>159</v>
      </c>
      <c r="K299" s="67">
        <v>79</v>
      </c>
      <c r="L299" s="67">
        <v>60</v>
      </c>
      <c r="M299" s="67">
        <v>0</v>
      </c>
      <c r="N299" s="67">
        <v>9</v>
      </c>
      <c r="O299" s="67">
        <v>667</v>
      </c>
      <c r="P299" s="67">
        <v>90</v>
      </c>
    </row>
    <row r="300" spans="1:16" x14ac:dyDescent="0.45">
      <c r="A300" s="67" t="s">
        <v>1095</v>
      </c>
      <c r="B300" s="67" t="s">
        <v>1096</v>
      </c>
      <c r="C300" s="67">
        <v>68</v>
      </c>
      <c r="D300" s="67">
        <v>110</v>
      </c>
      <c r="E300" s="67">
        <v>68</v>
      </c>
      <c r="F300" s="67">
        <v>110</v>
      </c>
      <c r="G300" s="67">
        <v>68</v>
      </c>
      <c r="H300" s="67">
        <v>110</v>
      </c>
      <c r="I300" s="67">
        <v>68</v>
      </c>
      <c r="J300" s="67">
        <v>110</v>
      </c>
      <c r="K300" s="67">
        <v>0</v>
      </c>
      <c r="L300" s="67">
        <v>9</v>
      </c>
      <c r="M300" s="67">
        <v>0</v>
      </c>
      <c r="N300" s="67">
        <v>9</v>
      </c>
      <c r="O300" s="67">
        <v>0</v>
      </c>
      <c r="P300" s="67">
        <v>9</v>
      </c>
    </row>
    <row r="301" spans="1:16" x14ac:dyDescent="0.45">
      <c r="A301" s="67" t="s">
        <v>1097</v>
      </c>
      <c r="B301" s="67" t="s">
        <v>1098</v>
      </c>
      <c r="C301" s="67">
        <v>7675</v>
      </c>
      <c r="D301" s="67">
        <v>359</v>
      </c>
      <c r="E301" s="67">
        <v>5810</v>
      </c>
      <c r="F301" s="67">
        <v>329</v>
      </c>
      <c r="G301" s="67">
        <v>5791</v>
      </c>
      <c r="H301" s="67">
        <v>327</v>
      </c>
      <c r="I301" s="67">
        <v>5670</v>
      </c>
      <c r="J301" s="67">
        <v>326</v>
      </c>
      <c r="K301" s="67">
        <v>121</v>
      </c>
      <c r="L301" s="67">
        <v>59</v>
      </c>
      <c r="M301" s="67">
        <v>19</v>
      </c>
      <c r="N301" s="67">
        <v>28</v>
      </c>
      <c r="O301" s="67">
        <v>1865</v>
      </c>
      <c r="P301" s="67">
        <v>259</v>
      </c>
    </row>
    <row r="302" spans="1:16" x14ac:dyDescent="0.45">
      <c r="A302" s="67" t="s">
        <v>1099</v>
      </c>
      <c r="B302" s="67" t="s">
        <v>1100</v>
      </c>
      <c r="C302" s="67">
        <v>2393</v>
      </c>
      <c r="D302" s="67">
        <v>208</v>
      </c>
      <c r="E302" s="67">
        <v>1514</v>
      </c>
      <c r="F302" s="67">
        <v>146</v>
      </c>
      <c r="G302" s="67">
        <v>1514</v>
      </c>
      <c r="H302" s="67">
        <v>146</v>
      </c>
      <c r="I302" s="67">
        <v>1465</v>
      </c>
      <c r="J302" s="67">
        <v>145</v>
      </c>
      <c r="K302" s="67">
        <v>49</v>
      </c>
      <c r="L302" s="67">
        <v>23</v>
      </c>
      <c r="M302" s="67">
        <v>0</v>
      </c>
      <c r="N302" s="67">
        <v>9</v>
      </c>
      <c r="O302" s="67">
        <v>879</v>
      </c>
      <c r="P302" s="67">
        <v>112</v>
      </c>
    </row>
    <row r="303" spans="1:16" x14ac:dyDescent="0.45">
      <c r="A303" s="67" t="s">
        <v>1101</v>
      </c>
      <c r="B303" s="67" t="s">
        <v>1102</v>
      </c>
      <c r="C303" s="67">
        <v>3302</v>
      </c>
      <c r="D303" s="67">
        <v>228</v>
      </c>
      <c r="E303" s="67">
        <v>2216</v>
      </c>
      <c r="F303" s="67">
        <v>202</v>
      </c>
      <c r="G303" s="67">
        <v>2216</v>
      </c>
      <c r="H303" s="67">
        <v>202</v>
      </c>
      <c r="I303" s="67">
        <v>2133</v>
      </c>
      <c r="J303" s="67">
        <v>185</v>
      </c>
      <c r="K303" s="67">
        <v>83</v>
      </c>
      <c r="L303" s="67">
        <v>85</v>
      </c>
      <c r="M303" s="67">
        <v>0</v>
      </c>
      <c r="N303" s="67">
        <v>9</v>
      </c>
      <c r="O303" s="67">
        <v>1086</v>
      </c>
      <c r="P303" s="67">
        <v>144</v>
      </c>
    </row>
    <row r="304" spans="1:16" x14ac:dyDescent="0.45">
      <c r="A304" s="67" t="s">
        <v>1103</v>
      </c>
      <c r="B304" s="67" t="s">
        <v>1104</v>
      </c>
      <c r="C304" s="67">
        <v>14364</v>
      </c>
      <c r="D304" s="67">
        <v>1261</v>
      </c>
      <c r="E304" s="67">
        <v>9816</v>
      </c>
      <c r="F304" s="67">
        <v>1264</v>
      </c>
      <c r="G304" s="67">
        <v>9800</v>
      </c>
      <c r="H304" s="67">
        <v>1266</v>
      </c>
      <c r="I304" s="67">
        <v>9650</v>
      </c>
      <c r="J304" s="67">
        <v>1257</v>
      </c>
      <c r="K304" s="67">
        <v>150</v>
      </c>
      <c r="L304" s="67">
        <v>100</v>
      </c>
      <c r="M304" s="67">
        <v>16</v>
      </c>
      <c r="N304" s="67">
        <v>24</v>
      </c>
      <c r="O304" s="67">
        <v>4548</v>
      </c>
      <c r="P304" s="67">
        <v>580</v>
      </c>
    </row>
    <row r="305" spans="1:16" x14ac:dyDescent="0.45">
      <c r="A305" s="67" t="s">
        <v>1105</v>
      </c>
      <c r="B305" s="67" t="s">
        <v>1106</v>
      </c>
      <c r="C305" s="67">
        <v>1911</v>
      </c>
      <c r="D305" s="67">
        <v>232</v>
      </c>
      <c r="E305" s="67">
        <v>1201</v>
      </c>
      <c r="F305" s="67">
        <v>130</v>
      </c>
      <c r="G305" s="67">
        <v>1201</v>
      </c>
      <c r="H305" s="67">
        <v>130</v>
      </c>
      <c r="I305" s="67">
        <v>1165</v>
      </c>
      <c r="J305" s="67">
        <v>128</v>
      </c>
      <c r="K305" s="67">
        <v>36</v>
      </c>
      <c r="L305" s="67">
        <v>15</v>
      </c>
      <c r="M305" s="67">
        <v>0</v>
      </c>
      <c r="N305" s="67">
        <v>9</v>
      </c>
      <c r="O305" s="67">
        <v>710</v>
      </c>
      <c r="P305" s="67">
        <v>170</v>
      </c>
    </row>
    <row r="306" spans="1:16" x14ac:dyDescent="0.45">
      <c r="A306" s="67" t="s">
        <v>1107</v>
      </c>
      <c r="B306" s="67" t="s">
        <v>1108</v>
      </c>
      <c r="C306" s="67">
        <v>1055</v>
      </c>
      <c r="D306" s="67">
        <v>91</v>
      </c>
      <c r="E306" s="67">
        <v>730</v>
      </c>
      <c r="F306" s="67">
        <v>78</v>
      </c>
      <c r="G306" s="67">
        <v>727</v>
      </c>
      <c r="H306" s="67">
        <v>79</v>
      </c>
      <c r="I306" s="67">
        <v>709</v>
      </c>
      <c r="J306" s="67">
        <v>77</v>
      </c>
      <c r="K306" s="67">
        <v>18</v>
      </c>
      <c r="L306" s="67">
        <v>15</v>
      </c>
      <c r="M306" s="67">
        <v>3</v>
      </c>
      <c r="N306" s="67">
        <v>4</v>
      </c>
      <c r="O306" s="67">
        <v>325</v>
      </c>
      <c r="P306" s="67">
        <v>49</v>
      </c>
    </row>
    <row r="307" spans="1:16" x14ac:dyDescent="0.45">
      <c r="A307" s="67" t="s">
        <v>1109</v>
      </c>
      <c r="B307" s="67" t="s">
        <v>1110</v>
      </c>
      <c r="C307" s="67">
        <v>5070</v>
      </c>
      <c r="D307" s="67">
        <v>251</v>
      </c>
      <c r="E307" s="67">
        <v>3616</v>
      </c>
      <c r="F307" s="67">
        <v>246</v>
      </c>
      <c r="G307" s="67">
        <v>3611</v>
      </c>
      <c r="H307" s="67">
        <v>245</v>
      </c>
      <c r="I307" s="67">
        <v>3554</v>
      </c>
      <c r="J307" s="67">
        <v>241</v>
      </c>
      <c r="K307" s="67">
        <v>57</v>
      </c>
      <c r="L307" s="67">
        <v>39</v>
      </c>
      <c r="M307" s="67">
        <v>5</v>
      </c>
      <c r="N307" s="67">
        <v>8</v>
      </c>
      <c r="O307" s="67">
        <v>1454</v>
      </c>
      <c r="P307" s="67">
        <v>172</v>
      </c>
    </row>
    <row r="308" spans="1:16" x14ac:dyDescent="0.45">
      <c r="A308" s="67" t="s">
        <v>1111</v>
      </c>
      <c r="B308" s="67" t="s">
        <v>1112</v>
      </c>
      <c r="C308" s="67">
        <v>1342</v>
      </c>
      <c r="D308" s="67">
        <v>147</v>
      </c>
      <c r="E308" s="67">
        <v>959</v>
      </c>
      <c r="F308" s="67">
        <v>117</v>
      </c>
      <c r="G308" s="67">
        <v>959</v>
      </c>
      <c r="H308" s="67">
        <v>117</v>
      </c>
      <c r="I308" s="67">
        <v>873</v>
      </c>
      <c r="J308" s="67">
        <v>109</v>
      </c>
      <c r="K308" s="67">
        <v>86</v>
      </c>
      <c r="L308" s="67">
        <v>38</v>
      </c>
      <c r="M308" s="67">
        <v>0</v>
      </c>
      <c r="N308" s="67">
        <v>9</v>
      </c>
      <c r="O308" s="67">
        <v>383</v>
      </c>
      <c r="P308" s="67">
        <v>69</v>
      </c>
    </row>
    <row r="309" spans="1:16" x14ac:dyDescent="0.45">
      <c r="A309" s="67" t="s">
        <v>1113</v>
      </c>
      <c r="B309" s="67" t="s">
        <v>1114</v>
      </c>
      <c r="C309" s="67">
        <v>359</v>
      </c>
      <c r="D309" s="67">
        <v>65</v>
      </c>
      <c r="E309" s="67">
        <v>238</v>
      </c>
      <c r="F309" s="67">
        <v>52</v>
      </c>
      <c r="G309" s="67">
        <v>238</v>
      </c>
      <c r="H309" s="67">
        <v>52</v>
      </c>
      <c r="I309" s="67">
        <v>224</v>
      </c>
      <c r="J309" s="67">
        <v>46</v>
      </c>
      <c r="K309" s="67">
        <v>14</v>
      </c>
      <c r="L309" s="67">
        <v>15</v>
      </c>
      <c r="M309" s="67">
        <v>0</v>
      </c>
      <c r="N309" s="67">
        <v>9</v>
      </c>
      <c r="O309" s="67">
        <v>121</v>
      </c>
      <c r="P309" s="67">
        <v>32</v>
      </c>
    </row>
    <row r="310" spans="1:16" x14ac:dyDescent="0.45">
      <c r="A310" s="67" t="s">
        <v>1115</v>
      </c>
      <c r="B310" s="67" t="s">
        <v>1116</v>
      </c>
      <c r="C310" s="67">
        <v>8273</v>
      </c>
      <c r="D310" s="67">
        <v>254</v>
      </c>
      <c r="E310" s="67">
        <v>4981</v>
      </c>
      <c r="F310" s="67">
        <v>279</v>
      </c>
      <c r="G310" s="67">
        <v>4981</v>
      </c>
      <c r="H310" s="67">
        <v>279</v>
      </c>
      <c r="I310" s="67">
        <v>4877</v>
      </c>
      <c r="J310" s="67">
        <v>288</v>
      </c>
      <c r="K310" s="67">
        <v>104</v>
      </c>
      <c r="L310" s="67">
        <v>46</v>
      </c>
      <c r="M310" s="67">
        <v>0</v>
      </c>
      <c r="N310" s="67">
        <v>15</v>
      </c>
      <c r="O310" s="67">
        <v>3292</v>
      </c>
      <c r="P310" s="67">
        <v>229</v>
      </c>
    </row>
    <row r="311" spans="1:16" x14ac:dyDescent="0.45">
      <c r="A311" s="67" t="s">
        <v>1117</v>
      </c>
      <c r="B311" s="67" t="s">
        <v>1118</v>
      </c>
      <c r="C311" s="67">
        <v>969</v>
      </c>
      <c r="D311" s="67">
        <v>126</v>
      </c>
      <c r="E311" s="67">
        <v>678</v>
      </c>
      <c r="F311" s="67">
        <v>89</v>
      </c>
      <c r="G311" s="67">
        <v>676</v>
      </c>
      <c r="H311" s="67">
        <v>87</v>
      </c>
      <c r="I311" s="67">
        <v>662</v>
      </c>
      <c r="J311" s="67">
        <v>90</v>
      </c>
      <c r="K311" s="67">
        <v>14</v>
      </c>
      <c r="L311" s="67">
        <v>12</v>
      </c>
      <c r="M311" s="67">
        <v>2</v>
      </c>
      <c r="N311" s="67">
        <v>3</v>
      </c>
      <c r="O311" s="67">
        <v>291</v>
      </c>
      <c r="P311" s="67">
        <v>66</v>
      </c>
    </row>
    <row r="312" spans="1:16" x14ac:dyDescent="0.45">
      <c r="A312" s="67" t="s">
        <v>1119</v>
      </c>
      <c r="B312" s="67" t="s">
        <v>1120</v>
      </c>
      <c r="C312" s="67">
        <v>5037</v>
      </c>
      <c r="D312" s="67">
        <v>328</v>
      </c>
      <c r="E312" s="67">
        <v>3415</v>
      </c>
      <c r="F312" s="67">
        <v>300</v>
      </c>
      <c r="G312" s="67">
        <v>3415</v>
      </c>
      <c r="H312" s="67">
        <v>300</v>
      </c>
      <c r="I312" s="67">
        <v>3379</v>
      </c>
      <c r="J312" s="67">
        <v>299</v>
      </c>
      <c r="K312" s="67">
        <v>36</v>
      </c>
      <c r="L312" s="67">
        <v>20</v>
      </c>
      <c r="M312" s="67">
        <v>0</v>
      </c>
      <c r="N312" s="67">
        <v>13</v>
      </c>
      <c r="O312" s="67">
        <v>1622</v>
      </c>
      <c r="P312" s="67">
        <v>221</v>
      </c>
    </row>
    <row r="313" spans="1:16" x14ac:dyDescent="0.45">
      <c r="A313" s="67" t="s">
        <v>1121</v>
      </c>
      <c r="B313" s="67" t="s">
        <v>1122</v>
      </c>
      <c r="C313" s="67">
        <v>10</v>
      </c>
      <c r="D313" s="67">
        <v>14</v>
      </c>
      <c r="E313" s="67">
        <v>0</v>
      </c>
      <c r="F313" s="67">
        <v>9</v>
      </c>
      <c r="G313" s="67">
        <v>0</v>
      </c>
      <c r="H313" s="67">
        <v>9</v>
      </c>
      <c r="I313" s="67">
        <v>0</v>
      </c>
      <c r="J313" s="67">
        <v>9</v>
      </c>
      <c r="K313" s="67">
        <v>0</v>
      </c>
      <c r="L313" s="67">
        <v>9</v>
      </c>
      <c r="M313" s="67">
        <v>0</v>
      </c>
      <c r="N313" s="67">
        <v>9</v>
      </c>
      <c r="O313" s="67">
        <v>10</v>
      </c>
      <c r="P313" s="67">
        <v>14</v>
      </c>
    </row>
    <row r="314" spans="1:16" x14ac:dyDescent="0.45">
      <c r="A314" s="67" t="s">
        <v>1123</v>
      </c>
      <c r="B314" s="67" t="s">
        <v>1124</v>
      </c>
      <c r="C314" s="67">
        <v>1797</v>
      </c>
      <c r="D314" s="67">
        <v>244</v>
      </c>
      <c r="E314" s="67">
        <v>1278</v>
      </c>
      <c r="F314" s="67">
        <v>183</v>
      </c>
      <c r="G314" s="67">
        <v>1278</v>
      </c>
      <c r="H314" s="67">
        <v>183</v>
      </c>
      <c r="I314" s="67">
        <v>1220</v>
      </c>
      <c r="J314" s="67">
        <v>176</v>
      </c>
      <c r="K314" s="67">
        <v>58</v>
      </c>
      <c r="L314" s="67">
        <v>26</v>
      </c>
      <c r="M314" s="67">
        <v>0</v>
      </c>
      <c r="N314" s="67">
        <v>9</v>
      </c>
      <c r="O314" s="67">
        <v>519</v>
      </c>
      <c r="P314" s="67">
        <v>108</v>
      </c>
    </row>
    <row r="315" spans="1:16" x14ac:dyDescent="0.45">
      <c r="A315" s="67" t="s">
        <v>1125</v>
      </c>
      <c r="B315" s="67" t="s">
        <v>1126</v>
      </c>
      <c r="C315" s="67">
        <v>1659</v>
      </c>
      <c r="D315" s="67">
        <v>127</v>
      </c>
      <c r="E315" s="67">
        <v>1015</v>
      </c>
      <c r="F315" s="67">
        <v>105</v>
      </c>
      <c r="G315" s="67">
        <v>1015</v>
      </c>
      <c r="H315" s="67">
        <v>105</v>
      </c>
      <c r="I315" s="67">
        <v>961</v>
      </c>
      <c r="J315" s="67">
        <v>97</v>
      </c>
      <c r="K315" s="67">
        <v>54</v>
      </c>
      <c r="L315" s="67">
        <v>18</v>
      </c>
      <c r="M315" s="67">
        <v>0</v>
      </c>
      <c r="N315" s="67">
        <v>9</v>
      </c>
      <c r="O315" s="67">
        <v>644</v>
      </c>
      <c r="P315" s="67">
        <v>89</v>
      </c>
    </row>
    <row r="316" spans="1:16" x14ac:dyDescent="0.45">
      <c r="A316" s="67" t="s">
        <v>1127</v>
      </c>
      <c r="B316" s="67" t="s">
        <v>1128</v>
      </c>
      <c r="C316" s="67">
        <v>1000</v>
      </c>
      <c r="D316" s="67">
        <v>106</v>
      </c>
      <c r="E316" s="67">
        <v>637</v>
      </c>
      <c r="F316" s="67">
        <v>94</v>
      </c>
      <c r="G316" s="67">
        <v>634</v>
      </c>
      <c r="H316" s="67">
        <v>94</v>
      </c>
      <c r="I316" s="67">
        <v>615</v>
      </c>
      <c r="J316" s="67">
        <v>94</v>
      </c>
      <c r="K316" s="67">
        <v>19</v>
      </c>
      <c r="L316" s="67">
        <v>11</v>
      </c>
      <c r="M316" s="67">
        <v>3</v>
      </c>
      <c r="N316" s="67">
        <v>4</v>
      </c>
      <c r="O316" s="67">
        <v>363</v>
      </c>
      <c r="P316" s="67">
        <v>49</v>
      </c>
    </row>
    <row r="317" spans="1:16" x14ac:dyDescent="0.45">
      <c r="A317" s="67" t="s">
        <v>1129</v>
      </c>
      <c r="B317" s="67" t="s">
        <v>1130</v>
      </c>
      <c r="C317" s="67">
        <v>3213</v>
      </c>
      <c r="D317" s="67">
        <v>221</v>
      </c>
      <c r="E317" s="67">
        <v>2098</v>
      </c>
      <c r="F317" s="67">
        <v>187</v>
      </c>
      <c r="G317" s="67">
        <v>2094</v>
      </c>
      <c r="H317" s="67">
        <v>185</v>
      </c>
      <c r="I317" s="67">
        <v>2061</v>
      </c>
      <c r="J317" s="67">
        <v>186</v>
      </c>
      <c r="K317" s="67">
        <v>33</v>
      </c>
      <c r="L317" s="67">
        <v>17</v>
      </c>
      <c r="M317" s="67">
        <v>4</v>
      </c>
      <c r="N317" s="67">
        <v>6</v>
      </c>
      <c r="O317" s="67">
        <v>1115</v>
      </c>
      <c r="P317" s="67">
        <v>112</v>
      </c>
    </row>
    <row r="318" spans="1:16" x14ac:dyDescent="0.45">
      <c r="A318" s="67" t="s">
        <v>1131</v>
      </c>
      <c r="B318" s="67" t="s">
        <v>1132</v>
      </c>
      <c r="C318" s="67">
        <v>16195</v>
      </c>
      <c r="D318" s="67">
        <v>557</v>
      </c>
      <c r="E318" s="67">
        <v>10863</v>
      </c>
      <c r="F318" s="67">
        <v>719</v>
      </c>
      <c r="G318" s="67">
        <v>10863</v>
      </c>
      <c r="H318" s="67">
        <v>719</v>
      </c>
      <c r="I318" s="67">
        <v>10646</v>
      </c>
      <c r="J318" s="67">
        <v>734</v>
      </c>
      <c r="K318" s="67">
        <v>217</v>
      </c>
      <c r="L318" s="67">
        <v>116</v>
      </c>
      <c r="M318" s="67">
        <v>0</v>
      </c>
      <c r="N318" s="67">
        <v>15</v>
      </c>
      <c r="O318" s="67">
        <v>5332</v>
      </c>
      <c r="P318" s="67">
        <v>650</v>
      </c>
    </row>
    <row r="319" spans="1:16" x14ac:dyDescent="0.45">
      <c r="A319" s="67" t="s">
        <v>1133</v>
      </c>
      <c r="B319" s="67" t="s">
        <v>1134</v>
      </c>
      <c r="C319" s="67">
        <v>34299</v>
      </c>
      <c r="D319" s="67">
        <v>875</v>
      </c>
      <c r="E319" s="67">
        <v>24657</v>
      </c>
      <c r="F319" s="67">
        <v>798</v>
      </c>
      <c r="G319" s="67">
        <v>24527</v>
      </c>
      <c r="H319" s="67">
        <v>802</v>
      </c>
      <c r="I319" s="67">
        <v>24097</v>
      </c>
      <c r="J319" s="67">
        <v>819</v>
      </c>
      <c r="K319" s="67">
        <v>430</v>
      </c>
      <c r="L319" s="67">
        <v>160</v>
      </c>
      <c r="M319" s="67">
        <v>130</v>
      </c>
      <c r="N319" s="67">
        <v>92</v>
      </c>
      <c r="O319" s="67">
        <v>9642</v>
      </c>
      <c r="P319" s="67">
        <v>852</v>
      </c>
    </row>
    <row r="320" spans="1:16" x14ac:dyDescent="0.45">
      <c r="A320" s="67" t="s">
        <v>1135</v>
      </c>
      <c r="B320" s="67" t="s">
        <v>1136</v>
      </c>
      <c r="C320" s="67">
        <v>21722</v>
      </c>
      <c r="D320" s="67">
        <v>887</v>
      </c>
      <c r="E320" s="67">
        <v>16206</v>
      </c>
      <c r="F320" s="67">
        <v>877</v>
      </c>
      <c r="G320" s="67">
        <v>16191</v>
      </c>
      <c r="H320" s="67">
        <v>874</v>
      </c>
      <c r="I320" s="67">
        <v>15903</v>
      </c>
      <c r="J320" s="67">
        <v>875</v>
      </c>
      <c r="K320" s="67">
        <v>288</v>
      </c>
      <c r="L320" s="67">
        <v>85</v>
      </c>
      <c r="M320" s="67">
        <v>15</v>
      </c>
      <c r="N320" s="67">
        <v>24</v>
      </c>
      <c r="O320" s="67">
        <v>5516</v>
      </c>
      <c r="P320" s="67">
        <v>570</v>
      </c>
    </row>
    <row r="321" spans="1:16" x14ac:dyDescent="0.45">
      <c r="A321" s="67" t="s">
        <v>1137</v>
      </c>
      <c r="B321" s="67" t="s">
        <v>1138</v>
      </c>
      <c r="C321" s="67">
        <v>4059</v>
      </c>
      <c r="D321" s="67">
        <v>250</v>
      </c>
      <c r="E321" s="67">
        <v>2835</v>
      </c>
      <c r="F321" s="67">
        <v>263</v>
      </c>
      <c r="G321" s="67">
        <v>2826</v>
      </c>
      <c r="H321" s="67">
        <v>264</v>
      </c>
      <c r="I321" s="67">
        <v>2753</v>
      </c>
      <c r="J321" s="67">
        <v>272</v>
      </c>
      <c r="K321" s="67">
        <v>73</v>
      </c>
      <c r="L321" s="67">
        <v>85</v>
      </c>
      <c r="M321" s="67">
        <v>9</v>
      </c>
      <c r="N321" s="67">
        <v>13</v>
      </c>
      <c r="O321" s="67">
        <v>1224</v>
      </c>
      <c r="P321" s="67">
        <v>180</v>
      </c>
    </row>
    <row r="322" spans="1:16" x14ac:dyDescent="0.45">
      <c r="A322" s="67" t="s">
        <v>1139</v>
      </c>
      <c r="B322" s="67" t="s">
        <v>1140</v>
      </c>
      <c r="C322" s="67">
        <v>16131</v>
      </c>
      <c r="D322" s="67">
        <v>611</v>
      </c>
      <c r="E322" s="67">
        <v>11047</v>
      </c>
      <c r="F322" s="67">
        <v>608</v>
      </c>
      <c r="G322" s="67">
        <v>11005</v>
      </c>
      <c r="H322" s="67">
        <v>601</v>
      </c>
      <c r="I322" s="67">
        <v>10875</v>
      </c>
      <c r="J322" s="67">
        <v>605</v>
      </c>
      <c r="K322" s="67">
        <v>130</v>
      </c>
      <c r="L322" s="67">
        <v>75</v>
      </c>
      <c r="M322" s="67">
        <v>42</v>
      </c>
      <c r="N322" s="67">
        <v>62</v>
      </c>
      <c r="O322" s="67">
        <v>5084</v>
      </c>
      <c r="P322" s="67">
        <v>541</v>
      </c>
    </row>
    <row r="323" spans="1:16" x14ac:dyDescent="0.45">
      <c r="A323" s="67" t="s">
        <v>1141</v>
      </c>
      <c r="B323" s="67" t="s">
        <v>1142</v>
      </c>
      <c r="C323" s="67">
        <v>2906</v>
      </c>
      <c r="D323" s="67">
        <v>479</v>
      </c>
      <c r="E323" s="67">
        <v>2380</v>
      </c>
      <c r="F323" s="67">
        <v>485</v>
      </c>
      <c r="G323" s="67">
        <v>2380</v>
      </c>
      <c r="H323" s="67">
        <v>485</v>
      </c>
      <c r="I323" s="67">
        <v>2313</v>
      </c>
      <c r="J323" s="67">
        <v>479</v>
      </c>
      <c r="K323" s="67">
        <v>67</v>
      </c>
      <c r="L323" s="67">
        <v>98</v>
      </c>
      <c r="M323" s="67">
        <v>0</v>
      </c>
      <c r="N323" s="67">
        <v>9</v>
      </c>
      <c r="O323" s="67">
        <v>526</v>
      </c>
      <c r="P323" s="67">
        <v>176</v>
      </c>
    </row>
    <row r="324" spans="1:16" x14ac:dyDescent="0.45">
      <c r="A324" s="67" t="s">
        <v>1143</v>
      </c>
      <c r="B324" s="67" t="s">
        <v>1144</v>
      </c>
      <c r="C324" s="67">
        <v>95</v>
      </c>
      <c r="D324" s="67">
        <v>44</v>
      </c>
      <c r="E324" s="67">
        <v>58</v>
      </c>
      <c r="F324" s="67">
        <v>34</v>
      </c>
      <c r="G324" s="67">
        <v>58</v>
      </c>
      <c r="H324" s="67">
        <v>34</v>
      </c>
      <c r="I324" s="67">
        <v>58</v>
      </c>
      <c r="J324" s="67">
        <v>34</v>
      </c>
      <c r="K324" s="67">
        <v>0</v>
      </c>
      <c r="L324" s="67">
        <v>9</v>
      </c>
      <c r="M324" s="67">
        <v>0</v>
      </c>
      <c r="N324" s="67">
        <v>9</v>
      </c>
      <c r="O324" s="67">
        <v>37</v>
      </c>
      <c r="P324" s="67">
        <v>26</v>
      </c>
    </row>
    <row r="325" spans="1:16" x14ac:dyDescent="0.45">
      <c r="A325" s="67" t="s">
        <v>1145</v>
      </c>
      <c r="B325" s="67" t="s">
        <v>1146</v>
      </c>
      <c r="C325" s="67">
        <v>37140</v>
      </c>
      <c r="D325" s="67">
        <v>1731</v>
      </c>
      <c r="E325" s="67">
        <v>26931</v>
      </c>
      <c r="F325" s="67">
        <v>1603</v>
      </c>
      <c r="G325" s="67">
        <v>26918</v>
      </c>
      <c r="H325" s="67">
        <v>1600</v>
      </c>
      <c r="I325" s="67">
        <v>26130</v>
      </c>
      <c r="J325" s="67">
        <v>1624</v>
      </c>
      <c r="K325" s="67">
        <v>788</v>
      </c>
      <c r="L325" s="67">
        <v>357</v>
      </c>
      <c r="M325" s="67">
        <v>13</v>
      </c>
      <c r="N325" s="67">
        <v>21</v>
      </c>
      <c r="O325" s="67">
        <v>10209</v>
      </c>
      <c r="P325" s="67">
        <v>1016</v>
      </c>
    </row>
    <row r="326" spans="1:16" x14ac:dyDescent="0.45">
      <c r="A326" s="67" t="s">
        <v>1147</v>
      </c>
      <c r="B326" s="67" t="s">
        <v>1148</v>
      </c>
      <c r="C326" s="67">
        <v>38047</v>
      </c>
      <c r="D326" s="67">
        <v>1640</v>
      </c>
      <c r="E326" s="67">
        <v>27588</v>
      </c>
      <c r="F326" s="67">
        <v>1447</v>
      </c>
      <c r="G326" s="67">
        <v>27531</v>
      </c>
      <c r="H326" s="67">
        <v>1451</v>
      </c>
      <c r="I326" s="67">
        <v>26810</v>
      </c>
      <c r="J326" s="67">
        <v>1455</v>
      </c>
      <c r="K326" s="67">
        <v>721</v>
      </c>
      <c r="L326" s="67">
        <v>255</v>
      </c>
      <c r="M326" s="67">
        <v>57</v>
      </c>
      <c r="N326" s="67">
        <v>61</v>
      </c>
      <c r="O326" s="67">
        <v>10459</v>
      </c>
      <c r="P326" s="67">
        <v>951</v>
      </c>
    </row>
    <row r="327" spans="1:16" x14ac:dyDescent="0.45">
      <c r="A327" s="67" t="s">
        <v>1149</v>
      </c>
      <c r="B327" s="67" t="s">
        <v>1150</v>
      </c>
      <c r="C327" s="67">
        <v>20935</v>
      </c>
      <c r="D327" s="67">
        <v>1026</v>
      </c>
      <c r="E327" s="67">
        <v>14022</v>
      </c>
      <c r="F327" s="67">
        <v>718</v>
      </c>
      <c r="G327" s="67">
        <v>14022</v>
      </c>
      <c r="H327" s="67">
        <v>718</v>
      </c>
      <c r="I327" s="67">
        <v>13721</v>
      </c>
      <c r="J327" s="67">
        <v>728</v>
      </c>
      <c r="K327" s="67">
        <v>301</v>
      </c>
      <c r="L327" s="67">
        <v>127</v>
      </c>
      <c r="M327" s="67">
        <v>0</v>
      </c>
      <c r="N327" s="67">
        <v>17</v>
      </c>
      <c r="O327" s="67">
        <v>6913</v>
      </c>
      <c r="P327" s="67">
        <v>736</v>
      </c>
    </row>
    <row r="328" spans="1:16" x14ac:dyDescent="0.45">
      <c r="A328" s="67" t="s">
        <v>1151</v>
      </c>
      <c r="B328" s="67" t="s">
        <v>1152</v>
      </c>
      <c r="C328" s="67">
        <v>3684</v>
      </c>
      <c r="D328" s="67">
        <v>188</v>
      </c>
      <c r="E328" s="67">
        <v>1406</v>
      </c>
      <c r="F328" s="67">
        <v>302</v>
      </c>
      <c r="G328" s="67">
        <v>1406</v>
      </c>
      <c r="H328" s="67">
        <v>302</v>
      </c>
      <c r="I328" s="67">
        <v>1317</v>
      </c>
      <c r="J328" s="67">
        <v>290</v>
      </c>
      <c r="K328" s="67">
        <v>89</v>
      </c>
      <c r="L328" s="67">
        <v>56</v>
      </c>
      <c r="M328" s="67">
        <v>0</v>
      </c>
      <c r="N328" s="67">
        <v>9</v>
      </c>
      <c r="O328" s="67">
        <v>2278</v>
      </c>
      <c r="P328" s="67">
        <v>294</v>
      </c>
    </row>
    <row r="329" spans="1:16" x14ac:dyDescent="0.45">
      <c r="A329" s="67" t="s">
        <v>1153</v>
      </c>
      <c r="B329" s="67" t="s">
        <v>1154</v>
      </c>
      <c r="C329" s="67">
        <v>40788</v>
      </c>
      <c r="D329" s="67">
        <v>1606</v>
      </c>
      <c r="E329" s="67">
        <v>28896</v>
      </c>
      <c r="F329" s="67">
        <v>1319</v>
      </c>
      <c r="G329" s="67">
        <v>28807</v>
      </c>
      <c r="H329" s="67">
        <v>1313</v>
      </c>
      <c r="I329" s="67">
        <v>28248</v>
      </c>
      <c r="J329" s="67">
        <v>1282</v>
      </c>
      <c r="K329" s="67">
        <v>559</v>
      </c>
      <c r="L329" s="67">
        <v>151</v>
      </c>
      <c r="M329" s="67">
        <v>89</v>
      </c>
      <c r="N329" s="67">
        <v>100</v>
      </c>
      <c r="O329" s="67">
        <v>11892</v>
      </c>
      <c r="P329" s="67">
        <v>967</v>
      </c>
    </row>
    <row r="330" spans="1:16" x14ac:dyDescent="0.45">
      <c r="A330" s="67" t="s">
        <v>1155</v>
      </c>
      <c r="B330" s="67" t="s">
        <v>1156</v>
      </c>
      <c r="C330" s="67">
        <v>19314</v>
      </c>
      <c r="D330" s="67">
        <v>1355</v>
      </c>
      <c r="E330" s="67">
        <v>14579</v>
      </c>
      <c r="F330" s="67">
        <v>1422</v>
      </c>
      <c r="G330" s="67">
        <v>14542</v>
      </c>
      <c r="H330" s="67">
        <v>1416</v>
      </c>
      <c r="I330" s="67">
        <v>14294</v>
      </c>
      <c r="J330" s="67">
        <v>1436</v>
      </c>
      <c r="K330" s="67">
        <v>248</v>
      </c>
      <c r="L330" s="67">
        <v>108</v>
      </c>
      <c r="M330" s="67">
        <v>37</v>
      </c>
      <c r="N330" s="67">
        <v>59</v>
      </c>
      <c r="O330" s="67">
        <v>4735</v>
      </c>
      <c r="P330" s="67">
        <v>709</v>
      </c>
    </row>
    <row r="331" spans="1:16" x14ac:dyDescent="0.45">
      <c r="A331" s="67" t="s">
        <v>1157</v>
      </c>
      <c r="B331" s="67" t="s">
        <v>1158</v>
      </c>
      <c r="C331" s="67">
        <v>13626</v>
      </c>
      <c r="D331" s="67">
        <v>845</v>
      </c>
      <c r="E331" s="67">
        <v>9151</v>
      </c>
      <c r="F331" s="67">
        <v>582</v>
      </c>
      <c r="G331" s="67">
        <v>9143</v>
      </c>
      <c r="H331" s="67">
        <v>582</v>
      </c>
      <c r="I331" s="67">
        <v>9043</v>
      </c>
      <c r="J331" s="67">
        <v>579</v>
      </c>
      <c r="K331" s="67">
        <v>100</v>
      </c>
      <c r="L331" s="67">
        <v>69</v>
      </c>
      <c r="M331" s="67">
        <v>8</v>
      </c>
      <c r="N331" s="67">
        <v>13</v>
      </c>
      <c r="O331" s="67">
        <v>4475</v>
      </c>
      <c r="P331" s="67">
        <v>546</v>
      </c>
    </row>
    <row r="332" spans="1:16" x14ac:dyDescent="0.45">
      <c r="A332" s="67" t="s">
        <v>1159</v>
      </c>
      <c r="B332" s="67" t="s">
        <v>1160</v>
      </c>
      <c r="C332" s="67">
        <v>15479</v>
      </c>
      <c r="D332" s="67">
        <v>1285</v>
      </c>
      <c r="E332" s="67">
        <v>8910</v>
      </c>
      <c r="F332" s="67">
        <v>961</v>
      </c>
      <c r="G332" s="67">
        <v>8910</v>
      </c>
      <c r="H332" s="67">
        <v>961</v>
      </c>
      <c r="I332" s="67">
        <v>8542</v>
      </c>
      <c r="J332" s="67">
        <v>953</v>
      </c>
      <c r="K332" s="67">
        <v>368</v>
      </c>
      <c r="L332" s="67">
        <v>149</v>
      </c>
      <c r="M332" s="67">
        <v>0</v>
      </c>
      <c r="N332" s="67">
        <v>15</v>
      </c>
      <c r="O332" s="67">
        <v>6569</v>
      </c>
      <c r="P332" s="67">
        <v>828</v>
      </c>
    </row>
    <row r="333" spans="1:16" x14ac:dyDescent="0.45">
      <c r="A333" s="67" t="s">
        <v>1161</v>
      </c>
      <c r="B333" s="67" t="s">
        <v>1162</v>
      </c>
      <c r="C333" s="67">
        <v>15590</v>
      </c>
      <c r="D333" s="67">
        <v>725</v>
      </c>
      <c r="E333" s="67">
        <v>10470</v>
      </c>
      <c r="F333" s="67">
        <v>618</v>
      </c>
      <c r="G333" s="67">
        <v>10426</v>
      </c>
      <c r="H333" s="67">
        <v>620</v>
      </c>
      <c r="I333" s="67">
        <v>10050</v>
      </c>
      <c r="J333" s="67">
        <v>600</v>
      </c>
      <c r="K333" s="67">
        <v>376</v>
      </c>
      <c r="L333" s="67">
        <v>144</v>
      </c>
      <c r="M333" s="67">
        <v>44</v>
      </c>
      <c r="N333" s="67">
        <v>60</v>
      </c>
      <c r="O333" s="67">
        <v>5120</v>
      </c>
      <c r="P333" s="67">
        <v>495</v>
      </c>
    </row>
    <row r="334" spans="1:16" x14ac:dyDescent="0.45">
      <c r="A334" s="67" t="s">
        <v>1163</v>
      </c>
      <c r="B334" s="67" t="s">
        <v>1164</v>
      </c>
      <c r="C334" s="67">
        <v>10880</v>
      </c>
      <c r="D334" s="67">
        <v>945</v>
      </c>
      <c r="E334" s="67">
        <v>7557</v>
      </c>
      <c r="F334" s="67">
        <v>719</v>
      </c>
      <c r="G334" s="67">
        <v>7509</v>
      </c>
      <c r="H334" s="67">
        <v>719</v>
      </c>
      <c r="I334" s="67">
        <v>7322</v>
      </c>
      <c r="J334" s="67">
        <v>722</v>
      </c>
      <c r="K334" s="67">
        <v>187</v>
      </c>
      <c r="L334" s="67">
        <v>91</v>
      </c>
      <c r="M334" s="67">
        <v>48</v>
      </c>
      <c r="N334" s="67">
        <v>79</v>
      </c>
      <c r="O334" s="67">
        <v>3323</v>
      </c>
      <c r="P334" s="67">
        <v>554</v>
      </c>
    </row>
    <row r="335" spans="1:16" x14ac:dyDescent="0.45">
      <c r="A335" s="67" t="s">
        <v>1165</v>
      </c>
      <c r="B335" s="67" t="s">
        <v>1166</v>
      </c>
      <c r="C335" s="67">
        <v>14456</v>
      </c>
      <c r="D335" s="67">
        <v>1114</v>
      </c>
      <c r="E335" s="67">
        <v>10591</v>
      </c>
      <c r="F335" s="67">
        <v>942</v>
      </c>
      <c r="G335" s="67">
        <v>10558</v>
      </c>
      <c r="H335" s="67">
        <v>941</v>
      </c>
      <c r="I335" s="67">
        <v>10233</v>
      </c>
      <c r="J335" s="67">
        <v>905</v>
      </c>
      <c r="K335" s="67">
        <v>325</v>
      </c>
      <c r="L335" s="67">
        <v>272</v>
      </c>
      <c r="M335" s="67">
        <v>33</v>
      </c>
      <c r="N335" s="67">
        <v>38</v>
      </c>
      <c r="O335" s="67">
        <v>3865</v>
      </c>
      <c r="P335" s="67">
        <v>595</v>
      </c>
    </row>
    <row r="336" spans="1:16" x14ac:dyDescent="0.45">
      <c r="A336" s="67" t="s">
        <v>1167</v>
      </c>
      <c r="B336" s="67" t="s">
        <v>1168</v>
      </c>
      <c r="C336" s="67">
        <v>26391</v>
      </c>
      <c r="D336" s="67">
        <v>1204</v>
      </c>
      <c r="E336" s="67">
        <v>20671</v>
      </c>
      <c r="F336" s="67">
        <v>1157</v>
      </c>
      <c r="G336" s="67">
        <v>20602</v>
      </c>
      <c r="H336" s="67">
        <v>1150</v>
      </c>
      <c r="I336" s="67">
        <v>20048</v>
      </c>
      <c r="J336" s="67">
        <v>1153</v>
      </c>
      <c r="K336" s="67">
        <v>554</v>
      </c>
      <c r="L336" s="67">
        <v>213</v>
      </c>
      <c r="M336" s="67">
        <v>69</v>
      </c>
      <c r="N336" s="67">
        <v>69</v>
      </c>
      <c r="O336" s="67">
        <v>5720</v>
      </c>
      <c r="P336" s="67">
        <v>651</v>
      </c>
    </row>
    <row r="337" spans="1:16" x14ac:dyDescent="0.45">
      <c r="A337" s="67" t="s">
        <v>1169</v>
      </c>
      <c r="B337" s="67" t="s">
        <v>1170</v>
      </c>
      <c r="C337" s="67">
        <v>4832</v>
      </c>
      <c r="D337" s="67">
        <v>695</v>
      </c>
      <c r="E337" s="67">
        <v>3240</v>
      </c>
      <c r="F337" s="67">
        <v>484</v>
      </c>
      <c r="G337" s="67">
        <v>3240</v>
      </c>
      <c r="H337" s="67">
        <v>484</v>
      </c>
      <c r="I337" s="67">
        <v>3165</v>
      </c>
      <c r="J337" s="67">
        <v>494</v>
      </c>
      <c r="K337" s="67">
        <v>75</v>
      </c>
      <c r="L337" s="67">
        <v>69</v>
      </c>
      <c r="M337" s="67">
        <v>0</v>
      </c>
      <c r="N337" s="67">
        <v>13</v>
      </c>
      <c r="O337" s="67">
        <v>1592</v>
      </c>
      <c r="P337" s="67">
        <v>382</v>
      </c>
    </row>
    <row r="338" spans="1:16" x14ac:dyDescent="0.45">
      <c r="A338" s="67" t="s">
        <v>1171</v>
      </c>
      <c r="B338" s="67" t="s">
        <v>1172</v>
      </c>
      <c r="C338" s="67">
        <v>0</v>
      </c>
      <c r="D338" s="67">
        <v>9</v>
      </c>
      <c r="E338" s="67">
        <v>0</v>
      </c>
      <c r="F338" s="67">
        <v>9</v>
      </c>
      <c r="G338" s="67">
        <v>0</v>
      </c>
      <c r="H338" s="67">
        <v>9</v>
      </c>
      <c r="I338" s="67">
        <v>0</v>
      </c>
      <c r="J338" s="67">
        <v>9</v>
      </c>
      <c r="K338" s="67">
        <v>0</v>
      </c>
      <c r="L338" s="67">
        <v>9</v>
      </c>
      <c r="M338" s="67">
        <v>0</v>
      </c>
      <c r="N338" s="67">
        <v>9</v>
      </c>
      <c r="O338" s="67">
        <v>0</v>
      </c>
      <c r="P338" s="67">
        <v>9</v>
      </c>
    </row>
    <row r="339" spans="1:16" x14ac:dyDescent="0.45">
      <c r="A339" s="67" t="s">
        <v>1173</v>
      </c>
      <c r="B339" s="67" t="s">
        <v>1174</v>
      </c>
      <c r="C339" s="67">
        <v>842</v>
      </c>
      <c r="D339" s="67">
        <v>126</v>
      </c>
      <c r="E339" s="67">
        <v>557</v>
      </c>
      <c r="F339" s="67">
        <v>98</v>
      </c>
      <c r="G339" s="67">
        <v>557</v>
      </c>
      <c r="H339" s="67">
        <v>98</v>
      </c>
      <c r="I339" s="67">
        <v>544</v>
      </c>
      <c r="J339" s="67">
        <v>94</v>
      </c>
      <c r="K339" s="67">
        <v>13</v>
      </c>
      <c r="L339" s="67">
        <v>13</v>
      </c>
      <c r="M339" s="67">
        <v>0</v>
      </c>
      <c r="N339" s="67">
        <v>9</v>
      </c>
      <c r="O339" s="67">
        <v>285</v>
      </c>
      <c r="P339" s="67">
        <v>53</v>
      </c>
    </row>
    <row r="340" spans="1:16" x14ac:dyDescent="0.45">
      <c r="A340" s="67" t="s">
        <v>1175</v>
      </c>
      <c r="B340" s="67" t="s">
        <v>1176</v>
      </c>
      <c r="C340" s="67">
        <v>120</v>
      </c>
      <c r="D340" s="67">
        <v>113</v>
      </c>
      <c r="E340" s="67">
        <v>99</v>
      </c>
      <c r="F340" s="67">
        <v>104</v>
      </c>
      <c r="G340" s="67">
        <v>99</v>
      </c>
      <c r="H340" s="67">
        <v>104</v>
      </c>
      <c r="I340" s="67">
        <v>99</v>
      </c>
      <c r="J340" s="67">
        <v>104</v>
      </c>
      <c r="K340" s="67">
        <v>0</v>
      </c>
      <c r="L340" s="67">
        <v>9</v>
      </c>
      <c r="M340" s="67">
        <v>0</v>
      </c>
      <c r="N340" s="67">
        <v>9</v>
      </c>
      <c r="O340" s="67">
        <v>21</v>
      </c>
      <c r="P340" s="67">
        <v>16</v>
      </c>
    </row>
    <row r="341" spans="1:16" x14ac:dyDescent="0.45">
      <c r="A341" s="67" t="s">
        <v>1177</v>
      </c>
      <c r="B341" s="67" t="s">
        <v>1178</v>
      </c>
      <c r="C341" s="67">
        <v>1008</v>
      </c>
      <c r="D341" s="67">
        <v>115</v>
      </c>
      <c r="E341" s="67">
        <v>629</v>
      </c>
      <c r="F341" s="67">
        <v>93</v>
      </c>
      <c r="G341" s="67">
        <v>629</v>
      </c>
      <c r="H341" s="67">
        <v>93</v>
      </c>
      <c r="I341" s="67">
        <v>602</v>
      </c>
      <c r="J341" s="67">
        <v>95</v>
      </c>
      <c r="K341" s="67">
        <v>27</v>
      </c>
      <c r="L341" s="67">
        <v>19</v>
      </c>
      <c r="M341" s="67">
        <v>0</v>
      </c>
      <c r="N341" s="67">
        <v>9</v>
      </c>
      <c r="O341" s="67">
        <v>379</v>
      </c>
      <c r="P341" s="67">
        <v>63</v>
      </c>
    </row>
    <row r="342" spans="1:16" x14ac:dyDescent="0.45">
      <c r="A342" s="67" t="s">
        <v>1179</v>
      </c>
      <c r="B342" s="67" t="s">
        <v>1180</v>
      </c>
      <c r="C342" s="67">
        <v>989</v>
      </c>
      <c r="D342" s="67">
        <v>97</v>
      </c>
      <c r="E342" s="67">
        <v>726</v>
      </c>
      <c r="F342" s="67">
        <v>85</v>
      </c>
      <c r="G342" s="67">
        <v>726</v>
      </c>
      <c r="H342" s="67">
        <v>85</v>
      </c>
      <c r="I342" s="67">
        <v>692</v>
      </c>
      <c r="J342" s="67">
        <v>80</v>
      </c>
      <c r="K342" s="67">
        <v>34</v>
      </c>
      <c r="L342" s="67">
        <v>36</v>
      </c>
      <c r="M342" s="67">
        <v>0</v>
      </c>
      <c r="N342" s="67">
        <v>9</v>
      </c>
      <c r="O342" s="67">
        <v>263</v>
      </c>
      <c r="P342" s="67">
        <v>39</v>
      </c>
    </row>
    <row r="343" spans="1:16" x14ac:dyDescent="0.45">
      <c r="A343" s="67" t="s">
        <v>1181</v>
      </c>
      <c r="B343" s="67" t="s">
        <v>1182</v>
      </c>
      <c r="C343" s="67">
        <v>4545</v>
      </c>
      <c r="D343" s="67">
        <v>219</v>
      </c>
      <c r="E343" s="67">
        <v>2507</v>
      </c>
      <c r="F343" s="67">
        <v>200</v>
      </c>
      <c r="G343" s="67">
        <v>2499</v>
      </c>
      <c r="H343" s="67">
        <v>201</v>
      </c>
      <c r="I343" s="67">
        <v>2410</v>
      </c>
      <c r="J343" s="67">
        <v>206</v>
      </c>
      <c r="K343" s="67">
        <v>89</v>
      </c>
      <c r="L343" s="67">
        <v>39</v>
      </c>
      <c r="M343" s="67">
        <v>8</v>
      </c>
      <c r="N343" s="67">
        <v>5</v>
      </c>
      <c r="O343" s="67">
        <v>2038</v>
      </c>
      <c r="P343" s="67">
        <v>158</v>
      </c>
    </row>
    <row r="344" spans="1:16" x14ac:dyDescent="0.45">
      <c r="A344" s="67" t="s">
        <v>1183</v>
      </c>
      <c r="B344" s="67" t="s">
        <v>1184</v>
      </c>
      <c r="C344" s="67">
        <v>1389</v>
      </c>
      <c r="D344" s="67">
        <v>158</v>
      </c>
      <c r="E344" s="67">
        <v>729</v>
      </c>
      <c r="F344" s="67">
        <v>96</v>
      </c>
      <c r="G344" s="67">
        <v>729</v>
      </c>
      <c r="H344" s="67">
        <v>96</v>
      </c>
      <c r="I344" s="67">
        <v>724</v>
      </c>
      <c r="J344" s="67">
        <v>96</v>
      </c>
      <c r="K344" s="67">
        <v>5</v>
      </c>
      <c r="L344" s="67">
        <v>6</v>
      </c>
      <c r="M344" s="67">
        <v>0</v>
      </c>
      <c r="N344" s="67">
        <v>9</v>
      </c>
      <c r="O344" s="67">
        <v>660</v>
      </c>
      <c r="P344" s="67">
        <v>102</v>
      </c>
    </row>
    <row r="345" spans="1:16" x14ac:dyDescent="0.45">
      <c r="A345" s="67" t="s">
        <v>1185</v>
      </c>
      <c r="B345" s="67" t="s">
        <v>1186</v>
      </c>
      <c r="C345" s="67">
        <v>3488</v>
      </c>
      <c r="D345" s="67">
        <v>312</v>
      </c>
      <c r="E345" s="67">
        <v>2372</v>
      </c>
      <c r="F345" s="67">
        <v>253</v>
      </c>
      <c r="G345" s="67">
        <v>2372</v>
      </c>
      <c r="H345" s="67">
        <v>253</v>
      </c>
      <c r="I345" s="67">
        <v>2291</v>
      </c>
      <c r="J345" s="67">
        <v>257</v>
      </c>
      <c r="K345" s="67">
        <v>81</v>
      </c>
      <c r="L345" s="67">
        <v>49</v>
      </c>
      <c r="M345" s="67">
        <v>0</v>
      </c>
      <c r="N345" s="67">
        <v>9</v>
      </c>
      <c r="O345" s="67">
        <v>1116</v>
      </c>
      <c r="P345" s="67">
        <v>131</v>
      </c>
    </row>
    <row r="346" spans="1:16" x14ac:dyDescent="0.45">
      <c r="A346" s="67" t="s">
        <v>1187</v>
      </c>
      <c r="B346" s="67" t="s">
        <v>1188</v>
      </c>
      <c r="C346" s="67">
        <v>762</v>
      </c>
      <c r="D346" s="67">
        <v>109</v>
      </c>
      <c r="E346" s="67">
        <v>551</v>
      </c>
      <c r="F346" s="67">
        <v>84</v>
      </c>
      <c r="G346" s="67">
        <v>551</v>
      </c>
      <c r="H346" s="67">
        <v>84</v>
      </c>
      <c r="I346" s="67">
        <v>540</v>
      </c>
      <c r="J346" s="67">
        <v>84</v>
      </c>
      <c r="K346" s="67">
        <v>11</v>
      </c>
      <c r="L346" s="67">
        <v>8</v>
      </c>
      <c r="M346" s="67">
        <v>0</v>
      </c>
      <c r="N346" s="67">
        <v>9</v>
      </c>
      <c r="O346" s="67">
        <v>211</v>
      </c>
      <c r="P346" s="67">
        <v>70</v>
      </c>
    </row>
    <row r="347" spans="1:16" x14ac:dyDescent="0.45">
      <c r="A347" s="67" t="s">
        <v>1189</v>
      </c>
      <c r="B347" s="67" t="s">
        <v>1190</v>
      </c>
      <c r="C347" s="67">
        <v>3410</v>
      </c>
      <c r="D347" s="67">
        <v>225</v>
      </c>
      <c r="E347" s="67">
        <v>2111</v>
      </c>
      <c r="F347" s="67">
        <v>132</v>
      </c>
      <c r="G347" s="67">
        <v>2111</v>
      </c>
      <c r="H347" s="67">
        <v>132</v>
      </c>
      <c r="I347" s="67">
        <v>2072</v>
      </c>
      <c r="J347" s="67">
        <v>131</v>
      </c>
      <c r="K347" s="67">
        <v>39</v>
      </c>
      <c r="L347" s="67">
        <v>29</v>
      </c>
      <c r="M347" s="67">
        <v>0</v>
      </c>
      <c r="N347" s="67">
        <v>9</v>
      </c>
      <c r="O347" s="67">
        <v>1299</v>
      </c>
      <c r="P347" s="67">
        <v>202</v>
      </c>
    </row>
    <row r="348" spans="1:16" x14ac:dyDescent="0.45">
      <c r="A348" s="67" t="s">
        <v>1191</v>
      </c>
      <c r="B348" s="67" t="s">
        <v>1192</v>
      </c>
      <c r="C348" s="67">
        <v>255</v>
      </c>
      <c r="D348" s="67">
        <v>51</v>
      </c>
      <c r="E348" s="67">
        <v>163</v>
      </c>
      <c r="F348" s="67">
        <v>34</v>
      </c>
      <c r="G348" s="67">
        <v>163</v>
      </c>
      <c r="H348" s="67">
        <v>34</v>
      </c>
      <c r="I348" s="67">
        <v>162</v>
      </c>
      <c r="J348" s="67">
        <v>33</v>
      </c>
      <c r="K348" s="67">
        <v>1</v>
      </c>
      <c r="L348" s="67">
        <v>2</v>
      </c>
      <c r="M348" s="67">
        <v>0</v>
      </c>
      <c r="N348" s="67">
        <v>9</v>
      </c>
      <c r="O348" s="67">
        <v>92</v>
      </c>
      <c r="P348" s="67">
        <v>35</v>
      </c>
    </row>
    <row r="349" spans="1:16" x14ac:dyDescent="0.45">
      <c r="A349" s="67" t="s">
        <v>1193</v>
      </c>
      <c r="B349" s="67" t="s">
        <v>1194</v>
      </c>
      <c r="C349" s="67">
        <v>2607</v>
      </c>
      <c r="D349" s="67">
        <v>238</v>
      </c>
      <c r="E349" s="67">
        <v>1626</v>
      </c>
      <c r="F349" s="67">
        <v>189</v>
      </c>
      <c r="G349" s="67">
        <v>1626</v>
      </c>
      <c r="H349" s="67">
        <v>189</v>
      </c>
      <c r="I349" s="67">
        <v>1591</v>
      </c>
      <c r="J349" s="67">
        <v>184</v>
      </c>
      <c r="K349" s="67">
        <v>35</v>
      </c>
      <c r="L349" s="67">
        <v>23</v>
      </c>
      <c r="M349" s="67">
        <v>0</v>
      </c>
      <c r="N349" s="67">
        <v>9</v>
      </c>
      <c r="O349" s="67">
        <v>981</v>
      </c>
      <c r="P349" s="67">
        <v>111</v>
      </c>
    </row>
    <row r="350" spans="1:16" x14ac:dyDescent="0.45">
      <c r="A350" s="67" t="s">
        <v>1195</v>
      </c>
      <c r="B350" s="67" t="s">
        <v>1196</v>
      </c>
      <c r="C350" s="67">
        <v>228</v>
      </c>
      <c r="D350" s="67">
        <v>105</v>
      </c>
      <c r="E350" s="67">
        <v>182</v>
      </c>
      <c r="F350" s="67">
        <v>85</v>
      </c>
      <c r="G350" s="67">
        <v>182</v>
      </c>
      <c r="H350" s="67">
        <v>85</v>
      </c>
      <c r="I350" s="67">
        <v>182</v>
      </c>
      <c r="J350" s="67">
        <v>85</v>
      </c>
      <c r="K350" s="67">
        <v>0</v>
      </c>
      <c r="L350" s="67">
        <v>9</v>
      </c>
      <c r="M350" s="67">
        <v>0</v>
      </c>
      <c r="N350" s="67">
        <v>9</v>
      </c>
      <c r="O350" s="67">
        <v>46</v>
      </c>
      <c r="P350" s="67">
        <v>46</v>
      </c>
    </row>
    <row r="351" spans="1:16" x14ac:dyDescent="0.45">
      <c r="A351" s="67" t="s">
        <v>1197</v>
      </c>
      <c r="B351" s="67" t="s">
        <v>1198</v>
      </c>
      <c r="C351" s="67">
        <v>5018</v>
      </c>
      <c r="D351" s="67">
        <v>234</v>
      </c>
      <c r="E351" s="67">
        <v>3365</v>
      </c>
      <c r="F351" s="67">
        <v>199</v>
      </c>
      <c r="G351" s="67">
        <v>3365</v>
      </c>
      <c r="H351" s="67">
        <v>199</v>
      </c>
      <c r="I351" s="67">
        <v>3309</v>
      </c>
      <c r="J351" s="67">
        <v>200</v>
      </c>
      <c r="K351" s="67">
        <v>56</v>
      </c>
      <c r="L351" s="67">
        <v>28</v>
      </c>
      <c r="M351" s="67">
        <v>0</v>
      </c>
      <c r="N351" s="67">
        <v>13</v>
      </c>
      <c r="O351" s="67">
        <v>1653</v>
      </c>
      <c r="P351" s="67">
        <v>184</v>
      </c>
    </row>
    <row r="352" spans="1:16" x14ac:dyDescent="0.45">
      <c r="A352" s="67" t="s">
        <v>1199</v>
      </c>
      <c r="B352" s="67" t="s">
        <v>1200</v>
      </c>
      <c r="C352" s="67">
        <v>612</v>
      </c>
      <c r="D352" s="67">
        <v>85</v>
      </c>
      <c r="E352" s="67">
        <v>410</v>
      </c>
      <c r="F352" s="67">
        <v>57</v>
      </c>
      <c r="G352" s="67">
        <v>410</v>
      </c>
      <c r="H352" s="67">
        <v>57</v>
      </c>
      <c r="I352" s="67">
        <v>400</v>
      </c>
      <c r="J352" s="67">
        <v>57</v>
      </c>
      <c r="K352" s="67">
        <v>10</v>
      </c>
      <c r="L352" s="67">
        <v>8</v>
      </c>
      <c r="M352" s="67">
        <v>0</v>
      </c>
      <c r="N352" s="67">
        <v>9</v>
      </c>
      <c r="O352" s="67">
        <v>202</v>
      </c>
      <c r="P352" s="67">
        <v>56</v>
      </c>
    </row>
    <row r="353" spans="1:16" x14ac:dyDescent="0.45">
      <c r="A353" s="67" t="s">
        <v>1201</v>
      </c>
      <c r="B353" s="67" t="s">
        <v>1202</v>
      </c>
      <c r="C353" s="67">
        <v>189</v>
      </c>
      <c r="D353" s="67">
        <v>45</v>
      </c>
      <c r="E353" s="67">
        <v>146</v>
      </c>
      <c r="F353" s="67">
        <v>42</v>
      </c>
      <c r="G353" s="67">
        <v>146</v>
      </c>
      <c r="H353" s="67">
        <v>42</v>
      </c>
      <c r="I353" s="67">
        <v>146</v>
      </c>
      <c r="J353" s="67">
        <v>42</v>
      </c>
      <c r="K353" s="67">
        <v>0</v>
      </c>
      <c r="L353" s="67">
        <v>9</v>
      </c>
      <c r="M353" s="67">
        <v>0</v>
      </c>
      <c r="N353" s="67">
        <v>9</v>
      </c>
      <c r="O353" s="67">
        <v>43</v>
      </c>
      <c r="P353" s="67">
        <v>15</v>
      </c>
    </row>
    <row r="354" spans="1:16" x14ac:dyDescent="0.45">
      <c r="A354" s="67" t="s">
        <v>1203</v>
      </c>
      <c r="B354" s="67" t="s">
        <v>1204</v>
      </c>
      <c r="C354" s="67">
        <v>13464</v>
      </c>
      <c r="D354" s="67">
        <v>312</v>
      </c>
      <c r="E354" s="67">
        <v>8739</v>
      </c>
      <c r="F354" s="67">
        <v>397</v>
      </c>
      <c r="G354" s="67">
        <v>8739</v>
      </c>
      <c r="H354" s="67">
        <v>397</v>
      </c>
      <c r="I354" s="67">
        <v>8435</v>
      </c>
      <c r="J354" s="67">
        <v>409</v>
      </c>
      <c r="K354" s="67">
        <v>304</v>
      </c>
      <c r="L354" s="67">
        <v>140</v>
      </c>
      <c r="M354" s="67">
        <v>0</v>
      </c>
      <c r="N354" s="67">
        <v>15</v>
      </c>
      <c r="O354" s="67">
        <v>4725</v>
      </c>
      <c r="P354" s="67">
        <v>408</v>
      </c>
    </row>
    <row r="355" spans="1:16" x14ac:dyDescent="0.45">
      <c r="A355" s="67" t="s">
        <v>1205</v>
      </c>
      <c r="B355" s="67" t="s">
        <v>1206</v>
      </c>
      <c r="C355" s="67">
        <v>1895</v>
      </c>
      <c r="D355" s="67">
        <v>196</v>
      </c>
      <c r="E355" s="67">
        <v>1221</v>
      </c>
      <c r="F355" s="67">
        <v>164</v>
      </c>
      <c r="G355" s="67">
        <v>1220</v>
      </c>
      <c r="H355" s="67">
        <v>164</v>
      </c>
      <c r="I355" s="67">
        <v>1195</v>
      </c>
      <c r="J355" s="67">
        <v>163</v>
      </c>
      <c r="K355" s="67">
        <v>25</v>
      </c>
      <c r="L355" s="67">
        <v>10</v>
      </c>
      <c r="M355" s="67">
        <v>1</v>
      </c>
      <c r="N355" s="67">
        <v>2</v>
      </c>
      <c r="O355" s="67">
        <v>674</v>
      </c>
      <c r="P355" s="67">
        <v>80</v>
      </c>
    </row>
    <row r="356" spans="1:16" x14ac:dyDescent="0.45">
      <c r="A356" s="67" t="s">
        <v>1207</v>
      </c>
      <c r="B356" s="67" t="s">
        <v>1208</v>
      </c>
      <c r="C356" s="67">
        <v>6509</v>
      </c>
      <c r="D356" s="67">
        <v>198</v>
      </c>
      <c r="E356" s="67">
        <v>3641</v>
      </c>
      <c r="F356" s="67">
        <v>192</v>
      </c>
      <c r="G356" s="67">
        <v>3641</v>
      </c>
      <c r="H356" s="67">
        <v>192</v>
      </c>
      <c r="I356" s="67">
        <v>3582</v>
      </c>
      <c r="J356" s="67">
        <v>193</v>
      </c>
      <c r="K356" s="67">
        <v>59</v>
      </c>
      <c r="L356" s="67">
        <v>29</v>
      </c>
      <c r="M356" s="67">
        <v>0</v>
      </c>
      <c r="N356" s="67">
        <v>13</v>
      </c>
      <c r="O356" s="67">
        <v>2868</v>
      </c>
      <c r="P356" s="67">
        <v>172</v>
      </c>
    </row>
    <row r="357" spans="1:16" x14ac:dyDescent="0.45">
      <c r="A357" s="67" t="s">
        <v>1209</v>
      </c>
      <c r="B357" s="67" t="s">
        <v>1210</v>
      </c>
      <c r="C357" s="67">
        <v>315</v>
      </c>
      <c r="D357" s="67">
        <v>67</v>
      </c>
      <c r="E357" s="67">
        <v>193</v>
      </c>
      <c r="F357" s="67">
        <v>43</v>
      </c>
      <c r="G357" s="67">
        <v>193</v>
      </c>
      <c r="H357" s="67">
        <v>43</v>
      </c>
      <c r="I357" s="67">
        <v>193</v>
      </c>
      <c r="J357" s="67">
        <v>43</v>
      </c>
      <c r="K357" s="67">
        <v>0</v>
      </c>
      <c r="L357" s="67">
        <v>9</v>
      </c>
      <c r="M357" s="67">
        <v>0</v>
      </c>
      <c r="N357" s="67">
        <v>9</v>
      </c>
      <c r="O357" s="67">
        <v>122</v>
      </c>
      <c r="P357" s="67">
        <v>48</v>
      </c>
    </row>
    <row r="358" spans="1:16" x14ac:dyDescent="0.45">
      <c r="A358" s="67" t="s">
        <v>1211</v>
      </c>
      <c r="B358" s="67" t="s">
        <v>1212</v>
      </c>
      <c r="C358" s="67">
        <v>1132</v>
      </c>
      <c r="D358" s="67">
        <v>130</v>
      </c>
      <c r="E358" s="67">
        <v>679</v>
      </c>
      <c r="F358" s="67">
        <v>93</v>
      </c>
      <c r="G358" s="67">
        <v>670</v>
      </c>
      <c r="H358" s="67">
        <v>90</v>
      </c>
      <c r="I358" s="67">
        <v>647</v>
      </c>
      <c r="J358" s="67">
        <v>90</v>
      </c>
      <c r="K358" s="67">
        <v>23</v>
      </c>
      <c r="L358" s="67">
        <v>17</v>
      </c>
      <c r="M358" s="67">
        <v>9</v>
      </c>
      <c r="N358" s="67">
        <v>15</v>
      </c>
      <c r="O358" s="67">
        <v>453</v>
      </c>
      <c r="P358" s="67">
        <v>81</v>
      </c>
    </row>
    <row r="359" spans="1:16" x14ac:dyDescent="0.45">
      <c r="A359" s="67" t="s">
        <v>1213</v>
      </c>
      <c r="B359" s="67" t="s">
        <v>1214</v>
      </c>
      <c r="C359" s="67">
        <v>318</v>
      </c>
      <c r="D359" s="67">
        <v>103</v>
      </c>
      <c r="E359" s="67">
        <v>206</v>
      </c>
      <c r="F359" s="67">
        <v>98</v>
      </c>
      <c r="G359" s="67">
        <v>206</v>
      </c>
      <c r="H359" s="67">
        <v>98</v>
      </c>
      <c r="I359" s="67">
        <v>124</v>
      </c>
      <c r="J359" s="67">
        <v>37</v>
      </c>
      <c r="K359" s="67">
        <v>82</v>
      </c>
      <c r="L359" s="67">
        <v>71</v>
      </c>
      <c r="M359" s="67">
        <v>0</v>
      </c>
      <c r="N359" s="67">
        <v>9</v>
      </c>
      <c r="O359" s="67">
        <v>112</v>
      </c>
      <c r="P359" s="67">
        <v>29</v>
      </c>
    </row>
    <row r="360" spans="1:16" x14ac:dyDescent="0.45">
      <c r="A360" s="67" t="s">
        <v>1215</v>
      </c>
      <c r="B360" s="67" t="s">
        <v>1216</v>
      </c>
      <c r="C360" s="67">
        <v>12571</v>
      </c>
      <c r="D360" s="67">
        <v>383</v>
      </c>
      <c r="E360" s="67">
        <v>7700</v>
      </c>
      <c r="F360" s="67">
        <v>409</v>
      </c>
      <c r="G360" s="67">
        <v>7698</v>
      </c>
      <c r="H360" s="67">
        <v>408</v>
      </c>
      <c r="I360" s="67">
        <v>7304</v>
      </c>
      <c r="J360" s="67">
        <v>398</v>
      </c>
      <c r="K360" s="67">
        <v>394</v>
      </c>
      <c r="L360" s="67">
        <v>165</v>
      </c>
      <c r="M360" s="67">
        <v>2</v>
      </c>
      <c r="N360" s="67">
        <v>3</v>
      </c>
      <c r="O360" s="67">
        <v>4871</v>
      </c>
      <c r="P360" s="67">
        <v>416</v>
      </c>
    </row>
    <row r="361" spans="1:16" x14ac:dyDescent="0.45">
      <c r="A361" s="67" t="s">
        <v>1217</v>
      </c>
      <c r="B361" s="67" t="s">
        <v>1218</v>
      </c>
      <c r="C361" s="67">
        <v>2962</v>
      </c>
      <c r="D361" s="67">
        <v>267</v>
      </c>
      <c r="E361" s="67">
        <v>1578</v>
      </c>
      <c r="F361" s="67">
        <v>231</v>
      </c>
      <c r="G361" s="67">
        <v>1578</v>
      </c>
      <c r="H361" s="67">
        <v>231</v>
      </c>
      <c r="I361" s="67">
        <v>1443</v>
      </c>
      <c r="J361" s="67">
        <v>222</v>
      </c>
      <c r="K361" s="67">
        <v>135</v>
      </c>
      <c r="L361" s="67">
        <v>59</v>
      </c>
      <c r="M361" s="67">
        <v>0</v>
      </c>
      <c r="N361" s="67">
        <v>9</v>
      </c>
      <c r="O361" s="67">
        <v>1384</v>
      </c>
      <c r="P361" s="67">
        <v>146</v>
      </c>
    </row>
    <row r="362" spans="1:16" x14ac:dyDescent="0.45">
      <c r="A362" s="67" t="s">
        <v>1219</v>
      </c>
      <c r="B362" s="67" t="s">
        <v>1220</v>
      </c>
      <c r="C362" s="67">
        <v>1082</v>
      </c>
      <c r="D362" s="67">
        <v>133</v>
      </c>
      <c r="E362" s="67">
        <v>891</v>
      </c>
      <c r="F362" s="67">
        <v>118</v>
      </c>
      <c r="G362" s="67">
        <v>868</v>
      </c>
      <c r="H362" s="67">
        <v>117</v>
      </c>
      <c r="I362" s="67">
        <v>837</v>
      </c>
      <c r="J362" s="67">
        <v>110</v>
      </c>
      <c r="K362" s="67">
        <v>31</v>
      </c>
      <c r="L362" s="67">
        <v>25</v>
      </c>
      <c r="M362" s="67">
        <v>23</v>
      </c>
      <c r="N362" s="67">
        <v>25</v>
      </c>
      <c r="O362" s="67">
        <v>191</v>
      </c>
      <c r="P362" s="67">
        <v>48</v>
      </c>
    </row>
    <row r="363" spans="1:16" x14ac:dyDescent="0.45">
      <c r="A363" s="67" t="s">
        <v>1221</v>
      </c>
      <c r="B363" s="67" t="s">
        <v>1222</v>
      </c>
      <c r="C363" s="67">
        <v>17683</v>
      </c>
      <c r="D363" s="67">
        <v>462</v>
      </c>
      <c r="E363" s="67">
        <v>12055</v>
      </c>
      <c r="F363" s="67">
        <v>486</v>
      </c>
      <c r="G363" s="67">
        <v>12037</v>
      </c>
      <c r="H363" s="67">
        <v>489</v>
      </c>
      <c r="I363" s="67">
        <v>11497</v>
      </c>
      <c r="J363" s="67">
        <v>493</v>
      </c>
      <c r="K363" s="67">
        <v>540</v>
      </c>
      <c r="L363" s="67">
        <v>164</v>
      </c>
      <c r="M363" s="67">
        <v>18</v>
      </c>
      <c r="N363" s="67">
        <v>17</v>
      </c>
      <c r="O363" s="67">
        <v>5628</v>
      </c>
      <c r="P363" s="67">
        <v>375</v>
      </c>
    </row>
    <row r="364" spans="1:16" x14ac:dyDescent="0.45">
      <c r="A364" s="67" t="s">
        <v>1223</v>
      </c>
      <c r="B364" s="67" t="s">
        <v>1224</v>
      </c>
      <c r="C364" s="67">
        <v>19206</v>
      </c>
      <c r="D364" s="67">
        <v>380</v>
      </c>
      <c r="E364" s="67">
        <v>13648</v>
      </c>
      <c r="F364" s="67">
        <v>517</v>
      </c>
      <c r="G364" s="67">
        <v>13643</v>
      </c>
      <c r="H364" s="67">
        <v>517</v>
      </c>
      <c r="I364" s="67">
        <v>13044</v>
      </c>
      <c r="J364" s="67">
        <v>508</v>
      </c>
      <c r="K364" s="67">
        <v>599</v>
      </c>
      <c r="L364" s="67">
        <v>223</v>
      </c>
      <c r="M364" s="67">
        <v>5</v>
      </c>
      <c r="N364" s="67">
        <v>8</v>
      </c>
      <c r="O364" s="67">
        <v>5558</v>
      </c>
      <c r="P364" s="67">
        <v>422</v>
      </c>
    </row>
    <row r="365" spans="1:16" x14ac:dyDescent="0.45">
      <c r="A365" s="67" t="s">
        <v>1225</v>
      </c>
      <c r="B365" s="67" t="s">
        <v>1226</v>
      </c>
      <c r="C365" s="67">
        <v>1819</v>
      </c>
      <c r="D365" s="67">
        <v>147</v>
      </c>
      <c r="E365" s="67">
        <v>1309</v>
      </c>
      <c r="F365" s="67">
        <v>122</v>
      </c>
      <c r="G365" s="67">
        <v>1307</v>
      </c>
      <c r="H365" s="67">
        <v>122</v>
      </c>
      <c r="I365" s="67">
        <v>1285</v>
      </c>
      <c r="J365" s="67">
        <v>120</v>
      </c>
      <c r="K365" s="67">
        <v>22</v>
      </c>
      <c r="L365" s="67">
        <v>15</v>
      </c>
      <c r="M365" s="67">
        <v>2</v>
      </c>
      <c r="N365" s="67">
        <v>3</v>
      </c>
      <c r="O365" s="67">
        <v>510</v>
      </c>
      <c r="P365" s="67">
        <v>68</v>
      </c>
    </row>
    <row r="366" spans="1:16" x14ac:dyDescent="0.45">
      <c r="A366" s="67" t="s">
        <v>1227</v>
      </c>
      <c r="B366" s="67" t="s">
        <v>1228</v>
      </c>
      <c r="C366" s="67">
        <v>464</v>
      </c>
      <c r="D366" s="67">
        <v>137</v>
      </c>
      <c r="E366" s="67">
        <v>201</v>
      </c>
      <c r="F366" s="67">
        <v>60</v>
      </c>
      <c r="G366" s="67">
        <v>201</v>
      </c>
      <c r="H366" s="67">
        <v>60</v>
      </c>
      <c r="I366" s="67">
        <v>197</v>
      </c>
      <c r="J366" s="67">
        <v>60</v>
      </c>
      <c r="K366" s="67">
        <v>4</v>
      </c>
      <c r="L366" s="67">
        <v>4</v>
      </c>
      <c r="M366" s="67">
        <v>0</v>
      </c>
      <c r="N366" s="67">
        <v>9</v>
      </c>
      <c r="O366" s="67">
        <v>263</v>
      </c>
      <c r="P366" s="67">
        <v>113</v>
      </c>
    </row>
    <row r="367" spans="1:16" x14ac:dyDescent="0.45">
      <c r="A367" s="67" t="s">
        <v>1229</v>
      </c>
      <c r="B367" s="67" t="s">
        <v>1230</v>
      </c>
      <c r="C367" s="67">
        <v>939</v>
      </c>
      <c r="D367" s="67">
        <v>191</v>
      </c>
      <c r="E367" s="67">
        <v>713</v>
      </c>
      <c r="F367" s="67">
        <v>161</v>
      </c>
      <c r="G367" s="67">
        <v>710</v>
      </c>
      <c r="H367" s="67">
        <v>162</v>
      </c>
      <c r="I367" s="67">
        <v>668</v>
      </c>
      <c r="J367" s="67">
        <v>150</v>
      </c>
      <c r="K367" s="67">
        <v>42</v>
      </c>
      <c r="L367" s="67">
        <v>41</v>
      </c>
      <c r="M367" s="67">
        <v>3</v>
      </c>
      <c r="N367" s="67">
        <v>4</v>
      </c>
      <c r="O367" s="67">
        <v>226</v>
      </c>
      <c r="P367" s="67">
        <v>58</v>
      </c>
    </row>
    <row r="368" spans="1:16" x14ac:dyDescent="0.45">
      <c r="A368" s="67" t="s">
        <v>1231</v>
      </c>
      <c r="B368" s="67" t="s">
        <v>1232</v>
      </c>
      <c r="C368" s="67">
        <v>1679</v>
      </c>
      <c r="D368" s="67">
        <v>173</v>
      </c>
      <c r="E368" s="67">
        <v>1105</v>
      </c>
      <c r="F368" s="67">
        <v>159</v>
      </c>
      <c r="G368" s="67">
        <v>1102</v>
      </c>
      <c r="H368" s="67">
        <v>159</v>
      </c>
      <c r="I368" s="67">
        <v>1081</v>
      </c>
      <c r="J368" s="67">
        <v>161</v>
      </c>
      <c r="K368" s="67">
        <v>21</v>
      </c>
      <c r="L368" s="67">
        <v>15</v>
      </c>
      <c r="M368" s="67">
        <v>3</v>
      </c>
      <c r="N368" s="67">
        <v>4</v>
      </c>
      <c r="O368" s="67">
        <v>574</v>
      </c>
      <c r="P368" s="67">
        <v>91</v>
      </c>
    </row>
    <row r="369" spans="1:16" x14ac:dyDescent="0.45">
      <c r="A369" s="67" t="s">
        <v>1233</v>
      </c>
      <c r="B369" s="67" t="s">
        <v>1234</v>
      </c>
      <c r="C369" s="67">
        <v>1081</v>
      </c>
      <c r="D369" s="67">
        <v>163</v>
      </c>
      <c r="E369" s="67">
        <v>566</v>
      </c>
      <c r="F369" s="67">
        <v>75</v>
      </c>
      <c r="G369" s="67">
        <v>566</v>
      </c>
      <c r="H369" s="67">
        <v>75</v>
      </c>
      <c r="I369" s="67">
        <v>552</v>
      </c>
      <c r="J369" s="67">
        <v>75</v>
      </c>
      <c r="K369" s="67">
        <v>14</v>
      </c>
      <c r="L369" s="67">
        <v>7</v>
      </c>
      <c r="M369" s="67">
        <v>0</v>
      </c>
      <c r="N369" s="67">
        <v>9</v>
      </c>
      <c r="O369" s="67">
        <v>515</v>
      </c>
      <c r="P369" s="67">
        <v>115</v>
      </c>
    </row>
    <row r="370" spans="1:16" x14ac:dyDescent="0.45">
      <c r="A370" s="67" t="s">
        <v>1235</v>
      </c>
      <c r="B370" s="67" t="s">
        <v>1236</v>
      </c>
      <c r="C370" s="67">
        <v>6999</v>
      </c>
      <c r="D370" s="67">
        <v>326</v>
      </c>
      <c r="E370" s="67">
        <v>5012</v>
      </c>
      <c r="F370" s="67">
        <v>279</v>
      </c>
      <c r="G370" s="67">
        <v>5012</v>
      </c>
      <c r="H370" s="67">
        <v>279</v>
      </c>
      <c r="I370" s="67">
        <v>4929</v>
      </c>
      <c r="J370" s="67">
        <v>276</v>
      </c>
      <c r="K370" s="67">
        <v>83</v>
      </c>
      <c r="L370" s="67">
        <v>63</v>
      </c>
      <c r="M370" s="67">
        <v>0</v>
      </c>
      <c r="N370" s="67">
        <v>13</v>
      </c>
      <c r="O370" s="67">
        <v>1987</v>
      </c>
      <c r="P370" s="67">
        <v>210</v>
      </c>
    </row>
    <row r="371" spans="1:16" x14ac:dyDescent="0.45">
      <c r="A371" s="67" t="s">
        <v>1237</v>
      </c>
      <c r="B371" s="67" t="s">
        <v>1238</v>
      </c>
      <c r="C371" s="67">
        <v>1337</v>
      </c>
      <c r="D371" s="67">
        <v>172</v>
      </c>
      <c r="E371" s="67">
        <v>874</v>
      </c>
      <c r="F371" s="67">
        <v>141</v>
      </c>
      <c r="G371" s="67">
        <v>874</v>
      </c>
      <c r="H371" s="67">
        <v>141</v>
      </c>
      <c r="I371" s="67">
        <v>854</v>
      </c>
      <c r="J371" s="67">
        <v>139</v>
      </c>
      <c r="K371" s="67">
        <v>20</v>
      </c>
      <c r="L371" s="67">
        <v>11</v>
      </c>
      <c r="M371" s="67">
        <v>0</v>
      </c>
      <c r="N371" s="67">
        <v>9</v>
      </c>
      <c r="O371" s="67">
        <v>463</v>
      </c>
      <c r="P371" s="67">
        <v>88</v>
      </c>
    </row>
    <row r="372" spans="1:16" x14ac:dyDescent="0.45">
      <c r="A372" s="67" t="s">
        <v>1239</v>
      </c>
      <c r="B372" s="67" t="s">
        <v>1240</v>
      </c>
      <c r="C372" s="67">
        <v>85</v>
      </c>
      <c r="D372" s="67">
        <v>24</v>
      </c>
      <c r="E372" s="67">
        <v>66</v>
      </c>
      <c r="F372" s="67">
        <v>23</v>
      </c>
      <c r="G372" s="67">
        <v>66</v>
      </c>
      <c r="H372" s="67">
        <v>23</v>
      </c>
      <c r="I372" s="67">
        <v>66</v>
      </c>
      <c r="J372" s="67">
        <v>23</v>
      </c>
      <c r="K372" s="67">
        <v>0</v>
      </c>
      <c r="L372" s="67">
        <v>9</v>
      </c>
      <c r="M372" s="67">
        <v>0</v>
      </c>
      <c r="N372" s="67">
        <v>9</v>
      </c>
      <c r="O372" s="67">
        <v>19</v>
      </c>
      <c r="P372" s="67">
        <v>9</v>
      </c>
    </row>
    <row r="373" spans="1:16" x14ac:dyDescent="0.45">
      <c r="A373" s="67" t="s">
        <v>1241</v>
      </c>
      <c r="B373" s="67" t="s">
        <v>1242</v>
      </c>
      <c r="C373" s="67">
        <v>2223</v>
      </c>
      <c r="D373" s="67">
        <v>234</v>
      </c>
      <c r="E373" s="67">
        <v>1348</v>
      </c>
      <c r="F373" s="67">
        <v>167</v>
      </c>
      <c r="G373" s="67">
        <v>1348</v>
      </c>
      <c r="H373" s="67">
        <v>167</v>
      </c>
      <c r="I373" s="67">
        <v>1318</v>
      </c>
      <c r="J373" s="67">
        <v>167</v>
      </c>
      <c r="K373" s="67">
        <v>30</v>
      </c>
      <c r="L373" s="67">
        <v>15</v>
      </c>
      <c r="M373" s="67">
        <v>0</v>
      </c>
      <c r="N373" s="67">
        <v>9</v>
      </c>
      <c r="O373" s="67">
        <v>875</v>
      </c>
      <c r="P373" s="67">
        <v>133</v>
      </c>
    </row>
    <row r="374" spans="1:16" x14ac:dyDescent="0.45">
      <c r="A374" s="67" t="s">
        <v>1243</v>
      </c>
      <c r="B374" s="67" t="s">
        <v>1244</v>
      </c>
      <c r="C374" s="67">
        <v>1017</v>
      </c>
      <c r="D374" s="67">
        <v>94</v>
      </c>
      <c r="E374" s="67">
        <v>689</v>
      </c>
      <c r="F374" s="67">
        <v>87</v>
      </c>
      <c r="G374" s="67">
        <v>684</v>
      </c>
      <c r="H374" s="67">
        <v>87</v>
      </c>
      <c r="I374" s="67">
        <v>656</v>
      </c>
      <c r="J374" s="67">
        <v>89</v>
      </c>
      <c r="K374" s="67">
        <v>28</v>
      </c>
      <c r="L374" s="67">
        <v>18</v>
      </c>
      <c r="M374" s="67">
        <v>5</v>
      </c>
      <c r="N374" s="67">
        <v>6</v>
      </c>
      <c r="O374" s="67">
        <v>328</v>
      </c>
      <c r="P374" s="67">
        <v>58</v>
      </c>
    </row>
    <row r="375" spans="1:16" x14ac:dyDescent="0.45">
      <c r="A375" s="67" t="s">
        <v>1245</v>
      </c>
      <c r="B375" s="67" t="s">
        <v>1246</v>
      </c>
      <c r="C375" s="67">
        <v>237</v>
      </c>
      <c r="D375" s="67">
        <v>49</v>
      </c>
      <c r="E375" s="67">
        <v>177</v>
      </c>
      <c r="F375" s="67">
        <v>38</v>
      </c>
      <c r="G375" s="67">
        <v>177</v>
      </c>
      <c r="H375" s="67">
        <v>38</v>
      </c>
      <c r="I375" s="67">
        <v>173</v>
      </c>
      <c r="J375" s="67">
        <v>36</v>
      </c>
      <c r="K375" s="67">
        <v>4</v>
      </c>
      <c r="L375" s="67">
        <v>7</v>
      </c>
      <c r="M375" s="67">
        <v>0</v>
      </c>
      <c r="N375" s="67">
        <v>9</v>
      </c>
      <c r="O375" s="67">
        <v>60</v>
      </c>
      <c r="P375" s="67">
        <v>28</v>
      </c>
    </row>
    <row r="376" spans="1:16" x14ac:dyDescent="0.45">
      <c r="A376" s="67" t="s">
        <v>1247</v>
      </c>
      <c r="B376" s="67" t="s">
        <v>1248</v>
      </c>
      <c r="C376" s="67">
        <v>1845</v>
      </c>
      <c r="D376" s="67">
        <v>135</v>
      </c>
      <c r="E376" s="67">
        <v>1358</v>
      </c>
      <c r="F376" s="67">
        <v>125</v>
      </c>
      <c r="G376" s="67">
        <v>1342</v>
      </c>
      <c r="H376" s="67">
        <v>114</v>
      </c>
      <c r="I376" s="67">
        <v>1300</v>
      </c>
      <c r="J376" s="67">
        <v>107</v>
      </c>
      <c r="K376" s="67">
        <v>42</v>
      </c>
      <c r="L376" s="67">
        <v>20</v>
      </c>
      <c r="M376" s="67">
        <v>16</v>
      </c>
      <c r="N376" s="67">
        <v>25</v>
      </c>
      <c r="O376" s="67">
        <v>487</v>
      </c>
      <c r="P376" s="67">
        <v>66</v>
      </c>
    </row>
    <row r="377" spans="1:16" x14ac:dyDescent="0.45">
      <c r="A377" s="67" t="s">
        <v>1249</v>
      </c>
      <c r="B377" s="67" t="s">
        <v>1250</v>
      </c>
      <c r="C377" s="67">
        <v>3272</v>
      </c>
      <c r="D377" s="67">
        <v>212</v>
      </c>
      <c r="E377" s="67">
        <v>1616</v>
      </c>
      <c r="F377" s="67">
        <v>200</v>
      </c>
      <c r="G377" s="67">
        <v>1616</v>
      </c>
      <c r="H377" s="67">
        <v>200</v>
      </c>
      <c r="I377" s="67">
        <v>1601</v>
      </c>
      <c r="J377" s="67">
        <v>201</v>
      </c>
      <c r="K377" s="67">
        <v>15</v>
      </c>
      <c r="L377" s="67">
        <v>11</v>
      </c>
      <c r="M377" s="67">
        <v>0</v>
      </c>
      <c r="N377" s="67">
        <v>9</v>
      </c>
      <c r="O377" s="67">
        <v>1656</v>
      </c>
      <c r="P377" s="67">
        <v>117</v>
      </c>
    </row>
    <row r="378" spans="1:16" x14ac:dyDescent="0.45">
      <c r="A378" s="67" t="s">
        <v>1251</v>
      </c>
      <c r="B378" s="67" t="s">
        <v>1252</v>
      </c>
      <c r="C378" s="67">
        <v>3738</v>
      </c>
      <c r="D378" s="67">
        <v>264</v>
      </c>
      <c r="E378" s="67">
        <v>1634</v>
      </c>
      <c r="F378" s="67">
        <v>173</v>
      </c>
      <c r="G378" s="67">
        <v>1634</v>
      </c>
      <c r="H378" s="67">
        <v>173</v>
      </c>
      <c r="I378" s="67">
        <v>1595</v>
      </c>
      <c r="J378" s="67">
        <v>175</v>
      </c>
      <c r="K378" s="67">
        <v>39</v>
      </c>
      <c r="L378" s="67">
        <v>19</v>
      </c>
      <c r="M378" s="67">
        <v>0</v>
      </c>
      <c r="N378" s="67">
        <v>9</v>
      </c>
      <c r="O378" s="67">
        <v>2104</v>
      </c>
      <c r="P378" s="67">
        <v>206</v>
      </c>
    </row>
    <row r="379" spans="1:16" x14ac:dyDescent="0.45">
      <c r="A379" s="67" t="s">
        <v>1253</v>
      </c>
      <c r="B379" s="67" t="s">
        <v>1254</v>
      </c>
      <c r="C379" s="67">
        <v>194</v>
      </c>
      <c r="D379" s="67">
        <v>41</v>
      </c>
      <c r="E379" s="67">
        <v>139</v>
      </c>
      <c r="F379" s="67">
        <v>35</v>
      </c>
      <c r="G379" s="67">
        <v>139</v>
      </c>
      <c r="H379" s="67">
        <v>35</v>
      </c>
      <c r="I379" s="67">
        <v>130</v>
      </c>
      <c r="J379" s="67">
        <v>33</v>
      </c>
      <c r="K379" s="67">
        <v>9</v>
      </c>
      <c r="L379" s="67">
        <v>8</v>
      </c>
      <c r="M379" s="67">
        <v>0</v>
      </c>
      <c r="N379" s="67">
        <v>9</v>
      </c>
      <c r="O379" s="67">
        <v>55</v>
      </c>
      <c r="P379" s="67">
        <v>19</v>
      </c>
    </row>
    <row r="380" spans="1:16" x14ac:dyDescent="0.45">
      <c r="A380" s="67" t="s">
        <v>1255</v>
      </c>
      <c r="B380" s="67" t="s">
        <v>1256</v>
      </c>
      <c r="C380" s="67">
        <v>1129</v>
      </c>
      <c r="D380" s="67">
        <v>133</v>
      </c>
      <c r="E380" s="67">
        <v>624</v>
      </c>
      <c r="F380" s="67">
        <v>101</v>
      </c>
      <c r="G380" s="67">
        <v>624</v>
      </c>
      <c r="H380" s="67">
        <v>101</v>
      </c>
      <c r="I380" s="67">
        <v>609</v>
      </c>
      <c r="J380" s="67">
        <v>98</v>
      </c>
      <c r="K380" s="67">
        <v>15</v>
      </c>
      <c r="L380" s="67">
        <v>11</v>
      </c>
      <c r="M380" s="67">
        <v>0</v>
      </c>
      <c r="N380" s="67">
        <v>9</v>
      </c>
      <c r="O380" s="67">
        <v>505</v>
      </c>
      <c r="P380" s="67">
        <v>77</v>
      </c>
    </row>
    <row r="381" spans="1:16" x14ac:dyDescent="0.45">
      <c r="A381" s="67" t="s">
        <v>1257</v>
      </c>
      <c r="B381" s="67" t="s">
        <v>1258</v>
      </c>
      <c r="C381" s="67">
        <v>763</v>
      </c>
      <c r="D381" s="67">
        <v>113</v>
      </c>
      <c r="E381" s="67">
        <v>449</v>
      </c>
      <c r="F381" s="67">
        <v>89</v>
      </c>
      <c r="G381" s="67">
        <v>447</v>
      </c>
      <c r="H381" s="67">
        <v>89</v>
      </c>
      <c r="I381" s="67">
        <v>447</v>
      </c>
      <c r="J381" s="67">
        <v>89</v>
      </c>
      <c r="K381" s="67">
        <v>0</v>
      </c>
      <c r="L381" s="67">
        <v>9</v>
      </c>
      <c r="M381" s="67">
        <v>2</v>
      </c>
      <c r="N381" s="67">
        <v>3</v>
      </c>
      <c r="O381" s="67">
        <v>314</v>
      </c>
      <c r="P381" s="67">
        <v>55</v>
      </c>
    </row>
    <row r="382" spans="1:16" x14ac:dyDescent="0.45">
      <c r="A382" s="67" t="s">
        <v>1259</v>
      </c>
      <c r="B382" s="67" t="s">
        <v>1260</v>
      </c>
      <c r="C382" s="67">
        <v>267</v>
      </c>
      <c r="D382" s="67">
        <v>66</v>
      </c>
      <c r="E382" s="67">
        <v>130</v>
      </c>
      <c r="F382" s="67">
        <v>37</v>
      </c>
      <c r="G382" s="67">
        <v>130</v>
      </c>
      <c r="H382" s="67">
        <v>37</v>
      </c>
      <c r="I382" s="67">
        <v>124</v>
      </c>
      <c r="J382" s="67">
        <v>34</v>
      </c>
      <c r="K382" s="67">
        <v>6</v>
      </c>
      <c r="L382" s="67">
        <v>9</v>
      </c>
      <c r="M382" s="67">
        <v>0</v>
      </c>
      <c r="N382" s="67">
        <v>9</v>
      </c>
      <c r="O382" s="67">
        <v>137</v>
      </c>
      <c r="P382" s="67">
        <v>52</v>
      </c>
    </row>
    <row r="383" spans="1:16" x14ac:dyDescent="0.45">
      <c r="A383" s="67" t="s">
        <v>1261</v>
      </c>
      <c r="B383" s="67" t="s">
        <v>1262</v>
      </c>
      <c r="C383" s="67">
        <v>0</v>
      </c>
      <c r="D383" s="67">
        <v>9</v>
      </c>
      <c r="E383" s="67">
        <v>0</v>
      </c>
      <c r="F383" s="67">
        <v>9</v>
      </c>
      <c r="G383" s="67">
        <v>0</v>
      </c>
      <c r="H383" s="67">
        <v>9</v>
      </c>
      <c r="I383" s="67">
        <v>0</v>
      </c>
      <c r="J383" s="67">
        <v>9</v>
      </c>
      <c r="K383" s="67">
        <v>0</v>
      </c>
      <c r="L383" s="67">
        <v>9</v>
      </c>
      <c r="M383" s="67">
        <v>0</v>
      </c>
      <c r="N383" s="67">
        <v>9</v>
      </c>
      <c r="O383" s="67">
        <v>0</v>
      </c>
      <c r="P383" s="67">
        <v>9</v>
      </c>
    </row>
    <row r="384" spans="1:16" x14ac:dyDescent="0.45">
      <c r="A384" s="67" t="s">
        <v>1263</v>
      </c>
      <c r="B384" s="67" t="s">
        <v>1264</v>
      </c>
      <c r="C384" s="67">
        <v>2529</v>
      </c>
      <c r="D384" s="67">
        <v>186</v>
      </c>
      <c r="E384" s="67">
        <v>1560</v>
      </c>
      <c r="F384" s="67">
        <v>168</v>
      </c>
      <c r="G384" s="67">
        <v>1560</v>
      </c>
      <c r="H384" s="67">
        <v>168</v>
      </c>
      <c r="I384" s="67">
        <v>1518</v>
      </c>
      <c r="J384" s="67">
        <v>161</v>
      </c>
      <c r="K384" s="67">
        <v>42</v>
      </c>
      <c r="L384" s="67">
        <v>19</v>
      </c>
      <c r="M384" s="67">
        <v>0</v>
      </c>
      <c r="N384" s="67">
        <v>9</v>
      </c>
      <c r="O384" s="67">
        <v>969</v>
      </c>
      <c r="P384" s="67">
        <v>102</v>
      </c>
    </row>
    <row r="385" spans="1:16" x14ac:dyDescent="0.45">
      <c r="A385" s="67" t="s">
        <v>1265</v>
      </c>
      <c r="B385" s="67" t="s">
        <v>1266</v>
      </c>
      <c r="C385" s="67">
        <v>112</v>
      </c>
      <c r="D385" s="67">
        <v>50</v>
      </c>
      <c r="E385" s="67">
        <v>78</v>
      </c>
      <c r="F385" s="67">
        <v>37</v>
      </c>
      <c r="G385" s="67">
        <v>78</v>
      </c>
      <c r="H385" s="67">
        <v>37</v>
      </c>
      <c r="I385" s="67">
        <v>78</v>
      </c>
      <c r="J385" s="67">
        <v>37</v>
      </c>
      <c r="K385" s="67">
        <v>0</v>
      </c>
      <c r="L385" s="67">
        <v>9</v>
      </c>
      <c r="M385" s="67">
        <v>0</v>
      </c>
      <c r="N385" s="67">
        <v>9</v>
      </c>
      <c r="O385" s="67">
        <v>34</v>
      </c>
      <c r="P385" s="67">
        <v>22</v>
      </c>
    </row>
    <row r="386" spans="1:16" x14ac:dyDescent="0.45">
      <c r="A386" s="67" t="s">
        <v>1267</v>
      </c>
      <c r="B386" s="67" t="s">
        <v>1268</v>
      </c>
      <c r="C386" s="67">
        <v>977</v>
      </c>
      <c r="D386" s="67">
        <v>228</v>
      </c>
      <c r="E386" s="67">
        <v>566</v>
      </c>
      <c r="F386" s="67">
        <v>103</v>
      </c>
      <c r="G386" s="67">
        <v>564</v>
      </c>
      <c r="H386" s="67">
        <v>103</v>
      </c>
      <c r="I386" s="67">
        <v>552</v>
      </c>
      <c r="J386" s="67">
        <v>101</v>
      </c>
      <c r="K386" s="67">
        <v>12</v>
      </c>
      <c r="L386" s="67">
        <v>17</v>
      </c>
      <c r="M386" s="67">
        <v>2</v>
      </c>
      <c r="N386" s="67">
        <v>3</v>
      </c>
      <c r="O386" s="67">
        <v>411</v>
      </c>
      <c r="P386" s="67">
        <v>189</v>
      </c>
    </row>
    <row r="387" spans="1:16" x14ac:dyDescent="0.45">
      <c r="A387" s="67" t="s">
        <v>1269</v>
      </c>
      <c r="B387" s="67" t="s">
        <v>1270</v>
      </c>
      <c r="C387" s="67">
        <v>1940</v>
      </c>
      <c r="D387" s="67">
        <v>195</v>
      </c>
      <c r="E387" s="67">
        <v>1251</v>
      </c>
      <c r="F387" s="67">
        <v>164</v>
      </c>
      <c r="G387" s="67">
        <v>1251</v>
      </c>
      <c r="H387" s="67">
        <v>164</v>
      </c>
      <c r="I387" s="67">
        <v>1190</v>
      </c>
      <c r="J387" s="67">
        <v>141</v>
      </c>
      <c r="K387" s="67">
        <v>61</v>
      </c>
      <c r="L387" s="67">
        <v>38</v>
      </c>
      <c r="M387" s="67">
        <v>0</v>
      </c>
      <c r="N387" s="67">
        <v>9</v>
      </c>
      <c r="O387" s="67">
        <v>689</v>
      </c>
      <c r="P387" s="67">
        <v>93</v>
      </c>
    </row>
    <row r="388" spans="1:16" x14ac:dyDescent="0.45">
      <c r="A388" s="67" t="s">
        <v>1271</v>
      </c>
      <c r="B388" s="67" t="s">
        <v>1272</v>
      </c>
      <c r="C388" s="67">
        <v>3373</v>
      </c>
      <c r="D388" s="67">
        <v>198</v>
      </c>
      <c r="E388" s="67">
        <v>1971</v>
      </c>
      <c r="F388" s="67">
        <v>158</v>
      </c>
      <c r="G388" s="67">
        <v>1971</v>
      </c>
      <c r="H388" s="67">
        <v>158</v>
      </c>
      <c r="I388" s="67">
        <v>1890</v>
      </c>
      <c r="J388" s="67">
        <v>148</v>
      </c>
      <c r="K388" s="67">
        <v>81</v>
      </c>
      <c r="L388" s="67">
        <v>36</v>
      </c>
      <c r="M388" s="67">
        <v>0</v>
      </c>
      <c r="N388" s="67">
        <v>9</v>
      </c>
      <c r="O388" s="67">
        <v>1402</v>
      </c>
      <c r="P388" s="67">
        <v>137</v>
      </c>
    </row>
    <row r="389" spans="1:16" x14ac:dyDescent="0.45">
      <c r="A389" s="67" t="s">
        <v>1273</v>
      </c>
      <c r="B389" s="67" t="s">
        <v>1274</v>
      </c>
      <c r="C389" s="67">
        <v>219</v>
      </c>
      <c r="D389" s="67">
        <v>52</v>
      </c>
      <c r="E389" s="67">
        <v>92</v>
      </c>
      <c r="F389" s="67">
        <v>32</v>
      </c>
      <c r="G389" s="67">
        <v>92</v>
      </c>
      <c r="H389" s="67">
        <v>32</v>
      </c>
      <c r="I389" s="67">
        <v>86</v>
      </c>
      <c r="J389" s="67">
        <v>31</v>
      </c>
      <c r="K389" s="67">
        <v>6</v>
      </c>
      <c r="L389" s="67">
        <v>7</v>
      </c>
      <c r="M389" s="67">
        <v>0</v>
      </c>
      <c r="N389" s="67">
        <v>9</v>
      </c>
      <c r="O389" s="67">
        <v>127</v>
      </c>
      <c r="P389" s="67">
        <v>42</v>
      </c>
    </row>
    <row r="390" spans="1:16" x14ac:dyDescent="0.45">
      <c r="A390" s="67" t="s">
        <v>1275</v>
      </c>
      <c r="B390" s="67" t="s">
        <v>1276</v>
      </c>
      <c r="C390" s="67">
        <v>7091</v>
      </c>
      <c r="D390" s="67">
        <v>247</v>
      </c>
      <c r="E390" s="67">
        <v>4271</v>
      </c>
      <c r="F390" s="67">
        <v>333</v>
      </c>
      <c r="G390" s="67">
        <v>4258</v>
      </c>
      <c r="H390" s="67">
        <v>335</v>
      </c>
      <c r="I390" s="67">
        <v>4141</v>
      </c>
      <c r="J390" s="67">
        <v>333</v>
      </c>
      <c r="K390" s="67">
        <v>117</v>
      </c>
      <c r="L390" s="67">
        <v>57</v>
      </c>
      <c r="M390" s="67">
        <v>13</v>
      </c>
      <c r="N390" s="67">
        <v>12</v>
      </c>
      <c r="O390" s="67">
        <v>2820</v>
      </c>
      <c r="P390" s="67">
        <v>347</v>
      </c>
    </row>
    <row r="391" spans="1:16" x14ac:dyDescent="0.45">
      <c r="A391" s="67" t="s">
        <v>1277</v>
      </c>
      <c r="B391" s="67" t="s">
        <v>1278</v>
      </c>
      <c r="C391" s="67">
        <v>5283</v>
      </c>
      <c r="D391" s="67">
        <v>223</v>
      </c>
      <c r="E391" s="67">
        <v>2667</v>
      </c>
      <c r="F391" s="67">
        <v>183</v>
      </c>
      <c r="G391" s="67">
        <v>2665</v>
      </c>
      <c r="H391" s="67">
        <v>183</v>
      </c>
      <c r="I391" s="67">
        <v>2566</v>
      </c>
      <c r="J391" s="67">
        <v>183</v>
      </c>
      <c r="K391" s="67">
        <v>99</v>
      </c>
      <c r="L391" s="67">
        <v>33</v>
      </c>
      <c r="M391" s="67">
        <v>2</v>
      </c>
      <c r="N391" s="67">
        <v>3</v>
      </c>
      <c r="O391" s="67">
        <v>2616</v>
      </c>
      <c r="P391" s="67">
        <v>166</v>
      </c>
    </row>
    <row r="392" spans="1:16" x14ac:dyDescent="0.45">
      <c r="A392" s="67" t="s">
        <v>1279</v>
      </c>
      <c r="B392" s="67" t="s">
        <v>1280</v>
      </c>
      <c r="C392" s="67">
        <v>4643</v>
      </c>
      <c r="D392" s="67">
        <v>295</v>
      </c>
      <c r="E392" s="67">
        <v>2183</v>
      </c>
      <c r="F392" s="67">
        <v>249</v>
      </c>
      <c r="G392" s="67">
        <v>2135</v>
      </c>
      <c r="H392" s="67">
        <v>244</v>
      </c>
      <c r="I392" s="67">
        <v>1969</v>
      </c>
      <c r="J392" s="67">
        <v>227</v>
      </c>
      <c r="K392" s="67">
        <v>166</v>
      </c>
      <c r="L392" s="67">
        <v>82</v>
      </c>
      <c r="M392" s="67">
        <v>48</v>
      </c>
      <c r="N392" s="67">
        <v>47</v>
      </c>
      <c r="O392" s="67">
        <v>2460</v>
      </c>
      <c r="P392" s="67">
        <v>167</v>
      </c>
    </row>
    <row r="393" spans="1:16" x14ac:dyDescent="0.45">
      <c r="A393" s="67" t="s">
        <v>1281</v>
      </c>
      <c r="B393" s="67" t="s">
        <v>1282</v>
      </c>
      <c r="C393" s="67">
        <v>1876</v>
      </c>
      <c r="D393" s="67">
        <v>244</v>
      </c>
      <c r="E393" s="67">
        <v>1259</v>
      </c>
      <c r="F393" s="67">
        <v>171</v>
      </c>
      <c r="G393" s="67">
        <v>1258</v>
      </c>
      <c r="H393" s="67">
        <v>171</v>
      </c>
      <c r="I393" s="67">
        <v>1228</v>
      </c>
      <c r="J393" s="67">
        <v>162</v>
      </c>
      <c r="K393" s="67">
        <v>30</v>
      </c>
      <c r="L393" s="67">
        <v>21</v>
      </c>
      <c r="M393" s="67">
        <v>1</v>
      </c>
      <c r="N393" s="67">
        <v>3</v>
      </c>
      <c r="O393" s="67">
        <v>617</v>
      </c>
      <c r="P393" s="67">
        <v>124</v>
      </c>
    </row>
    <row r="394" spans="1:16" x14ac:dyDescent="0.45">
      <c r="A394" s="67" t="s">
        <v>1283</v>
      </c>
      <c r="B394" s="67" t="s">
        <v>1284</v>
      </c>
      <c r="C394" s="67">
        <v>3270</v>
      </c>
      <c r="D394" s="67">
        <v>209</v>
      </c>
      <c r="E394" s="67">
        <v>1465</v>
      </c>
      <c r="F394" s="67">
        <v>157</v>
      </c>
      <c r="G394" s="67">
        <v>1465</v>
      </c>
      <c r="H394" s="67">
        <v>157</v>
      </c>
      <c r="I394" s="67">
        <v>1389</v>
      </c>
      <c r="J394" s="67">
        <v>156</v>
      </c>
      <c r="K394" s="67">
        <v>76</v>
      </c>
      <c r="L394" s="67">
        <v>43</v>
      </c>
      <c r="M394" s="67">
        <v>0</v>
      </c>
      <c r="N394" s="67">
        <v>9</v>
      </c>
      <c r="O394" s="67">
        <v>1805</v>
      </c>
      <c r="P394" s="67">
        <v>138</v>
      </c>
    </row>
    <row r="395" spans="1:16" x14ac:dyDescent="0.45">
      <c r="A395" s="67" t="s">
        <v>1285</v>
      </c>
      <c r="B395" s="67" t="s">
        <v>1286</v>
      </c>
      <c r="C395" s="67">
        <v>152</v>
      </c>
      <c r="D395" s="67">
        <v>49</v>
      </c>
      <c r="E395" s="67">
        <v>68</v>
      </c>
      <c r="F395" s="67">
        <v>28</v>
      </c>
      <c r="G395" s="67">
        <v>68</v>
      </c>
      <c r="H395" s="67">
        <v>28</v>
      </c>
      <c r="I395" s="67">
        <v>68</v>
      </c>
      <c r="J395" s="67">
        <v>28</v>
      </c>
      <c r="K395" s="67">
        <v>0</v>
      </c>
      <c r="L395" s="67">
        <v>9</v>
      </c>
      <c r="M395" s="67">
        <v>0</v>
      </c>
      <c r="N395" s="67">
        <v>9</v>
      </c>
      <c r="O395" s="67">
        <v>84</v>
      </c>
      <c r="P395" s="67">
        <v>37</v>
      </c>
    </row>
    <row r="396" spans="1:16" x14ac:dyDescent="0.45">
      <c r="A396" s="67" t="s">
        <v>1287</v>
      </c>
      <c r="B396" s="67" t="s">
        <v>1288</v>
      </c>
      <c r="C396" s="67">
        <v>5384</v>
      </c>
      <c r="D396" s="67">
        <v>321</v>
      </c>
      <c r="E396" s="67">
        <v>3810</v>
      </c>
      <c r="F396" s="67">
        <v>297</v>
      </c>
      <c r="G396" s="67">
        <v>3806</v>
      </c>
      <c r="H396" s="67">
        <v>298</v>
      </c>
      <c r="I396" s="67">
        <v>3748</v>
      </c>
      <c r="J396" s="67">
        <v>294</v>
      </c>
      <c r="K396" s="67">
        <v>58</v>
      </c>
      <c r="L396" s="67">
        <v>31</v>
      </c>
      <c r="M396" s="67">
        <v>4</v>
      </c>
      <c r="N396" s="67">
        <v>5</v>
      </c>
      <c r="O396" s="67">
        <v>1574</v>
      </c>
      <c r="P396" s="67">
        <v>170</v>
      </c>
    </row>
    <row r="397" spans="1:16" x14ac:dyDescent="0.45">
      <c r="A397" s="67" t="s">
        <v>1289</v>
      </c>
      <c r="B397" s="67" t="s">
        <v>1290</v>
      </c>
      <c r="C397" s="67">
        <v>4912</v>
      </c>
      <c r="D397" s="67">
        <v>300</v>
      </c>
      <c r="E397" s="67">
        <v>3217</v>
      </c>
      <c r="F397" s="67">
        <v>204</v>
      </c>
      <c r="G397" s="67">
        <v>3208</v>
      </c>
      <c r="H397" s="67">
        <v>203</v>
      </c>
      <c r="I397" s="67">
        <v>3182</v>
      </c>
      <c r="J397" s="67">
        <v>198</v>
      </c>
      <c r="K397" s="67">
        <v>26</v>
      </c>
      <c r="L397" s="67">
        <v>16</v>
      </c>
      <c r="M397" s="67">
        <v>9</v>
      </c>
      <c r="N397" s="67">
        <v>11</v>
      </c>
      <c r="O397" s="67">
        <v>1695</v>
      </c>
      <c r="P397" s="67">
        <v>235</v>
      </c>
    </row>
    <row r="398" spans="1:16" x14ac:dyDescent="0.45">
      <c r="A398" s="67" t="s">
        <v>1291</v>
      </c>
      <c r="B398" s="67" t="s">
        <v>1292</v>
      </c>
      <c r="C398" s="67">
        <v>2351</v>
      </c>
      <c r="D398" s="67">
        <v>184</v>
      </c>
      <c r="E398" s="67">
        <v>1407</v>
      </c>
      <c r="F398" s="67">
        <v>134</v>
      </c>
      <c r="G398" s="67">
        <v>1407</v>
      </c>
      <c r="H398" s="67">
        <v>134</v>
      </c>
      <c r="I398" s="67">
        <v>1359</v>
      </c>
      <c r="J398" s="67">
        <v>131</v>
      </c>
      <c r="K398" s="67">
        <v>48</v>
      </c>
      <c r="L398" s="67">
        <v>21</v>
      </c>
      <c r="M398" s="67">
        <v>0</v>
      </c>
      <c r="N398" s="67">
        <v>9</v>
      </c>
      <c r="O398" s="67">
        <v>944</v>
      </c>
      <c r="P398" s="67">
        <v>126</v>
      </c>
    </row>
    <row r="399" spans="1:16" x14ac:dyDescent="0.45">
      <c r="A399" s="67" t="s">
        <v>1293</v>
      </c>
      <c r="B399" s="67" t="s">
        <v>1294</v>
      </c>
      <c r="C399" s="67">
        <v>10965</v>
      </c>
      <c r="D399" s="67">
        <v>318</v>
      </c>
      <c r="E399" s="67">
        <v>7317</v>
      </c>
      <c r="F399" s="67">
        <v>392</v>
      </c>
      <c r="G399" s="67">
        <v>7310</v>
      </c>
      <c r="H399" s="67">
        <v>391</v>
      </c>
      <c r="I399" s="67">
        <v>7137</v>
      </c>
      <c r="J399" s="67">
        <v>401</v>
      </c>
      <c r="K399" s="67">
        <v>173</v>
      </c>
      <c r="L399" s="67">
        <v>90</v>
      </c>
      <c r="M399" s="67">
        <v>7</v>
      </c>
      <c r="N399" s="67">
        <v>13</v>
      </c>
      <c r="O399" s="67">
        <v>3648</v>
      </c>
      <c r="P399" s="67">
        <v>325</v>
      </c>
    </row>
    <row r="400" spans="1:16" x14ac:dyDescent="0.45">
      <c r="A400" s="67" t="s">
        <v>1295</v>
      </c>
      <c r="B400" s="67" t="s">
        <v>1296</v>
      </c>
      <c r="C400" s="67">
        <v>2693</v>
      </c>
      <c r="D400" s="67">
        <v>204</v>
      </c>
      <c r="E400" s="67">
        <v>1853</v>
      </c>
      <c r="F400" s="67">
        <v>173</v>
      </c>
      <c r="G400" s="67">
        <v>1846</v>
      </c>
      <c r="H400" s="67">
        <v>171</v>
      </c>
      <c r="I400" s="67">
        <v>1797</v>
      </c>
      <c r="J400" s="67">
        <v>170</v>
      </c>
      <c r="K400" s="67">
        <v>49</v>
      </c>
      <c r="L400" s="67">
        <v>22</v>
      </c>
      <c r="M400" s="67">
        <v>7</v>
      </c>
      <c r="N400" s="67">
        <v>13</v>
      </c>
      <c r="O400" s="67">
        <v>840</v>
      </c>
      <c r="P400" s="67">
        <v>116</v>
      </c>
    </row>
    <row r="401" spans="1:16" x14ac:dyDescent="0.45">
      <c r="A401" s="67" t="s">
        <v>1297</v>
      </c>
      <c r="B401" s="67" t="s">
        <v>1298</v>
      </c>
      <c r="C401" s="67">
        <v>771</v>
      </c>
      <c r="D401" s="67">
        <v>146</v>
      </c>
      <c r="E401" s="67">
        <v>565</v>
      </c>
      <c r="F401" s="67">
        <v>140</v>
      </c>
      <c r="G401" s="67">
        <v>565</v>
      </c>
      <c r="H401" s="67">
        <v>140</v>
      </c>
      <c r="I401" s="67">
        <v>557</v>
      </c>
      <c r="J401" s="67">
        <v>140</v>
      </c>
      <c r="K401" s="67">
        <v>8</v>
      </c>
      <c r="L401" s="67">
        <v>8</v>
      </c>
      <c r="M401" s="67">
        <v>0</v>
      </c>
      <c r="N401" s="67">
        <v>9</v>
      </c>
      <c r="O401" s="67">
        <v>206</v>
      </c>
      <c r="P401" s="67">
        <v>39</v>
      </c>
    </row>
    <row r="402" spans="1:16" x14ac:dyDescent="0.45">
      <c r="A402" s="67" t="s">
        <v>1299</v>
      </c>
      <c r="B402" s="67" t="s">
        <v>1300</v>
      </c>
      <c r="C402" s="67">
        <v>23</v>
      </c>
      <c r="D402" s="67">
        <v>14</v>
      </c>
      <c r="E402" s="67">
        <v>14</v>
      </c>
      <c r="F402" s="67">
        <v>11</v>
      </c>
      <c r="G402" s="67">
        <v>14</v>
      </c>
      <c r="H402" s="67">
        <v>11</v>
      </c>
      <c r="I402" s="67">
        <v>14</v>
      </c>
      <c r="J402" s="67">
        <v>11</v>
      </c>
      <c r="K402" s="67">
        <v>0</v>
      </c>
      <c r="L402" s="67">
        <v>9</v>
      </c>
      <c r="M402" s="67">
        <v>0</v>
      </c>
      <c r="N402" s="67">
        <v>9</v>
      </c>
      <c r="O402" s="67">
        <v>9</v>
      </c>
      <c r="P402" s="67">
        <v>9</v>
      </c>
    </row>
    <row r="403" spans="1:16" x14ac:dyDescent="0.45">
      <c r="A403" s="67" t="s">
        <v>1301</v>
      </c>
      <c r="B403" s="67" t="s">
        <v>1302</v>
      </c>
      <c r="C403" s="67">
        <v>11339</v>
      </c>
      <c r="D403" s="67">
        <v>392</v>
      </c>
      <c r="E403" s="67">
        <v>6770</v>
      </c>
      <c r="F403" s="67">
        <v>388</v>
      </c>
      <c r="G403" s="67">
        <v>6766</v>
      </c>
      <c r="H403" s="67">
        <v>387</v>
      </c>
      <c r="I403" s="67">
        <v>6616</v>
      </c>
      <c r="J403" s="67">
        <v>375</v>
      </c>
      <c r="K403" s="67">
        <v>150</v>
      </c>
      <c r="L403" s="67">
        <v>103</v>
      </c>
      <c r="M403" s="67">
        <v>4</v>
      </c>
      <c r="N403" s="67">
        <v>4</v>
      </c>
      <c r="O403" s="67">
        <v>4569</v>
      </c>
      <c r="P403" s="67">
        <v>375</v>
      </c>
    </row>
    <row r="404" spans="1:16" x14ac:dyDescent="0.45">
      <c r="A404" s="67" t="s">
        <v>1303</v>
      </c>
      <c r="B404" s="67" t="s">
        <v>1304</v>
      </c>
      <c r="C404" s="67">
        <v>2815</v>
      </c>
      <c r="D404" s="67">
        <v>211</v>
      </c>
      <c r="E404" s="67">
        <v>1837</v>
      </c>
      <c r="F404" s="67">
        <v>176</v>
      </c>
      <c r="G404" s="67">
        <v>1830</v>
      </c>
      <c r="H404" s="67">
        <v>177</v>
      </c>
      <c r="I404" s="67">
        <v>1762</v>
      </c>
      <c r="J404" s="67">
        <v>169</v>
      </c>
      <c r="K404" s="67">
        <v>68</v>
      </c>
      <c r="L404" s="67">
        <v>29</v>
      </c>
      <c r="M404" s="67">
        <v>7</v>
      </c>
      <c r="N404" s="67">
        <v>11</v>
      </c>
      <c r="O404" s="67">
        <v>978</v>
      </c>
      <c r="P404" s="67">
        <v>90</v>
      </c>
    </row>
    <row r="405" spans="1:16" x14ac:dyDescent="0.45">
      <c r="A405" s="67" t="s">
        <v>1305</v>
      </c>
      <c r="B405" s="67" t="s">
        <v>1306</v>
      </c>
      <c r="C405" s="67">
        <v>9376</v>
      </c>
      <c r="D405" s="67">
        <v>495</v>
      </c>
      <c r="E405" s="67">
        <v>6013</v>
      </c>
      <c r="F405" s="67">
        <v>458</v>
      </c>
      <c r="G405" s="67">
        <v>6010</v>
      </c>
      <c r="H405" s="67">
        <v>458</v>
      </c>
      <c r="I405" s="67">
        <v>5715</v>
      </c>
      <c r="J405" s="67">
        <v>451</v>
      </c>
      <c r="K405" s="67">
        <v>295</v>
      </c>
      <c r="L405" s="67">
        <v>129</v>
      </c>
      <c r="M405" s="67">
        <v>3</v>
      </c>
      <c r="N405" s="67">
        <v>4</v>
      </c>
      <c r="O405" s="67">
        <v>3363</v>
      </c>
      <c r="P405" s="67">
        <v>336</v>
      </c>
    </row>
    <row r="406" spans="1:16" x14ac:dyDescent="0.45">
      <c r="A406" s="67" t="s">
        <v>1307</v>
      </c>
      <c r="B406" s="67" t="s">
        <v>1308</v>
      </c>
      <c r="C406" s="67">
        <v>1777</v>
      </c>
      <c r="D406" s="67">
        <v>246</v>
      </c>
      <c r="E406" s="67">
        <v>1057</v>
      </c>
      <c r="F406" s="67">
        <v>127</v>
      </c>
      <c r="G406" s="67">
        <v>1057</v>
      </c>
      <c r="H406" s="67">
        <v>127</v>
      </c>
      <c r="I406" s="67">
        <v>1043</v>
      </c>
      <c r="J406" s="67">
        <v>125</v>
      </c>
      <c r="K406" s="67">
        <v>14</v>
      </c>
      <c r="L406" s="67">
        <v>10</v>
      </c>
      <c r="M406" s="67">
        <v>0</v>
      </c>
      <c r="N406" s="67">
        <v>9</v>
      </c>
      <c r="O406" s="67">
        <v>720</v>
      </c>
      <c r="P406" s="67">
        <v>202</v>
      </c>
    </row>
    <row r="407" spans="1:16" x14ac:dyDescent="0.45">
      <c r="A407" s="67" t="s">
        <v>1309</v>
      </c>
      <c r="B407" s="67" t="s">
        <v>1310</v>
      </c>
      <c r="C407" s="67">
        <v>292</v>
      </c>
      <c r="D407" s="67">
        <v>51</v>
      </c>
      <c r="E407" s="67">
        <v>127</v>
      </c>
      <c r="F407" s="67">
        <v>38</v>
      </c>
      <c r="G407" s="67">
        <v>127</v>
      </c>
      <c r="H407" s="67">
        <v>38</v>
      </c>
      <c r="I407" s="67">
        <v>127</v>
      </c>
      <c r="J407" s="67">
        <v>38</v>
      </c>
      <c r="K407" s="67">
        <v>0</v>
      </c>
      <c r="L407" s="67">
        <v>9</v>
      </c>
      <c r="M407" s="67">
        <v>0</v>
      </c>
      <c r="N407" s="67">
        <v>9</v>
      </c>
      <c r="O407" s="67">
        <v>165</v>
      </c>
      <c r="P407" s="67">
        <v>23</v>
      </c>
    </row>
    <row r="408" spans="1:16" x14ac:dyDescent="0.45">
      <c r="A408" s="67" t="s">
        <v>1311</v>
      </c>
      <c r="B408" s="67" t="s">
        <v>1312</v>
      </c>
      <c r="C408" s="67">
        <v>6597</v>
      </c>
      <c r="D408" s="67">
        <v>322</v>
      </c>
      <c r="E408" s="67">
        <v>4121</v>
      </c>
      <c r="F408" s="67">
        <v>292</v>
      </c>
      <c r="G408" s="67">
        <v>4121</v>
      </c>
      <c r="H408" s="67">
        <v>292</v>
      </c>
      <c r="I408" s="67">
        <v>3954</v>
      </c>
      <c r="J408" s="67">
        <v>304</v>
      </c>
      <c r="K408" s="67">
        <v>167</v>
      </c>
      <c r="L408" s="67">
        <v>69</v>
      </c>
      <c r="M408" s="67">
        <v>0</v>
      </c>
      <c r="N408" s="67">
        <v>13</v>
      </c>
      <c r="O408" s="67">
        <v>2476</v>
      </c>
      <c r="P408" s="67">
        <v>228</v>
      </c>
    </row>
    <row r="409" spans="1:16" x14ac:dyDescent="0.45">
      <c r="A409" s="67" t="s">
        <v>1313</v>
      </c>
      <c r="B409" s="67" t="s">
        <v>1314</v>
      </c>
      <c r="C409" s="67">
        <v>4976</v>
      </c>
      <c r="D409" s="67">
        <v>297</v>
      </c>
      <c r="E409" s="67">
        <v>3571</v>
      </c>
      <c r="F409" s="67">
        <v>263</v>
      </c>
      <c r="G409" s="67">
        <v>3568</v>
      </c>
      <c r="H409" s="67">
        <v>263</v>
      </c>
      <c r="I409" s="67">
        <v>3518</v>
      </c>
      <c r="J409" s="67">
        <v>262</v>
      </c>
      <c r="K409" s="67">
        <v>50</v>
      </c>
      <c r="L409" s="67">
        <v>38</v>
      </c>
      <c r="M409" s="67">
        <v>3</v>
      </c>
      <c r="N409" s="67">
        <v>4</v>
      </c>
      <c r="O409" s="67">
        <v>1405</v>
      </c>
      <c r="P409" s="67">
        <v>222</v>
      </c>
    </row>
    <row r="410" spans="1:16" x14ac:dyDescent="0.45">
      <c r="A410" s="67" t="s">
        <v>1315</v>
      </c>
      <c r="B410" s="67" t="s">
        <v>1316</v>
      </c>
      <c r="C410" s="67">
        <v>911</v>
      </c>
      <c r="D410" s="67">
        <v>175</v>
      </c>
      <c r="E410" s="67">
        <v>575</v>
      </c>
      <c r="F410" s="67">
        <v>120</v>
      </c>
      <c r="G410" s="67">
        <v>575</v>
      </c>
      <c r="H410" s="67">
        <v>120</v>
      </c>
      <c r="I410" s="67">
        <v>560</v>
      </c>
      <c r="J410" s="67">
        <v>120</v>
      </c>
      <c r="K410" s="67">
        <v>15</v>
      </c>
      <c r="L410" s="67">
        <v>16</v>
      </c>
      <c r="M410" s="67">
        <v>0</v>
      </c>
      <c r="N410" s="67">
        <v>9</v>
      </c>
      <c r="O410" s="67">
        <v>336</v>
      </c>
      <c r="P410" s="67">
        <v>101</v>
      </c>
    </row>
    <row r="411" spans="1:16" x14ac:dyDescent="0.45">
      <c r="A411" s="67" t="s">
        <v>1317</v>
      </c>
      <c r="B411" s="67" t="s">
        <v>1318</v>
      </c>
      <c r="C411" s="67">
        <v>1741</v>
      </c>
      <c r="D411" s="67">
        <v>182</v>
      </c>
      <c r="E411" s="67">
        <v>1082</v>
      </c>
      <c r="F411" s="67">
        <v>138</v>
      </c>
      <c r="G411" s="67">
        <v>1082</v>
      </c>
      <c r="H411" s="67">
        <v>138</v>
      </c>
      <c r="I411" s="67">
        <v>1050</v>
      </c>
      <c r="J411" s="67">
        <v>136</v>
      </c>
      <c r="K411" s="67">
        <v>32</v>
      </c>
      <c r="L411" s="67">
        <v>18</v>
      </c>
      <c r="M411" s="67">
        <v>0</v>
      </c>
      <c r="N411" s="67">
        <v>9</v>
      </c>
      <c r="O411" s="67">
        <v>659</v>
      </c>
      <c r="P411" s="67">
        <v>108</v>
      </c>
    </row>
    <row r="412" spans="1:16" x14ac:dyDescent="0.45">
      <c r="A412" s="67" t="s">
        <v>1319</v>
      </c>
      <c r="B412" s="67" t="s">
        <v>1320</v>
      </c>
      <c r="C412" s="67">
        <v>2406</v>
      </c>
      <c r="D412" s="67">
        <v>164</v>
      </c>
      <c r="E412" s="67">
        <v>1657</v>
      </c>
      <c r="F412" s="67">
        <v>173</v>
      </c>
      <c r="G412" s="67">
        <v>1657</v>
      </c>
      <c r="H412" s="67">
        <v>173</v>
      </c>
      <c r="I412" s="67">
        <v>1612</v>
      </c>
      <c r="J412" s="67">
        <v>172</v>
      </c>
      <c r="K412" s="67">
        <v>45</v>
      </c>
      <c r="L412" s="67">
        <v>20</v>
      </c>
      <c r="M412" s="67">
        <v>0</v>
      </c>
      <c r="N412" s="67">
        <v>9</v>
      </c>
      <c r="O412" s="67">
        <v>749</v>
      </c>
      <c r="P412" s="67">
        <v>89</v>
      </c>
    </row>
    <row r="413" spans="1:16" x14ac:dyDescent="0.45">
      <c r="A413" s="67" t="s">
        <v>1321</v>
      </c>
      <c r="B413" s="67" t="s">
        <v>1322</v>
      </c>
      <c r="C413" s="67">
        <v>651</v>
      </c>
      <c r="D413" s="67">
        <v>90</v>
      </c>
      <c r="E413" s="67">
        <v>370</v>
      </c>
      <c r="F413" s="67">
        <v>69</v>
      </c>
      <c r="G413" s="67">
        <v>370</v>
      </c>
      <c r="H413" s="67">
        <v>69</v>
      </c>
      <c r="I413" s="67">
        <v>361</v>
      </c>
      <c r="J413" s="67">
        <v>69</v>
      </c>
      <c r="K413" s="67">
        <v>9</v>
      </c>
      <c r="L413" s="67">
        <v>7</v>
      </c>
      <c r="M413" s="67">
        <v>0</v>
      </c>
      <c r="N413" s="67">
        <v>9</v>
      </c>
      <c r="O413" s="67">
        <v>281</v>
      </c>
      <c r="P413" s="67">
        <v>73</v>
      </c>
    </row>
    <row r="414" spans="1:16" x14ac:dyDescent="0.45">
      <c r="A414" s="67" t="s">
        <v>1323</v>
      </c>
      <c r="B414" s="67" t="s">
        <v>1324</v>
      </c>
      <c r="C414" s="67">
        <v>882</v>
      </c>
      <c r="D414" s="67">
        <v>143</v>
      </c>
      <c r="E414" s="67">
        <v>606</v>
      </c>
      <c r="F414" s="67">
        <v>112</v>
      </c>
      <c r="G414" s="67">
        <v>606</v>
      </c>
      <c r="H414" s="67">
        <v>112</v>
      </c>
      <c r="I414" s="67">
        <v>586</v>
      </c>
      <c r="J414" s="67">
        <v>108</v>
      </c>
      <c r="K414" s="67">
        <v>20</v>
      </c>
      <c r="L414" s="67">
        <v>14</v>
      </c>
      <c r="M414" s="67">
        <v>0</v>
      </c>
      <c r="N414" s="67">
        <v>9</v>
      </c>
      <c r="O414" s="67">
        <v>276</v>
      </c>
      <c r="P414" s="67">
        <v>58</v>
      </c>
    </row>
    <row r="415" spans="1:16" x14ac:dyDescent="0.45">
      <c r="A415" s="67" t="s">
        <v>1325</v>
      </c>
      <c r="B415" s="67" t="s">
        <v>1326</v>
      </c>
      <c r="C415" s="67">
        <v>2058</v>
      </c>
      <c r="D415" s="67">
        <v>225</v>
      </c>
      <c r="E415" s="67">
        <v>1448</v>
      </c>
      <c r="F415" s="67">
        <v>221</v>
      </c>
      <c r="G415" s="67">
        <v>1448</v>
      </c>
      <c r="H415" s="67">
        <v>221</v>
      </c>
      <c r="I415" s="67">
        <v>1422</v>
      </c>
      <c r="J415" s="67">
        <v>221</v>
      </c>
      <c r="K415" s="67">
        <v>26</v>
      </c>
      <c r="L415" s="67">
        <v>17</v>
      </c>
      <c r="M415" s="67">
        <v>0</v>
      </c>
      <c r="N415" s="67">
        <v>9</v>
      </c>
      <c r="O415" s="67">
        <v>610</v>
      </c>
      <c r="P415" s="67">
        <v>91</v>
      </c>
    </row>
    <row r="416" spans="1:16" x14ac:dyDescent="0.45">
      <c r="A416" s="67" t="s">
        <v>1327</v>
      </c>
      <c r="B416" s="67" t="s">
        <v>1328</v>
      </c>
      <c r="C416" s="67">
        <v>5427</v>
      </c>
      <c r="D416" s="67">
        <v>295</v>
      </c>
      <c r="E416" s="67">
        <v>3830</v>
      </c>
      <c r="F416" s="67">
        <v>281</v>
      </c>
      <c r="G416" s="67">
        <v>3827</v>
      </c>
      <c r="H416" s="67">
        <v>281</v>
      </c>
      <c r="I416" s="67">
        <v>3722</v>
      </c>
      <c r="J416" s="67">
        <v>290</v>
      </c>
      <c r="K416" s="67">
        <v>105</v>
      </c>
      <c r="L416" s="67">
        <v>65</v>
      </c>
      <c r="M416" s="67">
        <v>3</v>
      </c>
      <c r="N416" s="67">
        <v>6</v>
      </c>
      <c r="O416" s="67">
        <v>1597</v>
      </c>
      <c r="P416" s="67">
        <v>158</v>
      </c>
    </row>
    <row r="417" spans="1:16" x14ac:dyDescent="0.45">
      <c r="A417" s="67" t="s">
        <v>1329</v>
      </c>
      <c r="B417" s="67" t="s">
        <v>1330</v>
      </c>
      <c r="C417" s="67">
        <v>2781</v>
      </c>
      <c r="D417" s="67">
        <v>254</v>
      </c>
      <c r="E417" s="67">
        <v>1904</v>
      </c>
      <c r="F417" s="67">
        <v>162</v>
      </c>
      <c r="G417" s="67">
        <v>1902</v>
      </c>
      <c r="H417" s="67">
        <v>162</v>
      </c>
      <c r="I417" s="67">
        <v>1854</v>
      </c>
      <c r="J417" s="67">
        <v>165</v>
      </c>
      <c r="K417" s="67">
        <v>48</v>
      </c>
      <c r="L417" s="67">
        <v>23</v>
      </c>
      <c r="M417" s="67">
        <v>2</v>
      </c>
      <c r="N417" s="67">
        <v>3</v>
      </c>
      <c r="O417" s="67">
        <v>877</v>
      </c>
      <c r="P417" s="67">
        <v>190</v>
      </c>
    </row>
    <row r="418" spans="1:16" x14ac:dyDescent="0.45">
      <c r="A418" s="67" t="s">
        <v>1331</v>
      </c>
      <c r="B418" s="67" t="s">
        <v>1332</v>
      </c>
      <c r="C418" s="67">
        <v>1736</v>
      </c>
      <c r="D418" s="67">
        <v>167</v>
      </c>
      <c r="E418" s="67">
        <v>1124</v>
      </c>
      <c r="F418" s="67">
        <v>108</v>
      </c>
      <c r="G418" s="67">
        <v>1124</v>
      </c>
      <c r="H418" s="67">
        <v>108</v>
      </c>
      <c r="I418" s="67">
        <v>1077</v>
      </c>
      <c r="J418" s="67">
        <v>104</v>
      </c>
      <c r="K418" s="67">
        <v>47</v>
      </c>
      <c r="L418" s="67">
        <v>33</v>
      </c>
      <c r="M418" s="67">
        <v>0</v>
      </c>
      <c r="N418" s="67">
        <v>9</v>
      </c>
      <c r="O418" s="67">
        <v>612</v>
      </c>
      <c r="P418" s="67">
        <v>118</v>
      </c>
    </row>
    <row r="419" spans="1:16" x14ac:dyDescent="0.45">
      <c r="A419" s="67" t="s">
        <v>1333</v>
      </c>
      <c r="B419" s="67" t="s">
        <v>1334</v>
      </c>
      <c r="C419" s="67">
        <v>2928</v>
      </c>
      <c r="D419" s="67">
        <v>221</v>
      </c>
      <c r="E419" s="67">
        <v>2080</v>
      </c>
      <c r="F419" s="67">
        <v>170</v>
      </c>
      <c r="G419" s="67">
        <v>2075</v>
      </c>
      <c r="H419" s="67">
        <v>170</v>
      </c>
      <c r="I419" s="67">
        <v>1998</v>
      </c>
      <c r="J419" s="67">
        <v>168</v>
      </c>
      <c r="K419" s="67">
        <v>77</v>
      </c>
      <c r="L419" s="67">
        <v>43</v>
      </c>
      <c r="M419" s="67">
        <v>5</v>
      </c>
      <c r="N419" s="67">
        <v>8</v>
      </c>
      <c r="O419" s="67">
        <v>848</v>
      </c>
      <c r="P419" s="67">
        <v>133</v>
      </c>
    </row>
    <row r="420" spans="1:16" x14ac:dyDescent="0.45">
      <c r="A420" s="67" t="s">
        <v>1335</v>
      </c>
      <c r="B420" s="67" t="s">
        <v>1336</v>
      </c>
      <c r="C420" s="67">
        <v>26957</v>
      </c>
      <c r="D420" s="67">
        <v>658</v>
      </c>
      <c r="E420" s="67">
        <v>18823</v>
      </c>
      <c r="F420" s="67">
        <v>714</v>
      </c>
      <c r="G420" s="67">
        <v>18807</v>
      </c>
      <c r="H420" s="67">
        <v>713</v>
      </c>
      <c r="I420" s="67">
        <v>18587</v>
      </c>
      <c r="J420" s="67">
        <v>702</v>
      </c>
      <c r="K420" s="67">
        <v>220</v>
      </c>
      <c r="L420" s="67">
        <v>97</v>
      </c>
      <c r="M420" s="67">
        <v>16</v>
      </c>
      <c r="N420" s="67">
        <v>25</v>
      </c>
      <c r="O420" s="67">
        <v>8134</v>
      </c>
      <c r="P420" s="67">
        <v>628</v>
      </c>
    </row>
    <row r="421" spans="1:16" x14ac:dyDescent="0.45">
      <c r="A421" s="67" t="s">
        <v>1337</v>
      </c>
      <c r="B421" s="67" t="s">
        <v>1338</v>
      </c>
      <c r="C421" s="67">
        <v>15187</v>
      </c>
      <c r="D421" s="67">
        <v>679</v>
      </c>
      <c r="E421" s="67">
        <v>11140</v>
      </c>
      <c r="F421" s="67">
        <v>669</v>
      </c>
      <c r="G421" s="67">
        <v>11120</v>
      </c>
      <c r="H421" s="67">
        <v>670</v>
      </c>
      <c r="I421" s="67">
        <v>10837</v>
      </c>
      <c r="J421" s="67">
        <v>683</v>
      </c>
      <c r="K421" s="67">
        <v>283</v>
      </c>
      <c r="L421" s="67">
        <v>131</v>
      </c>
      <c r="M421" s="67">
        <v>20</v>
      </c>
      <c r="N421" s="67">
        <v>33</v>
      </c>
      <c r="O421" s="67">
        <v>4047</v>
      </c>
      <c r="P421" s="67">
        <v>484</v>
      </c>
    </row>
    <row r="422" spans="1:16" x14ac:dyDescent="0.45">
      <c r="A422" s="67" t="s">
        <v>1339</v>
      </c>
      <c r="B422" s="67" t="s">
        <v>1340</v>
      </c>
      <c r="C422" s="67">
        <v>6307</v>
      </c>
      <c r="D422" s="67">
        <v>412</v>
      </c>
      <c r="E422" s="67">
        <v>4291</v>
      </c>
      <c r="F422" s="67">
        <v>339</v>
      </c>
      <c r="G422" s="67">
        <v>4291</v>
      </c>
      <c r="H422" s="67">
        <v>339</v>
      </c>
      <c r="I422" s="67">
        <v>4111</v>
      </c>
      <c r="J422" s="67">
        <v>340</v>
      </c>
      <c r="K422" s="67">
        <v>180</v>
      </c>
      <c r="L422" s="67">
        <v>74</v>
      </c>
      <c r="M422" s="67">
        <v>0</v>
      </c>
      <c r="N422" s="67">
        <v>13</v>
      </c>
      <c r="O422" s="67">
        <v>2016</v>
      </c>
      <c r="P422" s="67">
        <v>279</v>
      </c>
    </row>
    <row r="423" spans="1:16" x14ac:dyDescent="0.45">
      <c r="A423" s="67" t="s">
        <v>1341</v>
      </c>
      <c r="B423" s="67" t="s">
        <v>1342</v>
      </c>
      <c r="C423" s="67">
        <v>5725</v>
      </c>
      <c r="D423" s="67">
        <v>295</v>
      </c>
      <c r="E423" s="67">
        <v>4006</v>
      </c>
      <c r="F423" s="67">
        <v>316</v>
      </c>
      <c r="G423" s="67">
        <v>3981</v>
      </c>
      <c r="H423" s="67">
        <v>311</v>
      </c>
      <c r="I423" s="67">
        <v>3938</v>
      </c>
      <c r="J423" s="67">
        <v>310</v>
      </c>
      <c r="K423" s="67">
        <v>43</v>
      </c>
      <c r="L423" s="67">
        <v>37</v>
      </c>
      <c r="M423" s="67">
        <v>25</v>
      </c>
      <c r="N423" s="67">
        <v>37</v>
      </c>
      <c r="O423" s="67">
        <v>1719</v>
      </c>
      <c r="P423" s="67">
        <v>241</v>
      </c>
    </row>
    <row r="424" spans="1:16" x14ac:dyDescent="0.45">
      <c r="A424" s="67" t="s">
        <v>1343</v>
      </c>
      <c r="B424" s="67" t="s">
        <v>1344</v>
      </c>
      <c r="C424" s="67">
        <v>19951</v>
      </c>
      <c r="D424" s="67">
        <v>621</v>
      </c>
      <c r="E424" s="67">
        <v>13819</v>
      </c>
      <c r="F424" s="67">
        <v>537</v>
      </c>
      <c r="G424" s="67">
        <v>13802</v>
      </c>
      <c r="H424" s="67">
        <v>540</v>
      </c>
      <c r="I424" s="67">
        <v>13308</v>
      </c>
      <c r="J424" s="67">
        <v>494</v>
      </c>
      <c r="K424" s="67">
        <v>494</v>
      </c>
      <c r="L424" s="67">
        <v>183</v>
      </c>
      <c r="M424" s="67">
        <v>17</v>
      </c>
      <c r="N424" s="67">
        <v>24</v>
      </c>
      <c r="O424" s="67">
        <v>6132</v>
      </c>
      <c r="P424" s="67">
        <v>463</v>
      </c>
    </row>
    <row r="425" spans="1:16" x14ac:dyDescent="0.45">
      <c r="A425" s="67" t="s">
        <v>1345</v>
      </c>
      <c r="B425" s="67" t="s">
        <v>1346</v>
      </c>
      <c r="C425" s="67">
        <v>3467</v>
      </c>
      <c r="D425" s="67">
        <v>301</v>
      </c>
      <c r="E425" s="67">
        <v>2667</v>
      </c>
      <c r="F425" s="67">
        <v>268</v>
      </c>
      <c r="G425" s="67">
        <v>2657</v>
      </c>
      <c r="H425" s="67">
        <v>268</v>
      </c>
      <c r="I425" s="67">
        <v>2584</v>
      </c>
      <c r="J425" s="67">
        <v>255</v>
      </c>
      <c r="K425" s="67">
        <v>73</v>
      </c>
      <c r="L425" s="67">
        <v>41</v>
      </c>
      <c r="M425" s="67">
        <v>10</v>
      </c>
      <c r="N425" s="67">
        <v>9</v>
      </c>
      <c r="O425" s="67">
        <v>800</v>
      </c>
      <c r="P425" s="67">
        <v>116</v>
      </c>
    </row>
    <row r="426" spans="1:16" x14ac:dyDescent="0.45">
      <c r="A426" s="67" t="s">
        <v>1347</v>
      </c>
      <c r="B426" s="67" t="s">
        <v>1348</v>
      </c>
      <c r="C426" s="67">
        <v>4230</v>
      </c>
      <c r="D426" s="67">
        <v>377</v>
      </c>
      <c r="E426" s="67">
        <v>2554</v>
      </c>
      <c r="F426" s="67">
        <v>297</v>
      </c>
      <c r="G426" s="67">
        <v>2554</v>
      </c>
      <c r="H426" s="67">
        <v>297</v>
      </c>
      <c r="I426" s="67">
        <v>2460</v>
      </c>
      <c r="J426" s="67">
        <v>291</v>
      </c>
      <c r="K426" s="67">
        <v>94</v>
      </c>
      <c r="L426" s="67">
        <v>44</v>
      </c>
      <c r="M426" s="67">
        <v>0</v>
      </c>
      <c r="N426" s="67">
        <v>9</v>
      </c>
      <c r="O426" s="67">
        <v>1676</v>
      </c>
      <c r="P426" s="67">
        <v>187</v>
      </c>
    </row>
    <row r="427" spans="1:16" x14ac:dyDescent="0.45">
      <c r="A427" s="67" t="s">
        <v>1349</v>
      </c>
      <c r="B427" s="67" t="s">
        <v>1350</v>
      </c>
      <c r="C427" s="67">
        <v>5678</v>
      </c>
      <c r="D427" s="67">
        <v>524</v>
      </c>
      <c r="E427" s="67">
        <v>3626</v>
      </c>
      <c r="F427" s="67">
        <v>383</v>
      </c>
      <c r="G427" s="67">
        <v>3626</v>
      </c>
      <c r="H427" s="67">
        <v>383</v>
      </c>
      <c r="I427" s="67">
        <v>3516</v>
      </c>
      <c r="J427" s="67">
        <v>386</v>
      </c>
      <c r="K427" s="67">
        <v>110</v>
      </c>
      <c r="L427" s="67">
        <v>70</v>
      </c>
      <c r="M427" s="67">
        <v>0</v>
      </c>
      <c r="N427" s="67">
        <v>13</v>
      </c>
      <c r="O427" s="67">
        <v>2052</v>
      </c>
      <c r="P427" s="67">
        <v>433</v>
      </c>
    </row>
    <row r="428" spans="1:16" x14ac:dyDescent="0.45">
      <c r="A428" s="67" t="s">
        <v>1351</v>
      </c>
      <c r="B428" s="67" t="s">
        <v>1352</v>
      </c>
      <c r="C428" s="67">
        <v>1750</v>
      </c>
      <c r="D428" s="67">
        <v>224</v>
      </c>
      <c r="E428" s="67">
        <v>1058</v>
      </c>
      <c r="F428" s="67">
        <v>156</v>
      </c>
      <c r="G428" s="67">
        <v>1057</v>
      </c>
      <c r="H428" s="67">
        <v>156</v>
      </c>
      <c r="I428" s="67">
        <v>1026</v>
      </c>
      <c r="J428" s="67">
        <v>155</v>
      </c>
      <c r="K428" s="67">
        <v>31</v>
      </c>
      <c r="L428" s="67">
        <v>18</v>
      </c>
      <c r="M428" s="67">
        <v>1</v>
      </c>
      <c r="N428" s="67">
        <v>4</v>
      </c>
      <c r="O428" s="67">
        <v>692</v>
      </c>
      <c r="P428" s="67">
        <v>137</v>
      </c>
    </row>
    <row r="429" spans="1:16" x14ac:dyDescent="0.45">
      <c r="A429" s="67" t="s">
        <v>1353</v>
      </c>
      <c r="B429" s="67" t="s">
        <v>1354</v>
      </c>
      <c r="C429" s="67">
        <v>873</v>
      </c>
      <c r="D429" s="67">
        <v>107</v>
      </c>
      <c r="E429" s="67">
        <v>577</v>
      </c>
      <c r="F429" s="67">
        <v>90</v>
      </c>
      <c r="G429" s="67">
        <v>577</v>
      </c>
      <c r="H429" s="67">
        <v>90</v>
      </c>
      <c r="I429" s="67">
        <v>523</v>
      </c>
      <c r="J429" s="67">
        <v>77</v>
      </c>
      <c r="K429" s="67">
        <v>54</v>
      </c>
      <c r="L429" s="67">
        <v>31</v>
      </c>
      <c r="M429" s="67">
        <v>0</v>
      </c>
      <c r="N429" s="67">
        <v>9</v>
      </c>
      <c r="O429" s="67">
        <v>296</v>
      </c>
      <c r="P429" s="67">
        <v>51</v>
      </c>
    </row>
    <row r="430" spans="1:16" x14ac:dyDescent="0.45">
      <c r="A430" s="67" t="s">
        <v>1355</v>
      </c>
      <c r="B430" s="67" t="s">
        <v>1356</v>
      </c>
      <c r="C430" s="67">
        <v>2091</v>
      </c>
      <c r="D430" s="67">
        <v>220</v>
      </c>
      <c r="E430" s="67">
        <v>1457</v>
      </c>
      <c r="F430" s="67">
        <v>161</v>
      </c>
      <c r="G430" s="67">
        <v>1457</v>
      </c>
      <c r="H430" s="67">
        <v>161</v>
      </c>
      <c r="I430" s="67">
        <v>1439</v>
      </c>
      <c r="J430" s="67">
        <v>164</v>
      </c>
      <c r="K430" s="67">
        <v>18</v>
      </c>
      <c r="L430" s="67">
        <v>12</v>
      </c>
      <c r="M430" s="67">
        <v>0</v>
      </c>
      <c r="N430" s="67">
        <v>9</v>
      </c>
      <c r="O430" s="67">
        <v>634</v>
      </c>
      <c r="P430" s="67">
        <v>143</v>
      </c>
    </row>
    <row r="431" spans="1:16" x14ac:dyDescent="0.45">
      <c r="A431" s="67" t="s">
        <v>1357</v>
      </c>
      <c r="B431" s="67" t="s">
        <v>1358</v>
      </c>
      <c r="C431" s="67">
        <v>1529</v>
      </c>
      <c r="D431" s="67">
        <v>357</v>
      </c>
      <c r="E431" s="67">
        <v>1180</v>
      </c>
      <c r="F431" s="67">
        <v>350</v>
      </c>
      <c r="G431" s="67">
        <v>1180</v>
      </c>
      <c r="H431" s="67">
        <v>350</v>
      </c>
      <c r="I431" s="67">
        <v>1164</v>
      </c>
      <c r="J431" s="67">
        <v>351</v>
      </c>
      <c r="K431" s="67">
        <v>16</v>
      </c>
      <c r="L431" s="67">
        <v>27</v>
      </c>
      <c r="M431" s="67">
        <v>0</v>
      </c>
      <c r="N431" s="67">
        <v>9</v>
      </c>
      <c r="O431" s="67">
        <v>349</v>
      </c>
      <c r="P431" s="67">
        <v>149</v>
      </c>
    </row>
    <row r="432" spans="1:16" x14ac:dyDescent="0.45">
      <c r="A432" s="67" t="s">
        <v>1359</v>
      </c>
      <c r="B432" s="67" t="s">
        <v>1360</v>
      </c>
      <c r="C432" s="67">
        <v>2513</v>
      </c>
      <c r="D432" s="67">
        <v>303</v>
      </c>
      <c r="E432" s="67">
        <v>1797</v>
      </c>
      <c r="F432" s="67">
        <v>260</v>
      </c>
      <c r="G432" s="67">
        <v>1797</v>
      </c>
      <c r="H432" s="67">
        <v>260</v>
      </c>
      <c r="I432" s="67">
        <v>1775</v>
      </c>
      <c r="J432" s="67">
        <v>258</v>
      </c>
      <c r="K432" s="67">
        <v>22</v>
      </c>
      <c r="L432" s="67">
        <v>11</v>
      </c>
      <c r="M432" s="67">
        <v>0</v>
      </c>
      <c r="N432" s="67">
        <v>9</v>
      </c>
      <c r="O432" s="67">
        <v>716</v>
      </c>
      <c r="P432" s="67">
        <v>147</v>
      </c>
    </row>
    <row r="433" spans="1:16" x14ac:dyDescent="0.45">
      <c r="A433" s="67" t="s">
        <v>1361</v>
      </c>
      <c r="B433" s="67" t="s">
        <v>1362</v>
      </c>
      <c r="C433" s="67">
        <v>673</v>
      </c>
      <c r="D433" s="67">
        <v>113</v>
      </c>
      <c r="E433" s="67">
        <v>239</v>
      </c>
      <c r="F433" s="67">
        <v>51</v>
      </c>
      <c r="G433" s="67">
        <v>239</v>
      </c>
      <c r="H433" s="67">
        <v>51</v>
      </c>
      <c r="I433" s="67">
        <v>229</v>
      </c>
      <c r="J433" s="67">
        <v>51</v>
      </c>
      <c r="K433" s="67">
        <v>10</v>
      </c>
      <c r="L433" s="67">
        <v>8</v>
      </c>
      <c r="M433" s="67">
        <v>0</v>
      </c>
      <c r="N433" s="67">
        <v>9</v>
      </c>
      <c r="O433" s="67">
        <v>434</v>
      </c>
      <c r="P433" s="67">
        <v>94</v>
      </c>
    </row>
    <row r="434" spans="1:16" x14ac:dyDescent="0.45">
      <c r="A434" s="67" t="s">
        <v>1363</v>
      </c>
      <c r="B434" s="67" t="s">
        <v>1364</v>
      </c>
      <c r="C434" s="67">
        <v>433</v>
      </c>
      <c r="D434" s="67">
        <v>84</v>
      </c>
      <c r="E434" s="67">
        <v>220</v>
      </c>
      <c r="F434" s="67">
        <v>47</v>
      </c>
      <c r="G434" s="67">
        <v>220</v>
      </c>
      <c r="H434" s="67">
        <v>47</v>
      </c>
      <c r="I434" s="67">
        <v>213</v>
      </c>
      <c r="J434" s="67">
        <v>46</v>
      </c>
      <c r="K434" s="67">
        <v>7</v>
      </c>
      <c r="L434" s="67">
        <v>8</v>
      </c>
      <c r="M434" s="67">
        <v>0</v>
      </c>
      <c r="N434" s="67">
        <v>9</v>
      </c>
      <c r="O434" s="67">
        <v>213</v>
      </c>
      <c r="P434" s="67">
        <v>62</v>
      </c>
    </row>
    <row r="435" spans="1:16" x14ac:dyDescent="0.45">
      <c r="A435" s="67" t="s">
        <v>1365</v>
      </c>
      <c r="B435" s="67" t="s">
        <v>1366</v>
      </c>
      <c r="C435" s="67">
        <v>1047</v>
      </c>
      <c r="D435" s="67">
        <v>192</v>
      </c>
      <c r="E435" s="67">
        <v>363</v>
      </c>
      <c r="F435" s="67">
        <v>116</v>
      </c>
      <c r="G435" s="67">
        <v>363</v>
      </c>
      <c r="H435" s="67">
        <v>116</v>
      </c>
      <c r="I435" s="67">
        <v>352</v>
      </c>
      <c r="J435" s="67">
        <v>117</v>
      </c>
      <c r="K435" s="67">
        <v>11</v>
      </c>
      <c r="L435" s="67">
        <v>11</v>
      </c>
      <c r="M435" s="67">
        <v>0</v>
      </c>
      <c r="N435" s="67">
        <v>9</v>
      </c>
      <c r="O435" s="67">
        <v>684</v>
      </c>
      <c r="P435" s="67">
        <v>160</v>
      </c>
    </row>
    <row r="436" spans="1:16" x14ac:dyDescent="0.45">
      <c r="A436" s="67" t="s">
        <v>1367</v>
      </c>
      <c r="B436" s="67" t="s">
        <v>1368</v>
      </c>
      <c r="C436" s="67">
        <v>4153</v>
      </c>
      <c r="D436" s="67">
        <v>454</v>
      </c>
      <c r="E436" s="67">
        <v>2628</v>
      </c>
      <c r="F436" s="67">
        <v>331</v>
      </c>
      <c r="G436" s="67">
        <v>2626</v>
      </c>
      <c r="H436" s="67">
        <v>331</v>
      </c>
      <c r="I436" s="67">
        <v>2587</v>
      </c>
      <c r="J436" s="67">
        <v>331</v>
      </c>
      <c r="K436" s="67">
        <v>39</v>
      </c>
      <c r="L436" s="67">
        <v>22</v>
      </c>
      <c r="M436" s="67">
        <v>2</v>
      </c>
      <c r="N436" s="67">
        <v>4</v>
      </c>
      <c r="O436" s="67">
        <v>1525</v>
      </c>
      <c r="P436" s="67">
        <v>371</v>
      </c>
    </row>
    <row r="437" spans="1:16" x14ac:dyDescent="0.45">
      <c r="A437" s="67" t="s">
        <v>1369</v>
      </c>
      <c r="B437" s="67" t="s">
        <v>1370</v>
      </c>
      <c r="C437" s="67">
        <v>2957</v>
      </c>
      <c r="D437" s="67">
        <v>222</v>
      </c>
      <c r="E437" s="67">
        <v>2081</v>
      </c>
      <c r="F437" s="67">
        <v>197</v>
      </c>
      <c r="G437" s="67">
        <v>2080</v>
      </c>
      <c r="H437" s="67">
        <v>197</v>
      </c>
      <c r="I437" s="67">
        <v>2045</v>
      </c>
      <c r="J437" s="67">
        <v>193</v>
      </c>
      <c r="K437" s="67">
        <v>35</v>
      </c>
      <c r="L437" s="67">
        <v>21</v>
      </c>
      <c r="M437" s="67">
        <v>1</v>
      </c>
      <c r="N437" s="67">
        <v>2</v>
      </c>
      <c r="O437" s="67">
        <v>876</v>
      </c>
      <c r="P437" s="67">
        <v>116</v>
      </c>
    </row>
    <row r="438" spans="1:16" x14ac:dyDescent="0.45">
      <c r="A438" s="67" t="s">
        <v>1371</v>
      </c>
      <c r="B438" s="67" t="s">
        <v>1372</v>
      </c>
      <c r="C438" s="67">
        <v>4655</v>
      </c>
      <c r="D438" s="67">
        <v>310</v>
      </c>
      <c r="E438" s="67">
        <v>3064</v>
      </c>
      <c r="F438" s="67">
        <v>270</v>
      </c>
      <c r="G438" s="67">
        <v>3064</v>
      </c>
      <c r="H438" s="67">
        <v>270</v>
      </c>
      <c r="I438" s="67">
        <v>3037</v>
      </c>
      <c r="J438" s="67">
        <v>267</v>
      </c>
      <c r="K438" s="67">
        <v>27</v>
      </c>
      <c r="L438" s="67">
        <v>33</v>
      </c>
      <c r="M438" s="67">
        <v>0</v>
      </c>
      <c r="N438" s="67">
        <v>13</v>
      </c>
      <c r="O438" s="67">
        <v>1591</v>
      </c>
      <c r="P438" s="67">
        <v>324</v>
      </c>
    </row>
    <row r="439" spans="1:16" x14ac:dyDescent="0.45">
      <c r="A439" s="67" t="s">
        <v>1373</v>
      </c>
      <c r="B439" s="67" t="s">
        <v>1374</v>
      </c>
      <c r="C439" s="67">
        <v>1729</v>
      </c>
      <c r="D439" s="67">
        <v>177</v>
      </c>
      <c r="E439" s="67">
        <v>1050</v>
      </c>
      <c r="F439" s="67">
        <v>131</v>
      </c>
      <c r="G439" s="67">
        <v>1050</v>
      </c>
      <c r="H439" s="67">
        <v>131</v>
      </c>
      <c r="I439" s="67">
        <v>996</v>
      </c>
      <c r="J439" s="67">
        <v>118</v>
      </c>
      <c r="K439" s="67">
        <v>54</v>
      </c>
      <c r="L439" s="67">
        <v>46</v>
      </c>
      <c r="M439" s="67">
        <v>0</v>
      </c>
      <c r="N439" s="67">
        <v>9</v>
      </c>
      <c r="O439" s="67">
        <v>679</v>
      </c>
      <c r="P439" s="67">
        <v>109</v>
      </c>
    </row>
    <row r="440" spans="1:16" x14ac:dyDescent="0.45">
      <c r="A440" s="67" t="s">
        <v>1375</v>
      </c>
      <c r="B440" s="67" t="s">
        <v>1376</v>
      </c>
      <c r="C440" s="67">
        <v>2095</v>
      </c>
      <c r="D440" s="67">
        <v>262</v>
      </c>
      <c r="E440" s="67">
        <v>1165</v>
      </c>
      <c r="F440" s="67">
        <v>127</v>
      </c>
      <c r="G440" s="67">
        <v>1165</v>
      </c>
      <c r="H440" s="67">
        <v>127</v>
      </c>
      <c r="I440" s="67">
        <v>1146</v>
      </c>
      <c r="J440" s="67">
        <v>126</v>
      </c>
      <c r="K440" s="67">
        <v>19</v>
      </c>
      <c r="L440" s="67">
        <v>9</v>
      </c>
      <c r="M440" s="67">
        <v>0</v>
      </c>
      <c r="N440" s="67">
        <v>9</v>
      </c>
      <c r="O440" s="67">
        <v>930</v>
      </c>
      <c r="P440" s="67">
        <v>195</v>
      </c>
    </row>
    <row r="441" spans="1:16" x14ac:dyDescent="0.45">
      <c r="A441" s="67" t="s">
        <v>1377</v>
      </c>
      <c r="B441" s="67" t="s">
        <v>1378</v>
      </c>
      <c r="C441" s="67">
        <v>2968</v>
      </c>
      <c r="D441" s="67">
        <v>157</v>
      </c>
      <c r="E441" s="67">
        <v>2021</v>
      </c>
      <c r="F441" s="67">
        <v>179</v>
      </c>
      <c r="G441" s="67">
        <v>2021</v>
      </c>
      <c r="H441" s="67">
        <v>179</v>
      </c>
      <c r="I441" s="67">
        <v>1974</v>
      </c>
      <c r="J441" s="67">
        <v>180</v>
      </c>
      <c r="K441" s="67">
        <v>47</v>
      </c>
      <c r="L441" s="67">
        <v>44</v>
      </c>
      <c r="M441" s="67">
        <v>0</v>
      </c>
      <c r="N441" s="67">
        <v>9</v>
      </c>
      <c r="O441" s="67">
        <v>947</v>
      </c>
      <c r="P441" s="67">
        <v>205</v>
      </c>
    </row>
    <row r="442" spans="1:16" x14ac:dyDescent="0.45">
      <c r="A442" s="67" t="s">
        <v>1379</v>
      </c>
      <c r="B442" s="67" t="s">
        <v>1380</v>
      </c>
      <c r="C442" s="67">
        <v>4993</v>
      </c>
      <c r="D442" s="67">
        <v>286</v>
      </c>
      <c r="E442" s="67">
        <v>2419</v>
      </c>
      <c r="F442" s="67">
        <v>200</v>
      </c>
      <c r="G442" s="67">
        <v>2405</v>
      </c>
      <c r="H442" s="67">
        <v>198</v>
      </c>
      <c r="I442" s="67">
        <v>2235</v>
      </c>
      <c r="J442" s="67">
        <v>194</v>
      </c>
      <c r="K442" s="67">
        <v>170</v>
      </c>
      <c r="L442" s="67">
        <v>95</v>
      </c>
      <c r="M442" s="67">
        <v>14</v>
      </c>
      <c r="N442" s="67">
        <v>19</v>
      </c>
      <c r="O442" s="67">
        <v>2574</v>
      </c>
      <c r="P442" s="67">
        <v>236</v>
      </c>
    </row>
    <row r="443" spans="1:16" x14ac:dyDescent="0.45">
      <c r="A443" s="67" t="s">
        <v>1381</v>
      </c>
      <c r="B443" s="67" t="s">
        <v>1382</v>
      </c>
      <c r="C443" s="67">
        <v>39211</v>
      </c>
      <c r="D443" s="67">
        <v>817</v>
      </c>
      <c r="E443" s="67">
        <v>27189</v>
      </c>
      <c r="F443" s="67">
        <v>923</v>
      </c>
      <c r="G443" s="67">
        <v>27189</v>
      </c>
      <c r="H443" s="67">
        <v>923</v>
      </c>
      <c r="I443" s="67">
        <v>26809</v>
      </c>
      <c r="J443" s="67">
        <v>924</v>
      </c>
      <c r="K443" s="67">
        <v>380</v>
      </c>
      <c r="L443" s="67">
        <v>162</v>
      </c>
      <c r="M443" s="67">
        <v>0</v>
      </c>
      <c r="N443" s="67">
        <v>20</v>
      </c>
      <c r="O443" s="67">
        <v>12022</v>
      </c>
      <c r="P443" s="67">
        <v>962</v>
      </c>
    </row>
    <row r="444" spans="1:16" x14ac:dyDescent="0.45">
      <c r="A444" s="67" t="s">
        <v>1383</v>
      </c>
      <c r="B444" s="67" t="s">
        <v>1384</v>
      </c>
      <c r="C444" s="67">
        <v>591</v>
      </c>
      <c r="D444" s="67">
        <v>124</v>
      </c>
      <c r="E444" s="67">
        <v>257</v>
      </c>
      <c r="F444" s="67">
        <v>92</v>
      </c>
      <c r="G444" s="67">
        <v>257</v>
      </c>
      <c r="H444" s="67">
        <v>92</v>
      </c>
      <c r="I444" s="67">
        <v>252</v>
      </c>
      <c r="J444" s="67">
        <v>91</v>
      </c>
      <c r="K444" s="67">
        <v>5</v>
      </c>
      <c r="L444" s="67">
        <v>8</v>
      </c>
      <c r="M444" s="67">
        <v>0</v>
      </c>
      <c r="N444" s="67">
        <v>9</v>
      </c>
      <c r="O444" s="67">
        <v>334</v>
      </c>
      <c r="P444" s="67">
        <v>96</v>
      </c>
    </row>
    <row r="445" spans="1:16" x14ac:dyDescent="0.45">
      <c r="A445" s="67" t="s">
        <v>1385</v>
      </c>
      <c r="B445" s="67" t="s">
        <v>1386</v>
      </c>
      <c r="C445" s="67">
        <v>173</v>
      </c>
      <c r="D445" s="67">
        <v>56</v>
      </c>
      <c r="E445" s="67">
        <v>56</v>
      </c>
      <c r="F445" s="67">
        <v>22</v>
      </c>
      <c r="G445" s="67">
        <v>56</v>
      </c>
      <c r="H445" s="67">
        <v>22</v>
      </c>
      <c r="I445" s="67">
        <v>56</v>
      </c>
      <c r="J445" s="67">
        <v>22</v>
      </c>
      <c r="K445" s="67">
        <v>0</v>
      </c>
      <c r="L445" s="67">
        <v>9</v>
      </c>
      <c r="M445" s="67">
        <v>0</v>
      </c>
      <c r="N445" s="67">
        <v>9</v>
      </c>
      <c r="O445" s="67">
        <v>117</v>
      </c>
      <c r="P445" s="67">
        <v>47</v>
      </c>
    </row>
    <row r="446" spans="1:16" x14ac:dyDescent="0.45">
      <c r="A446" s="67" t="s">
        <v>1387</v>
      </c>
      <c r="B446" s="67" t="s">
        <v>1388</v>
      </c>
      <c r="C446" s="67">
        <v>2676</v>
      </c>
      <c r="D446" s="67">
        <v>136</v>
      </c>
      <c r="E446" s="67">
        <v>1409</v>
      </c>
      <c r="F446" s="67">
        <v>137</v>
      </c>
      <c r="G446" s="67">
        <v>1409</v>
      </c>
      <c r="H446" s="67">
        <v>137</v>
      </c>
      <c r="I446" s="67">
        <v>1305</v>
      </c>
      <c r="J446" s="67">
        <v>121</v>
      </c>
      <c r="K446" s="67">
        <v>104</v>
      </c>
      <c r="L446" s="67">
        <v>50</v>
      </c>
      <c r="M446" s="67">
        <v>0</v>
      </c>
      <c r="N446" s="67">
        <v>9</v>
      </c>
      <c r="O446" s="67">
        <v>1267</v>
      </c>
      <c r="P446" s="67">
        <v>126</v>
      </c>
    </row>
    <row r="447" spans="1:16" x14ac:dyDescent="0.45">
      <c r="A447" s="67" t="s">
        <v>1389</v>
      </c>
      <c r="B447" s="67" t="s">
        <v>1390</v>
      </c>
      <c r="C447" s="67">
        <v>193</v>
      </c>
      <c r="D447" s="67">
        <v>67</v>
      </c>
      <c r="E447" s="67">
        <v>149</v>
      </c>
      <c r="F447" s="67">
        <v>56</v>
      </c>
      <c r="G447" s="67">
        <v>149</v>
      </c>
      <c r="H447" s="67">
        <v>56</v>
      </c>
      <c r="I447" s="67">
        <v>146</v>
      </c>
      <c r="J447" s="67">
        <v>55</v>
      </c>
      <c r="K447" s="67">
        <v>3</v>
      </c>
      <c r="L447" s="67">
        <v>6</v>
      </c>
      <c r="M447" s="67">
        <v>0</v>
      </c>
      <c r="N447" s="67">
        <v>9</v>
      </c>
      <c r="O447" s="67">
        <v>44</v>
      </c>
      <c r="P447" s="67">
        <v>31</v>
      </c>
    </row>
    <row r="448" spans="1:16" x14ac:dyDescent="0.45">
      <c r="A448" s="67" t="s">
        <v>1391</v>
      </c>
      <c r="B448" s="67" t="s">
        <v>1392</v>
      </c>
      <c r="C448" s="67">
        <v>2686</v>
      </c>
      <c r="D448" s="67">
        <v>225</v>
      </c>
      <c r="E448" s="67">
        <v>1755</v>
      </c>
      <c r="F448" s="67">
        <v>201</v>
      </c>
      <c r="G448" s="67">
        <v>1755</v>
      </c>
      <c r="H448" s="67">
        <v>201</v>
      </c>
      <c r="I448" s="67">
        <v>1711</v>
      </c>
      <c r="J448" s="67">
        <v>201</v>
      </c>
      <c r="K448" s="67">
        <v>44</v>
      </c>
      <c r="L448" s="67">
        <v>18</v>
      </c>
      <c r="M448" s="67">
        <v>0</v>
      </c>
      <c r="N448" s="67">
        <v>9</v>
      </c>
      <c r="O448" s="67">
        <v>931</v>
      </c>
      <c r="P448" s="67">
        <v>86</v>
      </c>
    </row>
    <row r="449" spans="1:16" x14ac:dyDescent="0.45">
      <c r="A449" s="67" t="s">
        <v>1393</v>
      </c>
      <c r="B449" s="67" t="s">
        <v>1394</v>
      </c>
      <c r="C449" s="67">
        <v>362</v>
      </c>
      <c r="D449" s="67">
        <v>72</v>
      </c>
      <c r="E449" s="67">
        <v>156</v>
      </c>
      <c r="F449" s="67">
        <v>42</v>
      </c>
      <c r="G449" s="67">
        <v>156</v>
      </c>
      <c r="H449" s="67">
        <v>42</v>
      </c>
      <c r="I449" s="67">
        <v>156</v>
      </c>
      <c r="J449" s="67">
        <v>42</v>
      </c>
      <c r="K449" s="67">
        <v>0</v>
      </c>
      <c r="L449" s="67">
        <v>9</v>
      </c>
      <c r="M449" s="67">
        <v>0</v>
      </c>
      <c r="N449" s="67">
        <v>9</v>
      </c>
      <c r="O449" s="67">
        <v>206</v>
      </c>
      <c r="P449" s="67">
        <v>50</v>
      </c>
    </row>
    <row r="450" spans="1:16" x14ac:dyDescent="0.45">
      <c r="A450" s="67" t="s">
        <v>1395</v>
      </c>
      <c r="B450" s="67" t="s">
        <v>1396</v>
      </c>
      <c r="C450" s="67">
        <v>3270</v>
      </c>
      <c r="D450" s="67">
        <v>219</v>
      </c>
      <c r="E450" s="67">
        <v>2341</v>
      </c>
      <c r="F450" s="67">
        <v>196</v>
      </c>
      <c r="G450" s="67">
        <v>2341</v>
      </c>
      <c r="H450" s="67">
        <v>196</v>
      </c>
      <c r="I450" s="67">
        <v>2302</v>
      </c>
      <c r="J450" s="67">
        <v>195</v>
      </c>
      <c r="K450" s="67">
        <v>39</v>
      </c>
      <c r="L450" s="67">
        <v>26</v>
      </c>
      <c r="M450" s="67">
        <v>0</v>
      </c>
      <c r="N450" s="67">
        <v>9</v>
      </c>
      <c r="O450" s="67">
        <v>929</v>
      </c>
      <c r="P450" s="67">
        <v>147</v>
      </c>
    </row>
    <row r="451" spans="1:16" x14ac:dyDescent="0.45">
      <c r="A451" s="67" t="s">
        <v>1397</v>
      </c>
      <c r="B451" s="67" t="s">
        <v>1398</v>
      </c>
      <c r="C451" s="67">
        <v>51</v>
      </c>
      <c r="D451" s="67">
        <v>31</v>
      </c>
      <c r="E451" s="67">
        <v>41</v>
      </c>
      <c r="F451" s="67">
        <v>27</v>
      </c>
      <c r="G451" s="67">
        <v>41</v>
      </c>
      <c r="H451" s="67">
        <v>27</v>
      </c>
      <c r="I451" s="67">
        <v>35</v>
      </c>
      <c r="J451" s="67">
        <v>21</v>
      </c>
      <c r="K451" s="67">
        <v>6</v>
      </c>
      <c r="L451" s="67">
        <v>10</v>
      </c>
      <c r="M451" s="67">
        <v>0</v>
      </c>
      <c r="N451" s="67">
        <v>9</v>
      </c>
      <c r="O451" s="67">
        <v>10</v>
      </c>
      <c r="P451" s="67">
        <v>9</v>
      </c>
    </row>
    <row r="452" spans="1:16" x14ac:dyDescent="0.45">
      <c r="A452" s="67" t="s">
        <v>1399</v>
      </c>
      <c r="B452" s="67" t="s">
        <v>1400</v>
      </c>
      <c r="C452" s="67">
        <v>1648</v>
      </c>
      <c r="D452" s="67">
        <v>226</v>
      </c>
      <c r="E452" s="67">
        <v>971</v>
      </c>
      <c r="F452" s="67">
        <v>131</v>
      </c>
      <c r="G452" s="67">
        <v>969</v>
      </c>
      <c r="H452" s="67">
        <v>130</v>
      </c>
      <c r="I452" s="67">
        <v>948</v>
      </c>
      <c r="J452" s="67">
        <v>129</v>
      </c>
      <c r="K452" s="67">
        <v>21</v>
      </c>
      <c r="L452" s="67">
        <v>13</v>
      </c>
      <c r="M452" s="67">
        <v>2</v>
      </c>
      <c r="N452" s="67">
        <v>3</v>
      </c>
      <c r="O452" s="67">
        <v>677</v>
      </c>
      <c r="P452" s="67">
        <v>134</v>
      </c>
    </row>
    <row r="453" spans="1:16" x14ac:dyDescent="0.45">
      <c r="A453" s="67" t="s">
        <v>1401</v>
      </c>
      <c r="B453" s="67" t="s">
        <v>1402</v>
      </c>
      <c r="C453" s="67">
        <v>2793</v>
      </c>
      <c r="D453" s="67">
        <v>312</v>
      </c>
      <c r="E453" s="67">
        <v>1662</v>
      </c>
      <c r="F453" s="67">
        <v>202</v>
      </c>
      <c r="G453" s="67">
        <v>1662</v>
      </c>
      <c r="H453" s="67">
        <v>202</v>
      </c>
      <c r="I453" s="67">
        <v>1629</v>
      </c>
      <c r="J453" s="67">
        <v>191</v>
      </c>
      <c r="K453" s="67">
        <v>33</v>
      </c>
      <c r="L453" s="67">
        <v>29</v>
      </c>
      <c r="M453" s="67">
        <v>0</v>
      </c>
      <c r="N453" s="67">
        <v>9</v>
      </c>
      <c r="O453" s="67">
        <v>1131</v>
      </c>
      <c r="P453" s="67">
        <v>237</v>
      </c>
    </row>
    <row r="454" spans="1:16" x14ac:dyDescent="0.45">
      <c r="A454" s="67" t="s">
        <v>1403</v>
      </c>
      <c r="B454" s="67" t="s">
        <v>1404</v>
      </c>
      <c r="C454" s="67">
        <v>22309</v>
      </c>
      <c r="D454" s="67">
        <v>639</v>
      </c>
      <c r="E454" s="67">
        <v>16002</v>
      </c>
      <c r="F454" s="67">
        <v>754</v>
      </c>
      <c r="G454" s="67">
        <v>15990</v>
      </c>
      <c r="H454" s="67">
        <v>752</v>
      </c>
      <c r="I454" s="67">
        <v>15687</v>
      </c>
      <c r="J454" s="67">
        <v>753</v>
      </c>
      <c r="K454" s="67">
        <v>303</v>
      </c>
      <c r="L454" s="67">
        <v>119</v>
      </c>
      <c r="M454" s="67">
        <v>12</v>
      </c>
      <c r="N454" s="67">
        <v>21</v>
      </c>
      <c r="O454" s="67">
        <v>6307</v>
      </c>
      <c r="P454" s="67">
        <v>461</v>
      </c>
    </row>
    <row r="455" spans="1:16" x14ac:dyDescent="0.45">
      <c r="A455" s="67" t="s">
        <v>1405</v>
      </c>
      <c r="B455" s="67" t="s">
        <v>1406</v>
      </c>
      <c r="C455" s="67">
        <v>2181</v>
      </c>
      <c r="D455" s="67">
        <v>164</v>
      </c>
      <c r="E455" s="67">
        <v>1068</v>
      </c>
      <c r="F455" s="67">
        <v>119</v>
      </c>
      <c r="G455" s="67">
        <v>1068</v>
      </c>
      <c r="H455" s="67">
        <v>119</v>
      </c>
      <c r="I455" s="67">
        <v>969</v>
      </c>
      <c r="J455" s="67">
        <v>116</v>
      </c>
      <c r="K455" s="67">
        <v>99</v>
      </c>
      <c r="L455" s="67">
        <v>56</v>
      </c>
      <c r="M455" s="67">
        <v>0</v>
      </c>
      <c r="N455" s="67">
        <v>9</v>
      </c>
      <c r="O455" s="67">
        <v>1113</v>
      </c>
      <c r="P455" s="67">
        <v>145</v>
      </c>
    </row>
    <row r="456" spans="1:16" x14ac:dyDescent="0.45">
      <c r="A456" s="67" t="s">
        <v>1407</v>
      </c>
      <c r="B456" s="67" t="s">
        <v>1408</v>
      </c>
      <c r="C456" s="67">
        <v>5162</v>
      </c>
      <c r="D456" s="67">
        <v>322</v>
      </c>
      <c r="E456" s="67">
        <v>3299</v>
      </c>
      <c r="F456" s="67">
        <v>317</v>
      </c>
      <c r="G456" s="67">
        <v>3299</v>
      </c>
      <c r="H456" s="67">
        <v>317</v>
      </c>
      <c r="I456" s="67">
        <v>3120</v>
      </c>
      <c r="J456" s="67">
        <v>304</v>
      </c>
      <c r="K456" s="67">
        <v>179</v>
      </c>
      <c r="L456" s="67">
        <v>97</v>
      </c>
      <c r="M456" s="67">
        <v>0</v>
      </c>
      <c r="N456" s="67">
        <v>13</v>
      </c>
      <c r="O456" s="67">
        <v>1863</v>
      </c>
      <c r="P456" s="67">
        <v>339</v>
      </c>
    </row>
    <row r="457" spans="1:16" x14ac:dyDescent="0.45">
      <c r="A457" s="67" t="s">
        <v>1409</v>
      </c>
      <c r="B457" s="67" t="s">
        <v>1410</v>
      </c>
      <c r="C457" s="67">
        <v>869</v>
      </c>
      <c r="D457" s="67">
        <v>161</v>
      </c>
      <c r="E457" s="67">
        <v>630</v>
      </c>
      <c r="F457" s="67">
        <v>149</v>
      </c>
      <c r="G457" s="67">
        <v>630</v>
      </c>
      <c r="H457" s="67">
        <v>149</v>
      </c>
      <c r="I457" s="67">
        <v>624</v>
      </c>
      <c r="J457" s="67">
        <v>148</v>
      </c>
      <c r="K457" s="67">
        <v>6</v>
      </c>
      <c r="L457" s="67">
        <v>7</v>
      </c>
      <c r="M457" s="67">
        <v>0</v>
      </c>
      <c r="N457" s="67">
        <v>9</v>
      </c>
      <c r="O457" s="67">
        <v>239</v>
      </c>
      <c r="P457" s="67">
        <v>69</v>
      </c>
    </row>
    <row r="458" spans="1:16" x14ac:dyDescent="0.45">
      <c r="A458" s="67" t="s">
        <v>1411</v>
      </c>
      <c r="B458" s="67" t="s">
        <v>1412</v>
      </c>
      <c r="C458" s="67">
        <v>770</v>
      </c>
      <c r="D458" s="67">
        <v>126</v>
      </c>
      <c r="E458" s="67">
        <v>307</v>
      </c>
      <c r="F458" s="67">
        <v>94</v>
      </c>
      <c r="G458" s="67">
        <v>307</v>
      </c>
      <c r="H458" s="67">
        <v>94</v>
      </c>
      <c r="I458" s="67">
        <v>287</v>
      </c>
      <c r="J458" s="67">
        <v>91</v>
      </c>
      <c r="K458" s="67">
        <v>20</v>
      </c>
      <c r="L458" s="67">
        <v>16</v>
      </c>
      <c r="M458" s="67">
        <v>0</v>
      </c>
      <c r="N458" s="67">
        <v>9</v>
      </c>
      <c r="O458" s="67">
        <v>463</v>
      </c>
      <c r="P458" s="67">
        <v>88</v>
      </c>
    </row>
    <row r="459" spans="1:16" x14ac:dyDescent="0.45">
      <c r="A459" s="67" t="s">
        <v>1413</v>
      </c>
      <c r="B459" s="67" t="s">
        <v>1414</v>
      </c>
      <c r="C459" s="67">
        <v>2624</v>
      </c>
      <c r="D459" s="67">
        <v>207</v>
      </c>
      <c r="E459" s="67">
        <v>1753</v>
      </c>
      <c r="F459" s="67">
        <v>191</v>
      </c>
      <c r="G459" s="67">
        <v>1753</v>
      </c>
      <c r="H459" s="67">
        <v>191</v>
      </c>
      <c r="I459" s="67">
        <v>1703</v>
      </c>
      <c r="J459" s="67">
        <v>177</v>
      </c>
      <c r="K459" s="67">
        <v>50</v>
      </c>
      <c r="L459" s="67">
        <v>39</v>
      </c>
      <c r="M459" s="67">
        <v>0</v>
      </c>
      <c r="N459" s="67">
        <v>9</v>
      </c>
      <c r="O459" s="67">
        <v>871</v>
      </c>
      <c r="P459" s="67">
        <v>85</v>
      </c>
    </row>
    <row r="460" spans="1:16" x14ac:dyDescent="0.45">
      <c r="A460" s="67" t="s">
        <v>1415</v>
      </c>
      <c r="B460" s="67" t="s">
        <v>1416</v>
      </c>
      <c r="C460" s="67">
        <v>6922</v>
      </c>
      <c r="D460" s="67">
        <v>582</v>
      </c>
      <c r="E460" s="67">
        <v>4822</v>
      </c>
      <c r="F460" s="67">
        <v>482</v>
      </c>
      <c r="G460" s="67">
        <v>4822</v>
      </c>
      <c r="H460" s="67">
        <v>482</v>
      </c>
      <c r="I460" s="67">
        <v>4672</v>
      </c>
      <c r="J460" s="67">
        <v>467</v>
      </c>
      <c r="K460" s="67">
        <v>150</v>
      </c>
      <c r="L460" s="67">
        <v>93</v>
      </c>
      <c r="M460" s="67">
        <v>0</v>
      </c>
      <c r="N460" s="67">
        <v>13</v>
      </c>
      <c r="O460" s="67">
        <v>2100</v>
      </c>
      <c r="P460" s="67">
        <v>308</v>
      </c>
    </row>
    <row r="461" spans="1:16" x14ac:dyDescent="0.45">
      <c r="A461" s="67" t="s">
        <v>1417</v>
      </c>
      <c r="B461" s="67" t="s">
        <v>1418</v>
      </c>
      <c r="C461" s="67">
        <v>2243</v>
      </c>
      <c r="D461" s="67">
        <v>285</v>
      </c>
      <c r="E461" s="67">
        <v>1508</v>
      </c>
      <c r="F461" s="67">
        <v>231</v>
      </c>
      <c r="G461" s="67">
        <v>1508</v>
      </c>
      <c r="H461" s="67">
        <v>231</v>
      </c>
      <c r="I461" s="67">
        <v>1491</v>
      </c>
      <c r="J461" s="67">
        <v>230</v>
      </c>
      <c r="K461" s="67">
        <v>17</v>
      </c>
      <c r="L461" s="67">
        <v>27</v>
      </c>
      <c r="M461" s="67">
        <v>0</v>
      </c>
      <c r="N461" s="67">
        <v>9</v>
      </c>
      <c r="O461" s="67">
        <v>735</v>
      </c>
      <c r="P461" s="67">
        <v>188</v>
      </c>
    </row>
    <row r="462" spans="1:16" x14ac:dyDescent="0.45">
      <c r="A462" s="67" t="s">
        <v>1419</v>
      </c>
      <c r="B462" s="67" t="s">
        <v>1420</v>
      </c>
      <c r="C462" s="67">
        <v>12554</v>
      </c>
      <c r="D462" s="67">
        <v>392</v>
      </c>
      <c r="E462" s="67">
        <v>7599</v>
      </c>
      <c r="F462" s="67">
        <v>435</v>
      </c>
      <c r="G462" s="67">
        <v>7599</v>
      </c>
      <c r="H462" s="67">
        <v>435</v>
      </c>
      <c r="I462" s="67">
        <v>7293</v>
      </c>
      <c r="J462" s="67">
        <v>438</v>
      </c>
      <c r="K462" s="67">
        <v>306</v>
      </c>
      <c r="L462" s="67">
        <v>111</v>
      </c>
      <c r="M462" s="67">
        <v>0</v>
      </c>
      <c r="N462" s="67">
        <v>15</v>
      </c>
      <c r="O462" s="67">
        <v>4955</v>
      </c>
      <c r="P462" s="67">
        <v>434</v>
      </c>
    </row>
    <row r="463" spans="1:16" x14ac:dyDescent="0.45">
      <c r="A463" s="67" t="s">
        <v>1421</v>
      </c>
      <c r="B463" s="67" t="s">
        <v>1422</v>
      </c>
      <c r="C463" s="67">
        <v>1053</v>
      </c>
      <c r="D463" s="67">
        <v>148</v>
      </c>
      <c r="E463" s="67">
        <v>447</v>
      </c>
      <c r="F463" s="67">
        <v>135</v>
      </c>
      <c r="G463" s="67">
        <v>447</v>
      </c>
      <c r="H463" s="67">
        <v>135</v>
      </c>
      <c r="I463" s="67">
        <v>420</v>
      </c>
      <c r="J463" s="67">
        <v>110</v>
      </c>
      <c r="K463" s="67">
        <v>27</v>
      </c>
      <c r="L463" s="67">
        <v>40</v>
      </c>
      <c r="M463" s="67">
        <v>0</v>
      </c>
      <c r="N463" s="67">
        <v>9</v>
      </c>
      <c r="O463" s="67">
        <v>606</v>
      </c>
      <c r="P463" s="67">
        <v>70</v>
      </c>
    </row>
    <row r="464" spans="1:16" x14ac:dyDescent="0.45">
      <c r="A464" s="67" t="s">
        <v>1423</v>
      </c>
      <c r="B464" s="67" t="s">
        <v>1424</v>
      </c>
      <c r="C464" s="67">
        <v>797</v>
      </c>
      <c r="D464" s="67">
        <v>169</v>
      </c>
      <c r="E464" s="67">
        <v>419</v>
      </c>
      <c r="F464" s="67">
        <v>109</v>
      </c>
      <c r="G464" s="67">
        <v>419</v>
      </c>
      <c r="H464" s="67">
        <v>109</v>
      </c>
      <c r="I464" s="67">
        <v>372</v>
      </c>
      <c r="J464" s="67">
        <v>102</v>
      </c>
      <c r="K464" s="67">
        <v>47</v>
      </c>
      <c r="L464" s="67">
        <v>29</v>
      </c>
      <c r="M464" s="67">
        <v>0</v>
      </c>
      <c r="N464" s="67">
        <v>9</v>
      </c>
      <c r="O464" s="67">
        <v>378</v>
      </c>
      <c r="P464" s="67">
        <v>132</v>
      </c>
    </row>
    <row r="465" spans="1:16" x14ac:dyDescent="0.45">
      <c r="A465" s="67" t="s">
        <v>1425</v>
      </c>
      <c r="B465" s="67" t="s">
        <v>1426</v>
      </c>
      <c r="C465" s="67">
        <v>2807</v>
      </c>
      <c r="D465" s="67">
        <v>170</v>
      </c>
      <c r="E465" s="67">
        <v>1744</v>
      </c>
      <c r="F465" s="67">
        <v>148</v>
      </c>
      <c r="G465" s="67">
        <v>1744</v>
      </c>
      <c r="H465" s="67">
        <v>148</v>
      </c>
      <c r="I465" s="67">
        <v>1671</v>
      </c>
      <c r="J465" s="67">
        <v>150</v>
      </c>
      <c r="K465" s="67">
        <v>73</v>
      </c>
      <c r="L465" s="67">
        <v>28</v>
      </c>
      <c r="M465" s="67">
        <v>0</v>
      </c>
      <c r="N465" s="67">
        <v>9</v>
      </c>
      <c r="O465" s="67">
        <v>1063</v>
      </c>
      <c r="P465" s="67">
        <v>108</v>
      </c>
    </row>
    <row r="466" spans="1:16" x14ac:dyDescent="0.45">
      <c r="A466" s="67" t="s">
        <v>1427</v>
      </c>
      <c r="B466" s="67" t="s">
        <v>1428</v>
      </c>
      <c r="C466" s="67">
        <v>165</v>
      </c>
      <c r="D466" s="67">
        <v>56</v>
      </c>
      <c r="E466" s="67">
        <v>134</v>
      </c>
      <c r="F466" s="67">
        <v>50</v>
      </c>
      <c r="G466" s="67">
        <v>134</v>
      </c>
      <c r="H466" s="67">
        <v>50</v>
      </c>
      <c r="I466" s="67">
        <v>133</v>
      </c>
      <c r="J466" s="67">
        <v>50</v>
      </c>
      <c r="K466" s="67">
        <v>1</v>
      </c>
      <c r="L466" s="67">
        <v>3</v>
      </c>
      <c r="M466" s="67">
        <v>0</v>
      </c>
      <c r="N466" s="67">
        <v>9</v>
      </c>
      <c r="O466" s="67">
        <v>31</v>
      </c>
      <c r="P466" s="67">
        <v>17</v>
      </c>
    </row>
    <row r="467" spans="1:16" x14ac:dyDescent="0.45">
      <c r="A467" s="67" t="s">
        <v>1429</v>
      </c>
      <c r="B467" s="67" t="s">
        <v>1430</v>
      </c>
      <c r="C467" s="67">
        <v>5957</v>
      </c>
      <c r="D467" s="67">
        <v>267</v>
      </c>
      <c r="E467" s="67">
        <v>3647</v>
      </c>
      <c r="F467" s="67">
        <v>255</v>
      </c>
      <c r="G467" s="67">
        <v>3647</v>
      </c>
      <c r="H467" s="67">
        <v>255</v>
      </c>
      <c r="I467" s="67">
        <v>3589</v>
      </c>
      <c r="J467" s="67">
        <v>253</v>
      </c>
      <c r="K467" s="67">
        <v>58</v>
      </c>
      <c r="L467" s="67">
        <v>51</v>
      </c>
      <c r="M467" s="67">
        <v>0</v>
      </c>
      <c r="N467" s="67">
        <v>13</v>
      </c>
      <c r="O467" s="67">
        <v>2310</v>
      </c>
      <c r="P467" s="67">
        <v>172</v>
      </c>
    </row>
    <row r="468" spans="1:16" x14ac:dyDescent="0.45">
      <c r="A468" s="67" t="s">
        <v>1431</v>
      </c>
      <c r="B468" s="67" t="s">
        <v>1432</v>
      </c>
      <c r="C468" s="67">
        <v>4553</v>
      </c>
      <c r="D468" s="67">
        <v>294</v>
      </c>
      <c r="E468" s="67">
        <v>2621</v>
      </c>
      <c r="F468" s="67">
        <v>234</v>
      </c>
      <c r="G468" s="67">
        <v>2621</v>
      </c>
      <c r="H468" s="67">
        <v>234</v>
      </c>
      <c r="I468" s="67">
        <v>2604</v>
      </c>
      <c r="J468" s="67">
        <v>233</v>
      </c>
      <c r="K468" s="67">
        <v>17</v>
      </c>
      <c r="L468" s="67">
        <v>16</v>
      </c>
      <c r="M468" s="67">
        <v>0</v>
      </c>
      <c r="N468" s="67">
        <v>13</v>
      </c>
      <c r="O468" s="67">
        <v>1932</v>
      </c>
      <c r="P468" s="67">
        <v>239</v>
      </c>
    </row>
    <row r="469" spans="1:16" x14ac:dyDescent="0.45">
      <c r="A469" s="67" t="s">
        <v>1433</v>
      </c>
      <c r="B469" s="67" t="s">
        <v>1434</v>
      </c>
      <c r="C469" s="67">
        <v>6402</v>
      </c>
      <c r="D469" s="67">
        <v>602</v>
      </c>
      <c r="E469" s="67">
        <v>4450</v>
      </c>
      <c r="F469" s="67">
        <v>583</v>
      </c>
      <c r="G469" s="67">
        <v>4450</v>
      </c>
      <c r="H469" s="67">
        <v>583</v>
      </c>
      <c r="I469" s="67">
        <v>4383</v>
      </c>
      <c r="J469" s="67">
        <v>573</v>
      </c>
      <c r="K469" s="67">
        <v>67</v>
      </c>
      <c r="L469" s="67">
        <v>70</v>
      </c>
      <c r="M469" s="67">
        <v>0</v>
      </c>
      <c r="N469" s="67">
        <v>13</v>
      </c>
      <c r="O469" s="67">
        <v>1952</v>
      </c>
      <c r="P469" s="67">
        <v>434</v>
      </c>
    </row>
    <row r="470" spans="1:16" x14ac:dyDescent="0.45">
      <c r="A470" s="67" t="s">
        <v>1435</v>
      </c>
      <c r="B470" s="67" t="s">
        <v>1436</v>
      </c>
      <c r="C470" s="67">
        <v>1285</v>
      </c>
      <c r="D470" s="67">
        <v>155</v>
      </c>
      <c r="E470" s="67">
        <v>564</v>
      </c>
      <c r="F470" s="67">
        <v>91</v>
      </c>
      <c r="G470" s="67">
        <v>564</v>
      </c>
      <c r="H470" s="67">
        <v>91</v>
      </c>
      <c r="I470" s="67">
        <v>519</v>
      </c>
      <c r="J470" s="67">
        <v>88</v>
      </c>
      <c r="K470" s="67">
        <v>45</v>
      </c>
      <c r="L470" s="67">
        <v>32</v>
      </c>
      <c r="M470" s="67">
        <v>0</v>
      </c>
      <c r="N470" s="67">
        <v>9</v>
      </c>
      <c r="O470" s="67">
        <v>721</v>
      </c>
      <c r="P470" s="67">
        <v>98</v>
      </c>
    </row>
    <row r="471" spans="1:16" x14ac:dyDescent="0.45">
      <c r="A471" s="67" t="s">
        <v>1437</v>
      </c>
      <c r="B471" s="67" t="s">
        <v>1438</v>
      </c>
      <c r="C471" s="67">
        <v>5021</v>
      </c>
      <c r="D471" s="67">
        <v>291</v>
      </c>
      <c r="E471" s="67">
        <v>3326</v>
      </c>
      <c r="F471" s="67">
        <v>344</v>
      </c>
      <c r="G471" s="67">
        <v>3326</v>
      </c>
      <c r="H471" s="67">
        <v>344</v>
      </c>
      <c r="I471" s="67">
        <v>3259</v>
      </c>
      <c r="J471" s="67">
        <v>347</v>
      </c>
      <c r="K471" s="67">
        <v>67</v>
      </c>
      <c r="L471" s="67">
        <v>55</v>
      </c>
      <c r="M471" s="67">
        <v>0</v>
      </c>
      <c r="N471" s="67">
        <v>13</v>
      </c>
      <c r="O471" s="67">
        <v>1695</v>
      </c>
      <c r="P471" s="67">
        <v>204</v>
      </c>
    </row>
    <row r="472" spans="1:16" x14ac:dyDescent="0.45">
      <c r="A472" s="67" t="s">
        <v>1439</v>
      </c>
      <c r="B472" s="67" t="s">
        <v>1440</v>
      </c>
      <c r="C472" s="67">
        <v>1141</v>
      </c>
      <c r="D472" s="67">
        <v>151</v>
      </c>
      <c r="E472" s="67">
        <v>670</v>
      </c>
      <c r="F472" s="67">
        <v>91</v>
      </c>
      <c r="G472" s="67">
        <v>670</v>
      </c>
      <c r="H472" s="67">
        <v>91</v>
      </c>
      <c r="I472" s="67">
        <v>660</v>
      </c>
      <c r="J472" s="67">
        <v>91</v>
      </c>
      <c r="K472" s="67">
        <v>10</v>
      </c>
      <c r="L472" s="67">
        <v>12</v>
      </c>
      <c r="M472" s="67">
        <v>0</v>
      </c>
      <c r="N472" s="67">
        <v>9</v>
      </c>
      <c r="O472" s="67">
        <v>471</v>
      </c>
      <c r="P472" s="67">
        <v>97</v>
      </c>
    </row>
    <row r="473" spans="1:16" x14ac:dyDescent="0.45">
      <c r="A473" s="67" t="s">
        <v>1441</v>
      </c>
      <c r="B473" s="67" t="s">
        <v>1442</v>
      </c>
      <c r="C473" s="67">
        <v>192</v>
      </c>
      <c r="D473" s="67">
        <v>35</v>
      </c>
      <c r="E473" s="67">
        <v>135</v>
      </c>
      <c r="F473" s="67">
        <v>34</v>
      </c>
      <c r="G473" s="67">
        <v>135</v>
      </c>
      <c r="H473" s="67">
        <v>34</v>
      </c>
      <c r="I473" s="67">
        <v>134</v>
      </c>
      <c r="J473" s="67">
        <v>33</v>
      </c>
      <c r="K473" s="67">
        <v>1</v>
      </c>
      <c r="L473" s="67">
        <v>3</v>
      </c>
      <c r="M473" s="67">
        <v>0</v>
      </c>
      <c r="N473" s="67">
        <v>9</v>
      </c>
      <c r="O473" s="67">
        <v>57</v>
      </c>
      <c r="P473" s="67">
        <v>22</v>
      </c>
    </row>
    <row r="474" spans="1:16" x14ac:dyDescent="0.45">
      <c r="A474" s="67" t="s">
        <v>1443</v>
      </c>
      <c r="B474" s="67" t="s">
        <v>1444</v>
      </c>
      <c r="C474" s="67">
        <v>2149</v>
      </c>
      <c r="D474" s="67">
        <v>182</v>
      </c>
      <c r="E474" s="67">
        <v>1185</v>
      </c>
      <c r="F474" s="67">
        <v>120</v>
      </c>
      <c r="G474" s="67">
        <v>1185</v>
      </c>
      <c r="H474" s="67">
        <v>120</v>
      </c>
      <c r="I474" s="67">
        <v>1143</v>
      </c>
      <c r="J474" s="67">
        <v>114</v>
      </c>
      <c r="K474" s="67">
        <v>42</v>
      </c>
      <c r="L474" s="67">
        <v>23</v>
      </c>
      <c r="M474" s="67">
        <v>0</v>
      </c>
      <c r="N474" s="67">
        <v>9</v>
      </c>
      <c r="O474" s="67">
        <v>964</v>
      </c>
      <c r="P474" s="67">
        <v>125</v>
      </c>
    </row>
    <row r="475" spans="1:16" x14ac:dyDescent="0.45">
      <c r="A475" s="67" t="s">
        <v>1445</v>
      </c>
      <c r="B475" s="67" t="s">
        <v>1446</v>
      </c>
      <c r="C475" s="67">
        <v>6966</v>
      </c>
      <c r="D475" s="67">
        <v>369</v>
      </c>
      <c r="E475" s="67">
        <v>4976</v>
      </c>
      <c r="F475" s="67">
        <v>392</v>
      </c>
      <c r="G475" s="67">
        <v>4976</v>
      </c>
      <c r="H475" s="67">
        <v>392</v>
      </c>
      <c r="I475" s="67">
        <v>4899</v>
      </c>
      <c r="J475" s="67">
        <v>385</v>
      </c>
      <c r="K475" s="67">
        <v>77</v>
      </c>
      <c r="L475" s="67">
        <v>44</v>
      </c>
      <c r="M475" s="67">
        <v>0</v>
      </c>
      <c r="N475" s="67">
        <v>13</v>
      </c>
      <c r="O475" s="67">
        <v>1990</v>
      </c>
      <c r="P475" s="67">
        <v>237</v>
      </c>
    </row>
    <row r="476" spans="1:16" x14ac:dyDescent="0.45">
      <c r="A476" s="67" t="s">
        <v>1447</v>
      </c>
      <c r="B476" s="67" t="s">
        <v>1448</v>
      </c>
      <c r="C476" s="67">
        <v>6409</v>
      </c>
      <c r="D476" s="67">
        <v>405</v>
      </c>
      <c r="E476" s="67">
        <v>4635</v>
      </c>
      <c r="F476" s="67">
        <v>353</v>
      </c>
      <c r="G476" s="67">
        <v>4635</v>
      </c>
      <c r="H476" s="67">
        <v>353</v>
      </c>
      <c r="I476" s="67">
        <v>4483</v>
      </c>
      <c r="J476" s="67">
        <v>341</v>
      </c>
      <c r="K476" s="67">
        <v>152</v>
      </c>
      <c r="L476" s="67">
        <v>78</v>
      </c>
      <c r="M476" s="67">
        <v>0</v>
      </c>
      <c r="N476" s="67">
        <v>13</v>
      </c>
      <c r="O476" s="67">
        <v>1774</v>
      </c>
      <c r="P476" s="67">
        <v>285</v>
      </c>
    </row>
    <row r="477" spans="1:16" x14ac:dyDescent="0.45">
      <c r="A477" s="67" t="s">
        <v>1449</v>
      </c>
      <c r="B477" s="67" t="s">
        <v>1450</v>
      </c>
      <c r="C477" s="67">
        <v>13914</v>
      </c>
      <c r="D477" s="67">
        <v>351</v>
      </c>
      <c r="E477" s="67">
        <v>8202</v>
      </c>
      <c r="F477" s="67">
        <v>405</v>
      </c>
      <c r="G477" s="67">
        <v>8174</v>
      </c>
      <c r="H477" s="67">
        <v>412</v>
      </c>
      <c r="I477" s="67">
        <v>7983</v>
      </c>
      <c r="J477" s="67">
        <v>419</v>
      </c>
      <c r="K477" s="67">
        <v>191</v>
      </c>
      <c r="L477" s="67">
        <v>94</v>
      </c>
      <c r="M477" s="67">
        <v>28</v>
      </c>
      <c r="N477" s="67">
        <v>35</v>
      </c>
      <c r="O477" s="67">
        <v>5712</v>
      </c>
      <c r="P477" s="67">
        <v>377</v>
      </c>
    </row>
    <row r="478" spans="1:16" x14ac:dyDescent="0.45">
      <c r="A478" s="67" t="s">
        <v>1451</v>
      </c>
      <c r="B478" s="67" t="s">
        <v>1452</v>
      </c>
      <c r="C478" s="67">
        <v>2579</v>
      </c>
      <c r="D478" s="67">
        <v>115</v>
      </c>
      <c r="E478" s="67">
        <v>1898</v>
      </c>
      <c r="F478" s="67">
        <v>113</v>
      </c>
      <c r="G478" s="67">
        <v>1898</v>
      </c>
      <c r="H478" s="67">
        <v>113</v>
      </c>
      <c r="I478" s="67">
        <v>1877</v>
      </c>
      <c r="J478" s="67">
        <v>110</v>
      </c>
      <c r="K478" s="67">
        <v>21</v>
      </c>
      <c r="L478" s="67">
        <v>18</v>
      </c>
      <c r="M478" s="67">
        <v>0</v>
      </c>
      <c r="N478" s="67">
        <v>9</v>
      </c>
      <c r="O478" s="67">
        <v>681</v>
      </c>
      <c r="P478" s="67">
        <v>112</v>
      </c>
    </row>
    <row r="479" spans="1:16" x14ac:dyDescent="0.45">
      <c r="A479" s="67" t="s">
        <v>1453</v>
      </c>
      <c r="B479" s="67" t="s">
        <v>1454</v>
      </c>
      <c r="C479" s="67">
        <v>2878</v>
      </c>
      <c r="D479" s="67">
        <v>283</v>
      </c>
      <c r="E479" s="67">
        <v>1844</v>
      </c>
      <c r="F479" s="67">
        <v>200</v>
      </c>
      <c r="G479" s="67">
        <v>1844</v>
      </c>
      <c r="H479" s="67">
        <v>200</v>
      </c>
      <c r="I479" s="67">
        <v>1789</v>
      </c>
      <c r="J479" s="67">
        <v>197</v>
      </c>
      <c r="K479" s="67">
        <v>55</v>
      </c>
      <c r="L479" s="67">
        <v>27</v>
      </c>
      <c r="M479" s="67">
        <v>0</v>
      </c>
      <c r="N479" s="67">
        <v>9</v>
      </c>
      <c r="O479" s="67">
        <v>1034</v>
      </c>
      <c r="P479" s="67">
        <v>182</v>
      </c>
    </row>
    <row r="480" spans="1:16" x14ac:dyDescent="0.45">
      <c r="A480" s="67" t="s">
        <v>1455</v>
      </c>
      <c r="B480" s="67" t="s">
        <v>1456</v>
      </c>
      <c r="C480" s="67">
        <v>2988</v>
      </c>
      <c r="D480" s="67">
        <v>262</v>
      </c>
      <c r="E480" s="67">
        <v>2049</v>
      </c>
      <c r="F480" s="67">
        <v>248</v>
      </c>
      <c r="G480" s="67">
        <v>2049</v>
      </c>
      <c r="H480" s="67">
        <v>248</v>
      </c>
      <c r="I480" s="67">
        <v>2043</v>
      </c>
      <c r="J480" s="67">
        <v>246</v>
      </c>
      <c r="K480" s="67">
        <v>6</v>
      </c>
      <c r="L480" s="67">
        <v>9</v>
      </c>
      <c r="M480" s="67">
        <v>0</v>
      </c>
      <c r="N480" s="67">
        <v>9</v>
      </c>
      <c r="O480" s="67">
        <v>939</v>
      </c>
      <c r="P480" s="67">
        <v>159</v>
      </c>
    </row>
    <row r="481" spans="1:16" x14ac:dyDescent="0.45">
      <c r="A481" s="67" t="s">
        <v>1457</v>
      </c>
      <c r="B481" s="67" t="s">
        <v>1458</v>
      </c>
      <c r="C481" s="67">
        <v>2831</v>
      </c>
      <c r="D481" s="67">
        <v>357</v>
      </c>
      <c r="E481" s="67">
        <v>1891</v>
      </c>
      <c r="F481" s="67">
        <v>345</v>
      </c>
      <c r="G481" s="67">
        <v>1891</v>
      </c>
      <c r="H481" s="67">
        <v>345</v>
      </c>
      <c r="I481" s="67">
        <v>1852</v>
      </c>
      <c r="J481" s="67">
        <v>342</v>
      </c>
      <c r="K481" s="67">
        <v>39</v>
      </c>
      <c r="L481" s="67">
        <v>35</v>
      </c>
      <c r="M481" s="67">
        <v>0</v>
      </c>
      <c r="N481" s="67">
        <v>9</v>
      </c>
      <c r="O481" s="67">
        <v>940</v>
      </c>
      <c r="P481" s="67">
        <v>185</v>
      </c>
    </row>
    <row r="482" spans="1:16" x14ac:dyDescent="0.45">
      <c r="A482" s="67" t="s">
        <v>1459</v>
      </c>
      <c r="B482" s="67" t="s">
        <v>1460</v>
      </c>
      <c r="C482" s="67">
        <v>2650</v>
      </c>
      <c r="D482" s="67">
        <v>188</v>
      </c>
      <c r="E482" s="67">
        <v>1314</v>
      </c>
      <c r="F482" s="67">
        <v>139</v>
      </c>
      <c r="G482" s="67">
        <v>1314</v>
      </c>
      <c r="H482" s="67">
        <v>139</v>
      </c>
      <c r="I482" s="67">
        <v>1221</v>
      </c>
      <c r="J482" s="67">
        <v>121</v>
      </c>
      <c r="K482" s="67">
        <v>93</v>
      </c>
      <c r="L482" s="67">
        <v>49</v>
      </c>
      <c r="M482" s="67">
        <v>0</v>
      </c>
      <c r="N482" s="67">
        <v>9</v>
      </c>
      <c r="O482" s="67">
        <v>1336</v>
      </c>
      <c r="P482" s="67">
        <v>146</v>
      </c>
    </row>
    <row r="483" spans="1:16" x14ac:dyDescent="0.45">
      <c r="A483" s="67" t="s">
        <v>1461</v>
      </c>
      <c r="B483" s="67" t="s">
        <v>1462</v>
      </c>
      <c r="C483" s="67">
        <v>1057</v>
      </c>
      <c r="D483" s="67">
        <v>159</v>
      </c>
      <c r="E483" s="67">
        <v>376</v>
      </c>
      <c r="F483" s="67">
        <v>66</v>
      </c>
      <c r="G483" s="67">
        <v>376</v>
      </c>
      <c r="H483" s="67">
        <v>66</v>
      </c>
      <c r="I483" s="67">
        <v>370</v>
      </c>
      <c r="J483" s="67">
        <v>66</v>
      </c>
      <c r="K483" s="67">
        <v>6</v>
      </c>
      <c r="L483" s="67">
        <v>8</v>
      </c>
      <c r="M483" s="67">
        <v>0</v>
      </c>
      <c r="N483" s="67">
        <v>9</v>
      </c>
      <c r="O483" s="67">
        <v>681</v>
      </c>
      <c r="P483" s="67">
        <v>140</v>
      </c>
    </row>
    <row r="484" spans="1:16" x14ac:dyDescent="0.45">
      <c r="A484" s="67" t="s">
        <v>1463</v>
      </c>
      <c r="B484" s="67" t="s">
        <v>1464</v>
      </c>
      <c r="C484" s="67">
        <v>2404</v>
      </c>
      <c r="D484" s="67">
        <v>187</v>
      </c>
      <c r="E484" s="67">
        <v>1371</v>
      </c>
      <c r="F484" s="67">
        <v>168</v>
      </c>
      <c r="G484" s="67">
        <v>1371</v>
      </c>
      <c r="H484" s="67">
        <v>168</v>
      </c>
      <c r="I484" s="67">
        <v>1310</v>
      </c>
      <c r="J484" s="67">
        <v>172</v>
      </c>
      <c r="K484" s="67">
        <v>61</v>
      </c>
      <c r="L484" s="67">
        <v>29</v>
      </c>
      <c r="M484" s="67">
        <v>0</v>
      </c>
      <c r="N484" s="67">
        <v>9</v>
      </c>
      <c r="O484" s="67">
        <v>1033</v>
      </c>
      <c r="P484" s="67">
        <v>114</v>
      </c>
    </row>
    <row r="485" spans="1:16" x14ac:dyDescent="0.45">
      <c r="A485" s="67" t="s">
        <v>1465</v>
      </c>
      <c r="B485" s="67" t="s">
        <v>1466</v>
      </c>
      <c r="C485" s="67">
        <v>2404</v>
      </c>
      <c r="D485" s="67">
        <v>149</v>
      </c>
      <c r="E485" s="67">
        <v>1818</v>
      </c>
      <c r="F485" s="67">
        <v>190</v>
      </c>
      <c r="G485" s="67">
        <v>1818</v>
      </c>
      <c r="H485" s="67">
        <v>190</v>
      </c>
      <c r="I485" s="67">
        <v>1797</v>
      </c>
      <c r="J485" s="67">
        <v>189</v>
      </c>
      <c r="K485" s="67">
        <v>21</v>
      </c>
      <c r="L485" s="67">
        <v>15</v>
      </c>
      <c r="M485" s="67">
        <v>0</v>
      </c>
      <c r="N485" s="67">
        <v>9</v>
      </c>
      <c r="O485" s="67">
        <v>586</v>
      </c>
      <c r="P485" s="67">
        <v>253</v>
      </c>
    </row>
    <row r="486" spans="1:16" x14ac:dyDescent="0.45">
      <c r="A486" s="67" t="s">
        <v>1467</v>
      </c>
      <c r="B486" s="67" t="s">
        <v>1468</v>
      </c>
      <c r="C486" s="67">
        <v>4382</v>
      </c>
      <c r="D486" s="67">
        <v>135</v>
      </c>
      <c r="E486" s="67">
        <v>2546</v>
      </c>
      <c r="F486" s="67">
        <v>181</v>
      </c>
      <c r="G486" s="67">
        <v>2546</v>
      </c>
      <c r="H486" s="67">
        <v>181</v>
      </c>
      <c r="I486" s="67">
        <v>2453</v>
      </c>
      <c r="J486" s="67">
        <v>179</v>
      </c>
      <c r="K486" s="67">
        <v>93</v>
      </c>
      <c r="L486" s="67">
        <v>56</v>
      </c>
      <c r="M486" s="67">
        <v>0</v>
      </c>
      <c r="N486" s="67">
        <v>13</v>
      </c>
      <c r="O486" s="67">
        <v>1836</v>
      </c>
      <c r="P486" s="67">
        <v>176</v>
      </c>
    </row>
    <row r="487" spans="1:16" x14ac:dyDescent="0.45">
      <c r="A487" s="67" t="s">
        <v>1469</v>
      </c>
      <c r="B487" s="67" t="s">
        <v>1470</v>
      </c>
      <c r="C487" s="67">
        <v>1442</v>
      </c>
      <c r="D487" s="67">
        <v>235</v>
      </c>
      <c r="E487" s="67">
        <v>799</v>
      </c>
      <c r="F487" s="67">
        <v>176</v>
      </c>
      <c r="G487" s="67">
        <v>799</v>
      </c>
      <c r="H487" s="67">
        <v>176</v>
      </c>
      <c r="I487" s="67">
        <v>748</v>
      </c>
      <c r="J487" s="67">
        <v>169</v>
      </c>
      <c r="K487" s="67">
        <v>51</v>
      </c>
      <c r="L487" s="67">
        <v>39</v>
      </c>
      <c r="M487" s="67">
        <v>0</v>
      </c>
      <c r="N487" s="67">
        <v>9</v>
      </c>
      <c r="O487" s="67">
        <v>643</v>
      </c>
      <c r="P487" s="67">
        <v>116</v>
      </c>
    </row>
    <row r="488" spans="1:16" x14ac:dyDescent="0.45">
      <c r="A488" s="67" t="s">
        <v>1471</v>
      </c>
      <c r="B488" s="67" t="s">
        <v>1472</v>
      </c>
      <c r="C488" s="67">
        <v>1564</v>
      </c>
      <c r="D488" s="67">
        <v>190</v>
      </c>
      <c r="E488" s="67">
        <v>969</v>
      </c>
      <c r="F488" s="67">
        <v>114</v>
      </c>
      <c r="G488" s="67">
        <v>969</v>
      </c>
      <c r="H488" s="67">
        <v>114</v>
      </c>
      <c r="I488" s="67">
        <v>945</v>
      </c>
      <c r="J488" s="67">
        <v>114</v>
      </c>
      <c r="K488" s="67">
        <v>24</v>
      </c>
      <c r="L488" s="67">
        <v>12</v>
      </c>
      <c r="M488" s="67">
        <v>0</v>
      </c>
      <c r="N488" s="67">
        <v>9</v>
      </c>
      <c r="O488" s="67">
        <v>595</v>
      </c>
      <c r="P488" s="67">
        <v>147</v>
      </c>
    </row>
    <row r="489" spans="1:16" x14ac:dyDescent="0.45">
      <c r="A489" s="67" t="s">
        <v>1473</v>
      </c>
      <c r="B489" s="67" t="s">
        <v>1474</v>
      </c>
      <c r="C489" s="67">
        <v>1709</v>
      </c>
      <c r="D489" s="67">
        <v>165</v>
      </c>
      <c r="E489" s="67">
        <v>1287</v>
      </c>
      <c r="F489" s="67">
        <v>144</v>
      </c>
      <c r="G489" s="67">
        <v>1287</v>
      </c>
      <c r="H489" s="67">
        <v>144</v>
      </c>
      <c r="I489" s="67">
        <v>1268</v>
      </c>
      <c r="J489" s="67">
        <v>145</v>
      </c>
      <c r="K489" s="67">
        <v>19</v>
      </c>
      <c r="L489" s="67">
        <v>9</v>
      </c>
      <c r="M489" s="67">
        <v>0</v>
      </c>
      <c r="N489" s="67">
        <v>9</v>
      </c>
      <c r="O489" s="67">
        <v>422</v>
      </c>
      <c r="P489" s="67">
        <v>55</v>
      </c>
    </row>
    <row r="490" spans="1:16" x14ac:dyDescent="0.45">
      <c r="A490" s="67" t="s">
        <v>1475</v>
      </c>
      <c r="B490" s="67" t="s">
        <v>1476</v>
      </c>
      <c r="C490" s="67">
        <v>138</v>
      </c>
      <c r="D490" s="67">
        <v>41</v>
      </c>
      <c r="E490" s="67">
        <v>88</v>
      </c>
      <c r="F490" s="67">
        <v>32</v>
      </c>
      <c r="G490" s="67">
        <v>88</v>
      </c>
      <c r="H490" s="67">
        <v>32</v>
      </c>
      <c r="I490" s="67">
        <v>88</v>
      </c>
      <c r="J490" s="67">
        <v>32</v>
      </c>
      <c r="K490" s="67">
        <v>0</v>
      </c>
      <c r="L490" s="67">
        <v>9</v>
      </c>
      <c r="M490" s="67">
        <v>0</v>
      </c>
      <c r="N490" s="67">
        <v>9</v>
      </c>
      <c r="O490" s="67">
        <v>50</v>
      </c>
      <c r="P490" s="67">
        <v>29</v>
      </c>
    </row>
    <row r="491" spans="1:16" x14ac:dyDescent="0.45">
      <c r="A491" s="67" t="s">
        <v>1477</v>
      </c>
      <c r="B491" s="67" t="s">
        <v>1478</v>
      </c>
      <c r="C491" s="67">
        <v>4835</v>
      </c>
      <c r="D491" s="67">
        <v>364</v>
      </c>
      <c r="E491" s="67">
        <v>3527</v>
      </c>
      <c r="F491" s="67">
        <v>339</v>
      </c>
      <c r="G491" s="67">
        <v>3527</v>
      </c>
      <c r="H491" s="67">
        <v>339</v>
      </c>
      <c r="I491" s="67">
        <v>3455</v>
      </c>
      <c r="J491" s="67">
        <v>337</v>
      </c>
      <c r="K491" s="67">
        <v>72</v>
      </c>
      <c r="L491" s="67">
        <v>30</v>
      </c>
      <c r="M491" s="67">
        <v>0</v>
      </c>
      <c r="N491" s="67">
        <v>13</v>
      </c>
      <c r="O491" s="67">
        <v>1308</v>
      </c>
      <c r="P491" s="67">
        <v>122</v>
      </c>
    </row>
    <row r="492" spans="1:16" x14ac:dyDescent="0.45">
      <c r="A492" s="67" t="s">
        <v>1479</v>
      </c>
      <c r="B492" s="67" t="s">
        <v>1480</v>
      </c>
      <c r="C492" s="67">
        <v>1410</v>
      </c>
      <c r="D492" s="67">
        <v>168</v>
      </c>
      <c r="E492" s="67">
        <v>633</v>
      </c>
      <c r="F492" s="67">
        <v>105</v>
      </c>
      <c r="G492" s="67">
        <v>633</v>
      </c>
      <c r="H492" s="67">
        <v>105</v>
      </c>
      <c r="I492" s="67">
        <v>606</v>
      </c>
      <c r="J492" s="67">
        <v>103</v>
      </c>
      <c r="K492" s="67">
        <v>27</v>
      </c>
      <c r="L492" s="67">
        <v>16</v>
      </c>
      <c r="M492" s="67">
        <v>0</v>
      </c>
      <c r="N492" s="67">
        <v>9</v>
      </c>
      <c r="O492" s="67">
        <v>777</v>
      </c>
      <c r="P492" s="67">
        <v>124</v>
      </c>
    </row>
    <row r="493" spans="1:16" x14ac:dyDescent="0.45">
      <c r="A493" s="67" t="s">
        <v>1481</v>
      </c>
      <c r="B493" s="67" t="s">
        <v>1482</v>
      </c>
      <c r="C493" s="67">
        <v>734</v>
      </c>
      <c r="D493" s="67">
        <v>125</v>
      </c>
      <c r="E493" s="67">
        <v>377</v>
      </c>
      <c r="F493" s="67">
        <v>88</v>
      </c>
      <c r="G493" s="67">
        <v>377</v>
      </c>
      <c r="H493" s="67">
        <v>88</v>
      </c>
      <c r="I493" s="67">
        <v>367</v>
      </c>
      <c r="J493" s="67">
        <v>88</v>
      </c>
      <c r="K493" s="67">
        <v>10</v>
      </c>
      <c r="L493" s="67">
        <v>10</v>
      </c>
      <c r="M493" s="67">
        <v>0</v>
      </c>
      <c r="N493" s="67">
        <v>9</v>
      </c>
      <c r="O493" s="67">
        <v>357</v>
      </c>
      <c r="P493" s="67">
        <v>86</v>
      </c>
    </row>
    <row r="494" spans="1:16" x14ac:dyDescent="0.45">
      <c r="A494" s="67" t="s">
        <v>1483</v>
      </c>
      <c r="B494" s="67" t="s">
        <v>1484</v>
      </c>
      <c r="C494" s="67">
        <v>283</v>
      </c>
      <c r="D494" s="67">
        <v>90</v>
      </c>
      <c r="E494" s="67">
        <v>140</v>
      </c>
      <c r="F494" s="67">
        <v>58</v>
      </c>
      <c r="G494" s="67">
        <v>140</v>
      </c>
      <c r="H494" s="67">
        <v>58</v>
      </c>
      <c r="I494" s="67">
        <v>140</v>
      </c>
      <c r="J494" s="67">
        <v>58</v>
      </c>
      <c r="K494" s="67">
        <v>0</v>
      </c>
      <c r="L494" s="67">
        <v>9</v>
      </c>
      <c r="M494" s="67">
        <v>0</v>
      </c>
      <c r="N494" s="67">
        <v>9</v>
      </c>
      <c r="O494" s="67">
        <v>143</v>
      </c>
      <c r="P494" s="67">
        <v>55</v>
      </c>
    </row>
    <row r="495" spans="1:16" x14ac:dyDescent="0.45">
      <c r="A495" s="67" t="s">
        <v>1485</v>
      </c>
      <c r="B495" s="67" t="s">
        <v>1486</v>
      </c>
      <c r="C495" s="67">
        <v>750</v>
      </c>
      <c r="D495" s="67">
        <v>104</v>
      </c>
      <c r="E495" s="67">
        <v>409</v>
      </c>
      <c r="F495" s="67">
        <v>70</v>
      </c>
      <c r="G495" s="67">
        <v>409</v>
      </c>
      <c r="H495" s="67">
        <v>70</v>
      </c>
      <c r="I495" s="67">
        <v>397</v>
      </c>
      <c r="J495" s="67">
        <v>67</v>
      </c>
      <c r="K495" s="67">
        <v>12</v>
      </c>
      <c r="L495" s="67">
        <v>11</v>
      </c>
      <c r="M495" s="67">
        <v>0</v>
      </c>
      <c r="N495" s="67">
        <v>9</v>
      </c>
      <c r="O495" s="67">
        <v>341</v>
      </c>
      <c r="P495" s="67">
        <v>75</v>
      </c>
    </row>
    <row r="496" spans="1:16" x14ac:dyDescent="0.45">
      <c r="A496" s="67" t="s">
        <v>1487</v>
      </c>
      <c r="B496" s="67" t="s">
        <v>1488</v>
      </c>
      <c r="C496" s="67">
        <v>1194</v>
      </c>
      <c r="D496" s="67">
        <v>146</v>
      </c>
      <c r="E496" s="67">
        <v>803</v>
      </c>
      <c r="F496" s="67">
        <v>98</v>
      </c>
      <c r="G496" s="67">
        <v>803</v>
      </c>
      <c r="H496" s="67">
        <v>98</v>
      </c>
      <c r="I496" s="67">
        <v>787</v>
      </c>
      <c r="J496" s="67">
        <v>97</v>
      </c>
      <c r="K496" s="67">
        <v>16</v>
      </c>
      <c r="L496" s="67">
        <v>9</v>
      </c>
      <c r="M496" s="67">
        <v>0</v>
      </c>
      <c r="N496" s="67">
        <v>9</v>
      </c>
      <c r="O496" s="67">
        <v>391</v>
      </c>
      <c r="P496" s="67">
        <v>91</v>
      </c>
    </row>
    <row r="497" spans="1:16" x14ac:dyDescent="0.45">
      <c r="A497" s="67" t="s">
        <v>1489</v>
      </c>
      <c r="B497" s="67" t="s">
        <v>1490</v>
      </c>
      <c r="C497" s="67">
        <v>409</v>
      </c>
      <c r="D497" s="67">
        <v>153</v>
      </c>
      <c r="E497" s="67">
        <v>147</v>
      </c>
      <c r="F497" s="67">
        <v>36</v>
      </c>
      <c r="G497" s="67">
        <v>147</v>
      </c>
      <c r="H497" s="67">
        <v>36</v>
      </c>
      <c r="I497" s="67">
        <v>144</v>
      </c>
      <c r="J497" s="67">
        <v>35</v>
      </c>
      <c r="K497" s="67">
        <v>3</v>
      </c>
      <c r="L497" s="67">
        <v>4</v>
      </c>
      <c r="M497" s="67">
        <v>0</v>
      </c>
      <c r="N497" s="67">
        <v>9</v>
      </c>
      <c r="O497" s="67">
        <v>262</v>
      </c>
      <c r="P497" s="67">
        <v>155</v>
      </c>
    </row>
    <row r="498" spans="1:16" x14ac:dyDescent="0.45">
      <c r="A498" s="67" t="s">
        <v>1491</v>
      </c>
      <c r="B498" s="67" t="s">
        <v>1492</v>
      </c>
      <c r="C498" s="67">
        <v>165</v>
      </c>
      <c r="D498" s="67">
        <v>55</v>
      </c>
      <c r="E498" s="67">
        <v>96</v>
      </c>
      <c r="F498" s="67">
        <v>39</v>
      </c>
      <c r="G498" s="67">
        <v>96</v>
      </c>
      <c r="H498" s="67">
        <v>39</v>
      </c>
      <c r="I498" s="67">
        <v>94</v>
      </c>
      <c r="J498" s="67">
        <v>39</v>
      </c>
      <c r="K498" s="67">
        <v>2</v>
      </c>
      <c r="L498" s="67">
        <v>3</v>
      </c>
      <c r="M498" s="67">
        <v>0</v>
      </c>
      <c r="N498" s="67">
        <v>9</v>
      </c>
      <c r="O498" s="67">
        <v>69</v>
      </c>
      <c r="P498" s="67">
        <v>38</v>
      </c>
    </row>
    <row r="499" spans="1:16" x14ac:dyDescent="0.45">
      <c r="A499" s="67" t="s">
        <v>1493</v>
      </c>
      <c r="B499" s="67" t="s">
        <v>1494</v>
      </c>
      <c r="C499" s="67">
        <v>5193</v>
      </c>
      <c r="D499" s="67">
        <v>241</v>
      </c>
      <c r="E499" s="67">
        <v>3296</v>
      </c>
      <c r="F499" s="67">
        <v>267</v>
      </c>
      <c r="G499" s="67">
        <v>3296</v>
      </c>
      <c r="H499" s="67">
        <v>267</v>
      </c>
      <c r="I499" s="67">
        <v>3263</v>
      </c>
      <c r="J499" s="67">
        <v>268</v>
      </c>
      <c r="K499" s="67">
        <v>33</v>
      </c>
      <c r="L499" s="67">
        <v>19</v>
      </c>
      <c r="M499" s="67">
        <v>0</v>
      </c>
      <c r="N499" s="67">
        <v>13</v>
      </c>
      <c r="O499" s="67">
        <v>1897</v>
      </c>
      <c r="P499" s="67">
        <v>197</v>
      </c>
    </row>
    <row r="500" spans="1:16" x14ac:dyDescent="0.45">
      <c r="A500" s="67" t="s">
        <v>1495</v>
      </c>
      <c r="B500" s="67" t="s">
        <v>1496</v>
      </c>
      <c r="C500" s="67">
        <v>5997</v>
      </c>
      <c r="D500" s="67">
        <v>320</v>
      </c>
      <c r="E500" s="67">
        <v>4156</v>
      </c>
      <c r="F500" s="67">
        <v>274</v>
      </c>
      <c r="G500" s="67">
        <v>4156</v>
      </c>
      <c r="H500" s="67">
        <v>274</v>
      </c>
      <c r="I500" s="67">
        <v>4085</v>
      </c>
      <c r="J500" s="67">
        <v>275</v>
      </c>
      <c r="K500" s="67">
        <v>71</v>
      </c>
      <c r="L500" s="67">
        <v>22</v>
      </c>
      <c r="M500" s="67">
        <v>0</v>
      </c>
      <c r="N500" s="67">
        <v>13</v>
      </c>
      <c r="O500" s="67">
        <v>1841</v>
      </c>
      <c r="P500" s="67">
        <v>169</v>
      </c>
    </row>
    <row r="501" spans="1:16" x14ac:dyDescent="0.45">
      <c r="A501" s="67" t="s">
        <v>1497</v>
      </c>
      <c r="B501" s="67" t="s">
        <v>1498</v>
      </c>
      <c r="C501" s="67">
        <v>32994</v>
      </c>
      <c r="D501" s="67">
        <v>510</v>
      </c>
      <c r="E501" s="67">
        <v>19695</v>
      </c>
      <c r="F501" s="67">
        <v>626</v>
      </c>
      <c r="G501" s="67">
        <v>19645</v>
      </c>
      <c r="H501" s="67">
        <v>618</v>
      </c>
      <c r="I501" s="67">
        <v>19158</v>
      </c>
      <c r="J501" s="67">
        <v>633</v>
      </c>
      <c r="K501" s="67">
        <v>487</v>
      </c>
      <c r="L501" s="67">
        <v>160</v>
      </c>
      <c r="M501" s="67">
        <v>50</v>
      </c>
      <c r="N501" s="67">
        <v>59</v>
      </c>
      <c r="O501" s="67">
        <v>13299</v>
      </c>
      <c r="P501" s="67">
        <v>651</v>
      </c>
    </row>
    <row r="502" spans="1:16" x14ac:dyDescent="0.45">
      <c r="A502" s="67" t="s">
        <v>1499</v>
      </c>
      <c r="B502" s="67" t="s">
        <v>1500</v>
      </c>
      <c r="C502" s="67">
        <v>1345</v>
      </c>
      <c r="D502" s="67">
        <v>175</v>
      </c>
      <c r="E502" s="67">
        <v>894</v>
      </c>
      <c r="F502" s="67">
        <v>122</v>
      </c>
      <c r="G502" s="67">
        <v>894</v>
      </c>
      <c r="H502" s="67">
        <v>122</v>
      </c>
      <c r="I502" s="67">
        <v>882</v>
      </c>
      <c r="J502" s="67">
        <v>122</v>
      </c>
      <c r="K502" s="67">
        <v>12</v>
      </c>
      <c r="L502" s="67">
        <v>9</v>
      </c>
      <c r="M502" s="67">
        <v>0</v>
      </c>
      <c r="N502" s="67">
        <v>9</v>
      </c>
      <c r="O502" s="67">
        <v>451</v>
      </c>
      <c r="P502" s="67">
        <v>111</v>
      </c>
    </row>
    <row r="503" spans="1:16" x14ac:dyDescent="0.45">
      <c r="A503" s="67" t="s">
        <v>1501</v>
      </c>
      <c r="B503" s="67" t="s">
        <v>1502</v>
      </c>
      <c r="C503" s="67">
        <v>2324</v>
      </c>
      <c r="D503" s="67">
        <v>286</v>
      </c>
      <c r="E503" s="67">
        <v>1515</v>
      </c>
      <c r="F503" s="67">
        <v>190</v>
      </c>
      <c r="G503" s="67">
        <v>1515</v>
      </c>
      <c r="H503" s="67">
        <v>190</v>
      </c>
      <c r="I503" s="67">
        <v>1500</v>
      </c>
      <c r="J503" s="67">
        <v>189</v>
      </c>
      <c r="K503" s="67">
        <v>15</v>
      </c>
      <c r="L503" s="67">
        <v>8</v>
      </c>
      <c r="M503" s="67">
        <v>0</v>
      </c>
      <c r="N503" s="67">
        <v>9</v>
      </c>
      <c r="O503" s="67">
        <v>809</v>
      </c>
      <c r="P503" s="67">
        <v>156</v>
      </c>
    </row>
    <row r="504" spans="1:16" x14ac:dyDescent="0.45">
      <c r="A504" s="67" t="s">
        <v>1503</v>
      </c>
      <c r="B504" s="67" t="s">
        <v>1504</v>
      </c>
      <c r="C504" s="67">
        <v>3764</v>
      </c>
      <c r="D504" s="67">
        <v>515</v>
      </c>
      <c r="E504" s="67">
        <v>2920</v>
      </c>
      <c r="F504" s="67">
        <v>515</v>
      </c>
      <c r="G504" s="67">
        <v>2920</v>
      </c>
      <c r="H504" s="67">
        <v>515</v>
      </c>
      <c r="I504" s="67">
        <v>2858</v>
      </c>
      <c r="J504" s="67">
        <v>507</v>
      </c>
      <c r="K504" s="67">
        <v>62</v>
      </c>
      <c r="L504" s="67">
        <v>48</v>
      </c>
      <c r="M504" s="67">
        <v>0</v>
      </c>
      <c r="N504" s="67">
        <v>9</v>
      </c>
      <c r="O504" s="67">
        <v>844</v>
      </c>
      <c r="P504" s="67">
        <v>211</v>
      </c>
    </row>
    <row r="505" spans="1:16" x14ac:dyDescent="0.45">
      <c r="A505" s="67" t="s">
        <v>1505</v>
      </c>
      <c r="B505" s="67" t="s">
        <v>1506</v>
      </c>
      <c r="C505" s="67">
        <v>3529</v>
      </c>
      <c r="D505" s="67">
        <v>266</v>
      </c>
      <c r="E505" s="67">
        <v>2213</v>
      </c>
      <c r="F505" s="67">
        <v>178</v>
      </c>
      <c r="G505" s="67">
        <v>2213</v>
      </c>
      <c r="H505" s="67">
        <v>178</v>
      </c>
      <c r="I505" s="67">
        <v>2193</v>
      </c>
      <c r="J505" s="67">
        <v>182</v>
      </c>
      <c r="K505" s="67">
        <v>20</v>
      </c>
      <c r="L505" s="67">
        <v>12</v>
      </c>
      <c r="M505" s="67">
        <v>0</v>
      </c>
      <c r="N505" s="67">
        <v>9</v>
      </c>
      <c r="O505" s="67">
        <v>1316</v>
      </c>
      <c r="P505" s="67">
        <v>164</v>
      </c>
    </row>
    <row r="506" spans="1:16" x14ac:dyDescent="0.45">
      <c r="A506" s="67" t="s">
        <v>1507</v>
      </c>
      <c r="B506" s="67" t="s">
        <v>1508</v>
      </c>
      <c r="C506" s="67">
        <v>783</v>
      </c>
      <c r="D506" s="67">
        <v>188</v>
      </c>
      <c r="E506" s="67">
        <v>413</v>
      </c>
      <c r="F506" s="67">
        <v>108</v>
      </c>
      <c r="G506" s="67">
        <v>413</v>
      </c>
      <c r="H506" s="67">
        <v>108</v>
      </c>
      <c r="I506" s="67">
        <v>406</v>
      </c>
      <c r="J506" s="67">
        <v>107</v>
      </c>
      <c r="K506" s="67">
        <v>7</v>
      </c>
      <c r="L506" s="67">
        <v>9</v>
      </c>
      <c r="M506" s="67">
        <v>0</v>
      </c>
      <c r="N506" s="67">
        <v>9</v>
      </c>
      <c r="O506" s="67">
        <v>370</v>
      </c>
      <c r="P506" s="67">
        <v>137</v>
      </c>
    </row>
    <row r="507" spans="1:16" x14ac:dyDescent="0.45">
      <c r="A507" s="67" t="s">
        <v>1509</v>
      </c>
      <c r="B507" s="67" t="s">
        <v>1510</v>
      </c>
      <c r="C507" s="67">
        <v>1804</v>
      </c>
      <c r="D507" s="67">
        <v>202</v>
      </c>
      <c r="E507" s="67">
        <v>932</v>
      </c>
      <c r="F507" s="67">
        <v>154</v>
      </c>
      <c r="G507" s="67">
        <v>932</v>
      </c>
      <c r="H507" s="67">
        <v>154</v>
      </c>
      <c r="I507" s="67">
        <v>882</v>
      </c>
      <c r="J507" s="67">
        <v>132</v>
      </c>
      <c r="K507" s="67">
        <v>50</v>
      </c>
      <c r="L507" s="67">
        <v>45</v>
      </c>
      <c r="M507" s="67">
        <v>0</v>
      </c>
      <c r="N507" s="67">
        <v>9</v>
      </c>
      <c r="O507" s="67">
        <v>872</v>
      </c>
      <c r="P507" s="67">
        <v>142</v>
      </c>
    </row>
    <row r="508" spans="1:16" x14ac:dyDescent="0.45">
      <c r="A508" s="67" t="s">
        <v>1511</v>
      </c>
      <c r="B508" s="67" t="s">
        <v>1512</v>
      </c>
      <c r="C508" s="67">
        <v>15248</v>
      </c>
      <c r="D508" s="67">
        <v>327</v>
      </c>
      <c r="E508" s="67">
        <v>9301</v>
      </c>
      <c r="F508" s="67">
        <v>348</v>
      </c>
      <c r="G508" s="67">
        <v>9264</v>
      </c>
      <c r="H508" s="67">
        <v>357</v>
      </c>
      <c r="I508" s="67">
        <v>8896</v>
      </c>
      <c r="J508" s="67">
        <v>354</v>
      </c>
      <c r="K508" s="67">
        <v>368</v>
      </c>
      <c r="L508" s="67">
        <v>140</v>
      </c>
      <c r="M508" s="67">
        <v>37</v>
      </c>
      <c r="N508" s="67">
        <v>39</v>
      </c>
      <c r="O508" s="67">
        <v>5947</v>
      </c>
      <c r="P508" s="67">
        <v>400</v>
      </c>
    </row>
    <row r="509" spans="1:16" x14ac:dyDescent="0.45">
      <c r="A509" s="67" t="s">
        <v>1513</v>
      </c>
      <c r="B509" s="67" t="s">
        <v>1514</v>
      </c>
      <c r="C509" s="67">
        <v>11913</v>
      </c>
      <c r="D509" s="67">
        <v>303</v>
      </c>
      <c r="E509" s="67">
        <v>7416</v>
      </c>
      <c r="F509" s="67">
        <v>364</v>
      </c>
      <c r="G509" s="67">
        <v>7405</v>
      </c>
      <c r="H509" s="67">
        <v>365</v>
      </c>
      <c r="I509" s="67">
        <v>7290</v>
      </c>
      <c r="J509" s="67">
        <v>369</v>
      </c>
      <c r="K509" s="67">
        <v>115</v>
      </c>
      <c r="L509" s="67">
        <v>52</v>
      </c>
      <c r="M509" s="67">
        <v>11</v>
      </c>
      <c r="N509" s="67">
        <v>19</v>
      </c>
      <c r="O509" s="67">
        <v>4497</v>
      </c>
      <c r="P509" s="67">
        <v>372</v>
      </c>
    </row>
    <row r="510" spans="1:16" x14ac:dyDescent="0.45">
      <c r="A510" s="67" t="s">
        <v>1515</v>
      </c>
      <c r="B510" s="67" t="s">
        <v>1516</v>
      </c>
      <c r="C510" s="67">
        <v>1675</v>
      </c>
      <c r="D510" s="67">
        <v>140</v>
      </c>
      <c r="E510" s="67">
        <v>1150</v>
      </c>
      <c r="F510" s="67">
        <v>123</v>
      </c>
      <c r="G510" s="67">
        <v>1150</v>
      </c>
      <c r="H510" s="67">
        <v>123</v>
      </c>
      <c r="I510" s="67">
        <v>1136</v>
      </c>
      <c r="J510" s="67">
        <v>122</v>
      </c>
      <c r="K510" s="67">
        <v>14</v>
      </c>
      <c r="L510" s="67">
        <v>8</v>
      </c>
      <c r="M510" s="67">
        <v>0</v>
      </c>
      <c r="N510" s="67">
        <v>9</v>
      </c>
      <c r="O510" s="67">
        <v>525</v>
      </c>
      <c r="P510" s="67">
        <v>80</v>
      </c>
    </row>
    <row r="511" spans="1:16" x14ac:dyDescent="0.45">
      <c r="A511" s="67" t="s">
        <v>1517</v>
      </c>
      <c r="B511" s="67" t="s">
        <v>1518</v>
      </c>
      <c r="C511" s="67">
        <v>793</v>
      </c>
      <c r="D511" s="67">
        <v>105</v>
      </c>
      <c r="E511" s="67">
        <v>330</v>
      </c>
      <c r="F511" s="67">
        <v>75</v>
      </c>
      <c r="G511" s="67">
        <v>327</v>
      </c>
      <c r="H511" s="67">
        <v>74</v>
      </c>
      <c r="I511" s="67">
        <v>322</v>
      </c>
      <c r="J511" s="67">
        <v>74</v>
      </c>
      <c r="K511" s="67">
        <v>5</v>
      </c>
      <c r="L511" s="67">
        <v>4</v>
      </c>
      <c r="M511" s="67">
        <v>3</v>
      </c>
      <c r="N511" s="67">
        <v>6</v>
      </c>
      <c r="O511" s="67">
        <v>463</v>
      </c>
      <c r="P511" s="67">
        <v>85</v>
      </c>
    </row>
    <row r="512" spans="1:16" x14ac:dyDescent="0.45">
      <c r="A512" s="67" t="s">
        <v>1519</v>
      </c>
      <c r="B512" s="67" t="s">
        <v>1520</v>
      </c>
      <c r="C512" s="67">
        <v>2064</v>
      </c>
      <c r="D512" s="67">
        <v>323</v>
      </c>
      <c r="E512" s="67">
        <v>1437</v>
      </c>
      <c r="F512" s="67">
        <v>316</v>
      </c>
      <c r="G512" s="67">
        <v>1437</v>
      </c>
      <c r="H512" s="67">
        <v>316</v>
      </c>
      <c r="I512" s="67">
        <v>1398</v>
      </c>
      <c r="J512" s="67">
        <v>314</v>
      </c>
      <c r="K512" s="67">
        <v>39</v>
      </c>
      <c r="L512" s="67">
        <v>31</v>
      </c>
      <c r="M512" s="67">
        <v>0</v>
      </c>
      <c r="N512" s="67">
        <v>9</v>
      </c>
      <c r="O512" s="67">
        <v>627</v>
      </c>
      <c r="P512" s="67">
        <v>121</v>
      </c>
    </row>
    <row r="513" spans="1:16" x14ac:dyDescent="0.45">
      <c r="A513" s="67" t="s">
        <v>1521</v>
      </c>
      <c r="B513" s="67" t="s">
        <v>1522</v>
      </c>
      <c r="C513" s="67">
        <v>17730</v>
      </c>
      <c r="D513" s="67">
        <v>554</v>
      </c>
      <c r="E513" s="67">
        <v>11607</v>
      </c>
      <c r="F513" s="67">
        <v>665</v>
      </c>
      <c r="G513" s="67">
        <v>11607</v>
      </c>
      <c r="H513" s="67">
        <v>665</v>
      </c>
      <c r="I513" s="67">
        <v>11106</v>
      </c>
      <c r="J513" s="67">
        <v>650</v>
      </c>
      <c r="K513" s="67">
        <v>501</v>
      </c>
      <c r="L513" s="67">
        <v>210</v>
      </c>
      <c r="M513" s="67">
        <v>0</v>
      </c>
      <c r="N513" s="67">
        <v>17</v>
      </c>
      <c r="O513" s="67">
        <v>6123</v>
      </c>
      <c r="P513" s="67">
        <v>566</v>
      </c>
    </row>
    <row r="514" spans="1:16" x14ac:dyDescent="0.45">
      <c r="A514" s="67" t="s">
        <v>1523</v>
      </c>
      <c r="B514" s="67" t="s">
        <v>1524</v>
      </c>
      <c r="C514" s="67">
        <v>23810</v>
      </c>
      <c r="D514" s="67">
        <v>1000</v>
      </c>
      <c r="E514" s="67">
        <v>16384</v>
      </c>
      <c r="F514" s="67">
        <v>913</v>
      </c>
      <c r="G514" s="67">
        <v>16384</v>
      </c>
      <c r="H514" s="67">
        <v>913</v>
      </c>
      <c r="I514" s="67">
        <v>15553</v>
      </c>
      <c r="J514" s="67">
        <v>917</v>
      </c>
      <c r="K514" s="67">
        <v>831</v>
      </c>
      <c r="L514" s="67">
        <v>306</v>
      </c>
      <c r="M514" s="67">
        <v>0</v>
      </c>
      <c r="N514" s="67">
        <v>20</v>
      </c>
      <c r="O514" s="67">
        <v>7426</v>
      </c>
      <c r="P514" s="67">
        <v>670</v>
      </c>
    </row>
    <row r="515" spans="1:16" x14ac:dyDescent="0.45">
      <c r="A515" s="67" t="s">
        <v>1525</v>
      </c>
      <c r="B515" s="67" t="s">
        <v>1526</v>
      </c>
      <c r="C515" s="67">
        <v>21908</v>
      </c>
      <c r="D515" s="67">
        <v>1177</v>
      </c>
      <c r="E515" s="67">
        <v>15414</v>
      </c>
      <c r="F515" s="67">
        <v>914</v>
      </c>
      <c r="G515" s="67">
        <v>15414</v>
      </c>
      <c r="H515" s="67">
        <v>914</v>
      </c>
      <c r="I515" s="67">
        <v>14675</v>
      </c>
      <c r="J515" s="67">
        <v>917</v>
      </c>
      <c r="K515" s="67">
        <v>739</v>
      </c>
      <c r="L515" s="67">
        <v>227</v>
      </c>
      <c r="M515" s="67">
        <v>0</v>
      </c>
      <c r="N515" s="67">
        <v>17</v>
      </c>
      <c r="O515" s="67">
        <v>6494</v>
      </c>
      <c r="P515" s="67">
        <v>635</v>
      </c>
    </row>
    <row r="516" spans="1:16" x14ac:dyDescent="0.45">
      <c r="A516" s="67" t="s">
        <v>1527</v>
      </c>
      <c r="B516" s="67" t="s">
        <v>1528</v>
      </c>
      <c r="C516" s="67">
        <v>22640</v>
      </c>
      <c r="D516" s="67">
        <v>935</v>
      </c>
      <c r="E516" s="67">
        <v>15231</v>
      </c>
      <c r="F516" s="67">
        <v>723</v>
      </c>
      <c r="G516" s="67">
        <v>15219</v>
      </c>
      <c r="H516" s="67">
        <v>723</v>
      </c>
      <c r="I516" s="67">
        <v>14665</v>
      </c>
      <c r="J516" s="67">
        <v>690</v>
      </c>
      <c r="K516" s="67">
        <v>554</v>
      </c>
      <c r="L516" s="67">
        <v>197</v>
      </c>
      <c r="M516" s="67">
        <v>12</v>
      </c>
      <c r="N516" s="67">
        <v>19</v>
      </c>
      <c r="O516" s="67">
        <v>7409</v>
      </c>
      <c r="P516" s="67">
        <v>639</v>
      </c>
    </row>
    <row r="517" spans="1:16" x14ac:dyDescent="0.45">
      <c r="A517" s="67" t="s">
        <v>1529</v>
      </c>
      <c r="B517" s="67" t="s">
        <v>1530</v>
      </c>
      <c r="C517" s="67">
        <v>1130</v>
      </c>
      <c r="D517" s="67">
        <v>32</v>
      </c>
      <c r="E517" s="67">
        <v>0</v>
      </c>
      <c r="F517" s="67">
        <v>9</v>
      </c>
      <c r="G517" s="67">
        <v>0</v>
      </c>
      <c r="H517" s="67">
        <v>9</v>
      </c>
      <c r="I517" s="67">
        <v>0</v>
      </c>
      <c r="J517" s="67">
        <v>9</v>
      </c>
      <c r="K517" s="67">
        <v>0</v>
      </c>
      <c r="L517" s="67">
        <v>9</v>
      </c>
      <c r="M517" s="67">
        <v>0</v>
      </c>
      <c r="N517" s="67">
        <v>9</v>
      </c>
      <c r="O517" s="67">
        <v>1130</v>
      </c>
      <c r="P517" s="67">
        <v>32</v>
      </c>
    </row>
    <row r="518" spans="1:16" x14ac:dyDescent="0.45">
      <c r="A518" s="67" t="s">
        <v>1531</v>
      </c>
      <c r="B518" s="67" t="s">
        <v>1532</v>
      </c>
      <c r="C518" s="67">
        <v>30276</v>
      </c>
      <c r="D518" s="67">
        <v>992</v>
      </c>
      <c r="E518" s="67">
        <v>20114</v>
      </c>
      <c r="F518" s="67">
        <v>765</v>
      </c>
      <c r="G518" s="67">
        <v>20114</v>
      </c>
      <c r="H518" s="67">
        <v>765</v>
      </c>
      <c r="I518" s="67">
        <v>19705</v>
      </c>
      <c r="J518" s="67">
        <v>745</v>
      </c>
      <c r="K518" s="67">
        <v>409</v>
      </c>
      <c r="L518" s="67">
        <v>125</v>
      </c>
      <c r="M518" s="67">
        <v>0</v>
      </c>
      <c r="N518" s="67">
        <v>20</v>
      </c>
      <c r="O518" s="67">
        <v>10162</v>
      </c>
      <c r="P518" s="67">
        <v>829</v>
      </c>
    </row>
    <row r="519" spans="1:16" x14ac:dyDescent="0.45">
      <c r="A519" s="67" t="s">
        <v>1533</v>
      </c>
      <c r="B519" s="67" t="s">
        <v>1534</v>
      </c>
      <c r="C519" s="67">
        <v>32369</v>
      </c>
      <c r="D519" s="67">
        <v>998</v>
      </c>
      <c r="E519" s="67">
        <v>22106</v>
      </c>
      <c r="F519" s="67">
        <v>870</v>
      </c>
      <c r="G519" s="67">
        <v>22106</v>
      </c>
      <c r="H519" s="67">
        <v>870</v>
      </c>
      <c r="I519" s="67">
        <v>21552</v>
      </c>
      <c r="J519" s="67">
        <v>885</v>
      </c>
      <c r="K519" s="67">
        <v>554</v>
      </c>
      <c r="L519" s="67">
        <v>164</v>
      </c>
      <c r="M519" s="67">
        <v>0</v>
      </c>
      <c r="N519" s="67">
        <v>20</v>
      </c>
      <c r="O519" s="67">
        <v>10263</v>
      </c>
      <c r="P519" s="67">
        <v>807</v>
      </c>
    </row>
    <row r="520" spans="1:16" x14ac:dyDescent="0.45">
      <c r="A520" s="67" t="s">
        <v>1535</v>
      </c>
      <c r="B520" s="67" t="s">
        <v>1536</v>
      </c>
      <c r="C520" s="67">
        <v>25075</v>
      </c>
      <c r="D520" s="67">
        <v>694</v>
      </c>
      <c r="E520" s="67">
        <v>15724</v>
      </c>
      <c r="F520" s="67">
        <v>666</v>
      </c>
      <c r="G520" s="67">
        <v>15724</v>
      </c>
      <c r="H520" s="67">
        <v>666</v>
      </c>
      <c r="I520" s="67">
        <v>15226</v>
      </c>
      <c r="J520" s="67">
        <v>657</v>
      </c>
      <c r="K520" s="67">
        <v>498</v>
      </c>
      <c r="L520" s="67">
        <v>188</v>
      </c>
      <c r="M520" s="67">
        <v>0</v>
      </c>
      <c r="N520" s="67">
        <v>20</v>
      </c>
      <c r="O520" s="67">
        <v>9351</v>
      </c>
      <c r="P520" s="67">
        <v>675</v>
      </c>
    </row>
    <row r="521" spans="1:16" x14ac:dyDescent="0.45">
      <c r="A521" s="67" t="s">
        <v>1537</v>
      </c>
      <c r="B521" s="67" t="s">
        <v>1538</v>
      </c>
      <c r="C521" s="67">
        <v>20205</v>
      </c>
      <c r="D521" s="67">
        <v>735</v>
      </c>
      <c r="E521" s="67">
        <v>12856</v>
      </c>
      <c r="F521" s="67">
        <v>594</v>
      </c>
      <c r="G521" s="67">
        <v>12856</v>
      </c>
      <c r="H521" s="67">
        <v>594</v>
      </c>
      <c r="I521" s="67">
        <v>12189</v>
      </c>
      <c r="J521" s="67">
        <v>564</v>
      </c>
      <c r="K521" s="67">
        <v>667</v>
      </c>
      <c r="L521" s="67">
        <v>212</v>
      </c>
      <c r="M521" s="67">
        <v>0</v>
      </c>
      <c r="N521" s="67">
        <v>17</v>
      </c>
      <c r="O521" s="67">
        <v>7349</v>
      </c>
      <c r="P521" s="67">
        <v>540</v>
      </c>
    </row>
    <row r="522" spans="1:16" x14ac:dyDescent="0.45">
      <c r="A522" s="67" t="s">
        <v>1539</v>
      </c>
      <c r="B522" s="67" t="s">
        <v>1540</v>
      </c>
      <c r="C522" s="67">
        <v>2112</v>
      </c>
      <c r="D522" s="67">
        <v>237</v>
      </c>
      <c r="E522" s="67">
        <v>1475</v>
      </c>
      <c r="F522" s="67">
        <v>203</v>
      </c>
      <c r="G522" s="67">
        <v>1475</v>
      </c>
      <c r="H522" s="67">
        <v>203</v>
      </c>
      <c r="I522" s="67">
        <v>1394</v>
      </c>
      <c r="J522" s="67">
        <v>195</v>
      </c>
      <c r="K522" s="67">
        <v>81</v>
      </c>
      <c r="L522" s="67">
        <v>33</v>
      </c>
      <c r="M522" s="67">
        <v>0</v>
      </c>
      <c r="N522" s="67">
        <v>9</v>
      </c>
      <c r="O522" s="67">
        <v>637</v>
      </c>
      <c r="P522" s="67">
        <v>105</v>
      </c>
    </row>
    <row r="523" spans="1:16" x14ac:dyDescent="0.45">
      <c r="A523" s="67" t="s">
        <v>1541</v>
      </c>
      <c r="B523" s="67" t="s">
        <v>1542</v>
      </c>
      <c r="C523" s="67">
        <v>3167</v>
      </c>
      <c r="D523" s="67">
        <v>326</v>
      </c>
      <c r="E523" s="67">
        <v>1938</v>
      </c>
      <c r="F523" s="67">
        <v>240</v>
      </c>
      <c r="G523" s="67">
        <v>1938</v>
      </c>
      <c r="H523" s="67">
        <v>240</v>
      </c>
      <c r="I523" s="67">
        <v>1902</v>
      </c>
      <c r="J523" s="67">
        <v>235</v>
      </c>
      <c r="K523" s="67">
        <v>36</v>
      </c>
      <c r="L523" s="67">
        <v>23</v>
      </c>
      <c r="M523" s="67">
        <v>0</v>
      </c>
      <c r="N523" s="67">
        <v>9</v>
      </c>
      <c r="O523" s="67">
        <v>1229</v>
      </c>
      <c r="P523" s="67">
        <v>175</v>
      </c>
    </row>
    <row r="524" spans="1:16" x14ac:dyDescent="0.45">
      <c r="A524" s="67" t="s">
        <v>1543</v>
      </c>
      <c r="B524" s="67" t="s">
        <v>1544</v>
      </c>
      <c r="C524" s="67">
        <v>1104</v>
      </c>
      <c r="D524" s="67">
        <v>107</v>
      </c>
      <c r="E524" s="67">
        <v>677</v>
      </c>
      <c r="F524" s="67">
        <v>79</v>
      </c>
      <c r="G524" s="67">
        <v>677</v>
      </c>
      <c r="H524" s="67">
        <v>79</v>
      </c>
      <c r="I524" s="67">
        <v>668</v>
      </c>
      <c r="J524" s="67">
        <v>77</v>
      </c>
      <c r="K524" s="67">
        <v>9</v>
      </c>
      <c r="L524" s="67">
        <v>8</v>
      </c>
      <c r="M524" s="67">
        <v>0</v>
      </c>
      <c r="N524" s="67">
        <v>9</v>
      </c>
      <c r="O524" s="67">
        <v>427</v>
      </c>
      <c r="P524" s="67">
        <v>70</v>
      </c>
    </row>
    <row r="525" spans="1:16" x14ac:dyDescent="0.45">
      <c r="A525" s="67" t="s">
        <v>1545</v>
      </c>
      <c r="B525" s="67" t="s">
        <v>1546</v>
      </c>
      <c r="C525" s="67">
        <v>1010</v>
      </c>
      <c r="D525" s="67">
        <v>162</v>
      </c>
      <c r="E525" s="67">
        <v>617</v>
      </c>
      <c r="F525" s="67">
        <v>97</v>
      </c>
      <c r="G525" s="67">
        <v>617</v>
      </c>
      <c r="H525" s="67">
        <v>97</v>
      </c>
      <c r="I525" s="67">
        <v>580</v>
      </c>
      <c r="J525" s="67">
        <v>96</v>
      </c>
      <c r="K525" s="67">
        <v>37</v>
      </c>
      <c r="L525" s="67">
        <v>32</v>
      </c>
      <c r="M525" s="67">
        <v>0</v>
      </c>
      <c r="N525" s="67">
        <v>9</v>
      </c>
      <c r="O525" s="67">
        <v>393</v>
      </c>
      <c r="P525" s="67">
        <v>103</v>
      </c>
    </row>
    <row r="526" spans="1:16" x14ac:dyDescent="0.45">
      <c r="A526" s="67" t="s">
        <v>1547</v>
      </c>
      <c r="B526" s="67" t="s">
        <v>1548</v>
      </c>
      <c r="C526" s="67">
        <v>10583</v>
      </c>
      <c r="D526" s="67">
        <v>279</v>
      </c>
      <c r="E526" s="67">
        <v>6458</v>
      </c>
      <c r="F526" s="67">
        <v>404</v>
      </c>
      <c r="G526" s="67">
        <v>6458</v>
      </c>
      <c r="H526" s="67">
        <v>404</v>
      </c>
      <c r="I526" s="67">
        <v>6125</v>
      </c>
      <c r="J526" s="67">
        <v>455</v>
      </c>
      <c r="K526" s="67">
        <v>333</v>
      </c>
      <c r="L526" s="67">
        <v>135</v>
      </c>
      <c r="M526" s="67">
        <v>0</v>
      </c>
      <c r="N526" s="67">
        <v>15</v>
      </c>
      <c r="O526" s="67">
        <v>4125</v>
      </c>
      <c r="P526" s="67">
        <v>362</v>
      </c>
    </row>
    <row r="527" spans="1:16" x14ac:dyDescent="0.45">
      <c r="A527" s="67" t="s">
        <v>1549</v>
      </c>
      <c r="B527" s="67" t="s">
        <v>1550</v>
      </c>
      <c r="C527" s="67">
        <v>1918</v>
      </c>
      <c r="D527" s="67">
        <v>194</v>
      </c>
      <c r="E527" s="67">
        <v>1283</v>
      </c>
      <c r="F527" s="67">
        <v>158</v>
      </c>
      <c r="G527" s="67">
        <v>1283</v>
      </c>
      <c r="H527" s="67">
        <v>158</v>
      </c>
      <c r="I527" s="67">
        <v>1231</v>
      </c>
      <c r="J527" s="67">
        <v>144</v>
      </c>
      <c r="K527" s="67">
        <v>52</v>
      </c>
      <c r="L527" s="67">
        <v>33</v>
      </c>
      <c r="M527" s="67">
        <v>0</v>
      </c>
      <c r="N527" s="67">
        <v>9</v>
      </c>
      <c r="O527" s="67">
        <v>635</v>
      </c>
      <c r="P527" s="67">
        <v>80</v>
      </c>
    </row>
    <row r="528" spans="1:16" x14ac:dyDescent="0.45">
      <c r="A528" s="67" t="s">
        <v>1551</v>
      </c>
      <c r="B528" s="67" t="s">
        <v>1552</v>
      </c>
      <c r="C528" s="67">
        <v>3943</v>
      </c>
      <c r="D528" s="67">
        <v>260</v>
      </c>
      <c r="E528" s="67">
        <v>2705</v>
      </c>
      <c r="F528" s="67">
        <v>219</v>
      </c>
      <c r="G528" s="67">
        <v>2702</v>
      </c>
      <c r="H528" s="67">
        <v>220</v>
      </c>
      <c r="I528" s="67">
        <v>2616</v>
      </c>
      <c r="J528" s="67">
        <v>212</v>
      </c>
      <c r="K528" s="67">
        <v>86</v>
      </c>
      <c r="L528" s="67">
        <v>46</v>
      </c>
      <c r="M528" s="67">
        <v>3</v>
      </c>
      <c r="N528" s="67">
        <v>3</v>
      </c>
      <c r="O528" s="67">
        <v>1238</v>
      </c>
      <c r="P528" s="67">
        <v>122</v>
      </c>
    </row>
    <row r="529" spans="1:16" x14ac:dyDescent="0.45">
      <c r="A529" s="67" t="s">
        <v>1553</v>
      </c>
      <c r="B529" s="67" t="s">
        <v>1554</v>
      </c>
      <c r="C529" s="67">
        <v>1644</v>
      </c>
      <c r="D529" s="67">
        <v>261</v>
      </c>
      <c r="E529" s="67">
        <v>1048</v>
      </c>
      <c r="F529" s="67">
        <v>95</v>
      </c>
      <c r="G529" s="67">
        <v>1045</v>
      </c>
      <c r="H529" s="67">
        <v>94</v>
      </c>
      <c r="I529" s="67">
        <v>1025</v>
      </c>
      <c r="J529" s="67">
        <v>94</v>
      </c>
      <c r="K529" s="67">
        <v>20</v>
      </c>
      <c r="L529" s="67">
        <v>13</v>
      </c>
      <c r="M529" s="67">
        <v>3</v>
      </c>
      <c r="N529" s="67">
        <v>4</v>
      </c>
      <c r="O529" s="67">
        <v>596</v>
      </c>
      <c r="P529" s="67">
        <v>248</v>
      </c>
    </row>
    <row r="530" spans="1:16" x14ac:dyDescent="0.45">
      <c r="A530" s="67" t="s">
        <v>1555</v>
      </c>
      <c r="B530" s="67" t="s">
        <v>1556</v>
      </c>
      <c r="C530" s="67">
        <v>165</v>
      </c>
      <c r="D530" s="67">
        <v>43</v>
      </c>
      <c r="E530" s="67">
        <v>99</v>
      </c>
      <c r="F530" s="67">
        <v>37</v>
      </c>
      <c r="G530" s="67">
        <v>99</v>
      </c>
      <c r="H530" s="67">
        <v>37</v>
      </c>
      <c r="I530" s="67">
        <v>99</v>
      </c>
      <c r="J530" s="67">
        <v>37</v>
      </c>
      <c r="K530" s="67">
        <v>0</v>
      </c>
      <c r="L530" s="67">
        <v>9</v>
      </c>
      <c r="M530" s="67">
        <v>0</v>
      </c>
      <c r="N530" s="67">
        <v>9</v>
      </c>
      <c r="O530" s="67">
        <v>66</v>
      </c>
      <c r="P530" s="67">
        <v>17</v>
      </c>
    </row>
    <row r="531" spans="1:16" x14ac:dyDescent="0.45">
      <c r="A531" s="67" t="s">
        <v>1557</v>
      </c>
      <c r="B531" s="67" t="s">
        <v>1558</v>
      </c>
      <c r="C531" s="67">
        <v>2819</v>
      </c>
      <c r="D531" s="67">
        <v>201</v>
      </c>
      <c r="E531" s="67">
        <v>1789</v>
      </c>
      <c r="F531" s="67">
        <v>177</v>
      </c>
      <c r="G531" s="67">
        <v>1789</v>
      </c>
      <c r="H531" s="67">
        <v>177</v>
      </c>
      <c r="I531" s="67">
        <v>1763</v>
      </c>
      <c r="J531" s="67">
        <v>176</v>
      </c>
      <c r="K531" s="67">
        <v>26</v>
      </c>
      <c r="L531" s="67">
        <v>14</v>
      </c>
      <c r="M531" s="67">
        <v>0</v>
      </c>
      <c r="N531" s="67">
        <v>9</v>
      </c>
      <c r="O531" s="67">
        <v>1030</v>
      </c>
      <c r="P531" s="67">
        <v>105</v>
      </c>
    </row>
    <row r="532" spans="1:16" x14ac:dyDescent="0.45">
      <c r="A532" s="67" t="s">
        <v>1559</v>
      </c>
      <c r="B532" s="67" t="s">
        <v>1560</v>
      </c>
      <c r="C532" s="67">
        <v>1289</v>
      </c>
      <c r="D532" s="67">
        <v>128</v>
      </c>
      <c r="E532" s="67">
        <v>693</v>
      </c>
      <c r="F532" s="67">
        <v>81</v>
      </c>
      <c r="G532" s="67">
        <v>693</v>
      </c>
      <c r="H532" s="67">
        <v>81</v>
      </c>
      <c r="I532" s="67">
        <v>657</v>
      </c>
      <c r="J532" s="67">
        <v>80</v>
      </c>
      <c r="K532" s="67">
        <v>36</v>
      </c>
      <c r="L532" s="67">
        <v>18</v>
      </c>
      <c r="M532" s="67">
        <v>0</v>
      </c>
      <c r="N532" s="67">
        <v>9</v>
      </c>
      <c r="O532" s="67">
        <v>596</v>
      </c>
      <c r="P532" s="67">
        <v>84</v>
      </c>
    </row>
    <row r="533" spans="1:16" x14ac:dyDescent="0.45">
      <c r="A533" s="67" t="s">
        <v>1561</v>
      </c>
      <c r="B533" s="67" t="s">
        <v>1562</v>
      </c>
      <c r="C533" s="67">
        <v>6</v>
      </c>
      <c r="D533" s="67">
        <v>7</v>
      </c>
      <c r="E533" s="67">
        <v>3</v>
      </c>
      <c r="F533" s="67">
        <v>5</v>
      </c>
      <c r="G533" s="67">
        <v>3</v>
      </c>
      <c r="H533" s="67">
        <v>5</v>
      </c>
      <c r="I533" s="67">
        <v>3</v>
      </c>
      <c r="J533" s="67">
        <v>5</v>
      </c>
      <c r="K533" s="67">
        <v>0</v>
      </c>
      <c r="L533" s="67">
        <v>9</v>
      </c>
      <c r="M533" s="67">
        <v>0</v>
      </c>
      <c r="N533" s="67">
        <v>9</v>
      </c>
      <c r="O533" s="67">
        <v>3</v>
      </c>
      <c r="P533" s="67">
        <v>4</v>
      </c>
    </row>
    <row r="534" spans="1:16" x14ac:dyDescent="0.45">
      <c r="A534" s="67" t="s">
        <v>1563</v>
      </c>
      <c r="B534" s="67" t="s">
        <v>1564</v>
      </c>
      <c r="C534" s="67">
        <v>796</v>
      </c>
      <c r="D534" s="67">
        <v>112</v>
      </c>
      <c r="E534" s="67">
        <v>522</v>
      </c>
      <c r="F534" s="67">
        <v>91</v>
      </c>
      <c r="G534" s="67">
        <v>522</v>
      </c>
      <c r="H534" s="67">
        <v>91</v>
      </c>
      <c r="I534" s="67">
        <v>517</v>
      </c>
      <c r="J534" s="67">
        <v>90</v>
      </c>
      <c r="K534" s="67">
        <v>5</v>
      </c>
      <c r="L534" s="67">
        <v>6</v>
      </c>
      <c r="M534" s="67">
        <v>0</v>
      </c>
      <c r="N534" s="67">
        <v>9</v>
      </c>
      <c r="O534" s="67">
        <v>274</v>
      </c>
      <c r="P534" s="67">
        <v>52</v>
      </c>
    </row>
    <row r="535" spans="1:16" x14ac:dyDescent="0.45">
      <c r="A535" s="67" t="s">
        <v>1565</v>
      </c>
      <c r="B535" s="67" t="s">
        <v>1566</v>
      </c>
      <c r="C535" s="67">
        <v>1022</v>
      </c>
      <c r="D535" s="67">
        <v>156</v>
      </c>
      <c r="E535" s="67">
        <v>741</v>
      </c>
      <c r="F535" s="67">
        <v>138</v>
      </c>
      <c r="G535" s="67">
        <v>737</v>
      </c>
      <c r="H535" s="67">
        <v>137</v>
      </c>
      <c r="I535" s="67">
        <v>716</v>
      </c>
      <c r="J535" s="67">
        <v>129</v>
      </c>
      <c r="K535" s="67">
        <v>21</v>
      </c>
      <c r="L535" s="67">
        <v>21</v>
      </c>
      <c r="M535" s="67">
        <v>4</v>
      </c>
      <c r="N535" s="67">
        <v>4</v>
      </c>
      <c r="O535" s="67">
        <v>281</v>
      </c>
      <c r="P535" s="67">
        <v>47</v>
      </c>
    </row>
    <row r="536" spans="1:16" x14ac:dyDescent="0.45">
      <c r="A536" s="67" t="s">
        <v>1567</v>
      </c>
      <c r="B536" s="67" t="s">
        <v>1568</v>
      </c>
      <c r="C536" s="67">
        <v>2876</v>
      </c>
      <c r="D536" s="67">
        <v>264</v>
      </c>
      <c r="E536" s="67">
        <v>1808</v>
      </c>
      <c r="F536" s="67">
        <v>203</v>
      </c>
      <c r="G536" s="67">
        <v>1808</v>
      </c>
      <c r="H536" s="67">
        <v>203</v>
      </c>
      <c r="I536" s="67">
        <v>1761</v>
      </c>
      <c r="J536" s="67">
        <v>197</v>
      </c>
      <c r="K536" s="67">
        <v>47</v>
      </c>
      <c r="L536" s="67">
        <v>24</v>
      </c>
      <c r="M536" s="67">
        <v>0</v>
      </c>
      <c r="N536" s="67">
        <v>9</v>
      </c>
      <c r="O536" s="67">
        <v>1068</v>
      </c>
      <c r="P536" s="67">
        <v>127</v>
      </c>
    </row>
    <row r="537" spans="1:16" x14ac:dyDescent="0.45">
      <c r="A537" s="67" t="s">
        <v>1569</v>
      </c>
      <c r="B537" s="67" t="s">
        <v>1570</v>
      </c>
      <c r="C537" s="67">
        <v>844</v>
      </c>
      <c r="D537" s="67">
        <v>119</v>
      </c>
      <c r="E537" s="67">
        <v>563</v>
      </c>
      <c r="F537" s="67">
        <v>90</v>
      </c>
      <c r="G537" s="67">
        <v>563</v>
      </c>
      <c r="H537" s="67">
        <v>90</v>
      </c>
      <c r="I537" s="67">
        <v>556</v>
      </c>
      <c r="J537" s="67">
        <v>90</v>
      </c>
      <c r="K537" s="67">
        <v>7</v>
      </c>
      <c r="L537" s="67">
        <v>7</v>
      </c>
      <c r="M537" s="67">
        <v>0</v>
      </c>
      <c r="N537" s="67">
        <v>9</v>
      </c>
      <c r="O537" s="67">
        <v>281</v>
      </c>
      <c r="P537" s="67">
        <v>57</v>
      </c>
    </row>
    <row r="538" spans="1:16" x14ac:dyDescent="0.45">
      <c r="A538" s="67" t="s">
        <v>1571</v>
      </c>
      <c r="B538" s="67" t="s">
        <v>1572</v>
      </c>
      <c r="C538" s="67">
        <v>1828</v>
      </c>
      <c r="D538" s="67">
        <v>246</v>
      </c>
      <c r="E538" s="67">
        <v>1304</v>
      </c>
      <c r="F538" s="67">
        <v>218</v>
      </c>
      <c r="G538" s="67">
        <v>1304</v>
      </c>
      <c r="H538" s="67">
        <v>218</v>
      </c>
      <c r="I538" s="67">
        <v>1280</v>
      </c>
      <c r="J538" s="67">
        <v>217</v>
      </c>
      <c r="K538" s="67">
        <v>24</v>
      </c>
      <c r="L538" s="67">
        <v>14</v>
      </c>
      <c r="M538" s="67">
        <v>0</v>
      </c>
      <c r="N538" s="67">
        <v>9</v>
      </c>
      <c r="O538" s="67">
        <v>524</v>
      </c>
      <c r="P538" s="67">
        <v>110</v>
      </c>
    </row>
    <row r="539" spans="1:16" x14ac:dyDescent="0.45">
      <c r="A539" s="67" t="s">
        <v>1573</v>
      </c>
      <c r="B539" s="67" t="s">
        <v>1574</v>
      </c>
      <c r="C539" s="67">
        <v>1328</v>
      </c>
      <c r="D539" s="67">
        <v>139</v>
      </c>
      <c r="E539" s="67">
        <v>796</v>
      </c>
      <c r="F539" s="67">
        <v>132</v>
      </c>
      <c r="G539" s="67">
        <v>796</v>
      </c>
      <c r="H539" s="67">
        <v>132</v>
      </c>
      <c r="I539" s="67">
        <v>781</v>
      </c>
      <c r="J539" s="67">
        <v>130</v>
      </c>
      <c r="K539" s="67">
        <v>15</v>
      </c>
      <c r="L539" s="67">
        <v>9</v>
      </c>
      <c r="M539" s="67">
        <v>0</v>
      </c>
      <c r="N539" s="67">
        <v>9</v>
      </c>
      <c r="O539" s="67">
        <v>532</v>
      </c>
      <c r="P539" s="67">
        <v>70</v>
      </c>
    </row>
    <row r="540" spans="1:16" x14ac:dyDescent="0.45">
      <c r="A540" s="67" t="s">
        <v>1575</v>
      </c>
      <c r="B540" s="67" t="s">
        <v>1576</v>
      </c>
      <c r="C540" s="67">
        <v>1389</v>
      </c>
      <c r="D540" s="67">
        <v>115</v>
      </c>
      <c r="E540" s="67">
        <v>917</v>
      </c>
      <c r="F540" s="67">
        <v>93</v>
      </c>
      <c r="G540" s="67">
        <v>917</v>
      </c>
      <c r="H540" s="67">
        <v>93</v>
      </c>
      <c r="I540" s="67">
        <v>897</v>
      </c>
      <c r="J540" s="67">
        <v>94</v>
      </c>
      <c r="K540" s="67">
        <v>20</v>
      </c>
      <c r="L540" s="67">
        <v>15</v>
      </c>
      <c r="M540" s="67">
        <v>0</v>
      </c>
      <c r="N540" s="67">
        <v>9</v>
      </c>
      <c r="O540" s="67">
        <v>472</v>
      </c>
      <c r="P540" s="67">
        <v>78</v>
      </c>
    </row>
    <row r="541" spans="1:16" x14ac:dyDescent="0.45">
      <c r="A541" s="67" t="s">
        <v>1577</v>
      </c>
      <c r="B541" s="67" t="s">
        <v>1578</v>
      </c>
      <c r="C541" s="67">
        <v>3307</v>
      </c>
      <c r="D541" s="67">
        <v>225</v>
      </c>
      <c r="E541" s="67">
        <v>2253</v>
      </c>
      <c r="F541" s="67">
        <v>164</v>
      </c>
      <c r="G541" s="67">
        <v>2251</v>
      </c>
      <c r="H541" s="67">
        <v>164</v>
      </c>
      <c r="I541" s="67">
        <v>2180</v>
      </c>
      <c r="J541" s="67">
        <v>153</v>
      </c>
      <c r="K541" s="67">
        <v>71</v>
      </c>
      <c r="L541" s="67">
        <v>65</v>
      </c>
      <c r="M541" s="67">
        <v>2</v>
      </c>
      <c r="N541" s="67">
        <v>2</v>
      </c>
      <c r="O541" s="67">
        <v>1054</v>
      </c>
      <c r="P541" s="67">
        <v>143</v>
      </c>
    </row>
    <row r="542" spans="1:16" x14ac:dyDescent="0.45">
      <c r="A542" s="67" t="s">
        <v>1579</v>
      </c>
      <c r="B542" s="67" t="s">
        <v>1580</v>
      </c>
      <c r="C542" s="67">
        <v>889</v>
      </c>
      <c r="D542" s="67">
        <v>130</v>
      </c>
      <c r="E542" s="67">
        <v>584</v>
      </c>
      <c r="F542" s="67">
        <v>112</v>
      </c>
      <c r="G542" s="67">
        <v>584</v>
      </c>
      <c r="H542" s="67">
        <v>112</v>
      </c>
      <c r="I542" s="67">
        <v>581</v>
      </c>
      <c r="J542" s="67">
        <v>112</v>
      </c>
      <c r="K542" s="67">
        <v>3</v>
      </c>
      <c r="L542" s="67">
        <v>4</v>
      </c>
      <c r="M542" s="67">
        <v>0</v>
      </c>
      <c r="N542" s="67">
        <v>9</v>
      </c>
      <c r="O542" s="67">
        <v>305</v>
      </c>
      <c r="P542" s="67">
        <v>55</v>
      </c>
    </row>
    <row r="543" spans="1:16" x14ac:dyDescent="0.45">
      <c r="A543" s="67" t="s">
        <v>1581</v>
      </c>
      <c r="B543" s="67" t="s">
        <v>1582</v>
      </c>
      <c r="C543" s="67">
        <v>881</v>
      </c>
      <c r="D543" s="67">
        <v>140</v>
      </c>
      <c r="E543" s="67">
        <v>387</v>
      </c>
      <c r="F543" s="67">
        <v>86</v>
      </c>
      <c r="G543" s="67">
        <v>387</v>
      </c>
      <c r="H543" s="67">
        <v>86</v>
      </c>
      <c r="I543" s="67">
        <v>368</v>
      </c>
      <c r="J543" s="67">
        <v>84</v>
      </c>
      <c r="K543" s="67">
        <v>19</v>
      </c>
      <c r="L543" s="67">
        <v>17</v>
      </c>
      <c r="M543" s="67">
        <v>0</v>
      </c>
      <c r="N543" s="67">
        <v>9</v>
      </c>
      <c r="O543" s="67">
        <v>494</v>
      </c>
      <c r="P543" s="67">
        <v>122</v>
      </c>
    </row>
    <row r="544" spans="1:16" x14ac:dyDescent="0.45">
      <c r="A544" s="67" t="s">
        <v>1583</v>
      </c>
      <c r="B544" s="67" t="s">
        <v>1584</v>
      </c>
      <c r="C544" s="67">
        <v>94</v>
      </c>
      <c r="D544" s="67">
        <v>26</v>
      </c>
      <c r="E544" s="67">
        <v>55</v>
      </c>
      <c r="F544" s="67">
        <v>19</v>
      </c>
      <c r="G544" s="67">
        <v>55</v>
      </c>
      <c r="H544" s="67">
        <v>19</v>
      </c>
      <c r="I544" s="67">
        <v>55</v>
      </c>
      <c r="J544" s="67">
        <v>19</v>
      </c>
      <c r="K544" s="67">
        <v>0</v>
      </c>
      <c r="L544" s="67">
        <v>9</v>
      </c>
      <c r="M544" s="67">
        <v>0</v>
      </c>
      <c r="N544" s="67">
        <v>9</v>
      </c>
      <c r="O544" s="67">
        <v>39</v>
      </c>
      <c r="P544" s="67">
        <v>14</v>
      </c>
    </row>
    <row r="545" spans="1:16" x14ac:dyDescent="0.45">
      <c r="A545" s="67" t="s">
        <v>1585</v>
      </c>
      <c r="B545" s="67" t="s">
        <v>1586</v>
      </c>
      <c r="C545" s="67">
        <v>1506</v>
      </c>
      <c r="D545" s="67">
        <v>162</v>
      </c>
      <c r="E545" s="67">
        <v>986</v>
      </c>
      <c r="F545" s="67">
        <v>156</v>
      </c>
      <c r="G545" s="67">
        <v>986</v>
      </c>
      <c r="H545" s="67">
        <v>156</v>
      </c>
      <c r="I545" s="67">
        <v>958</v>
      </c>
      <c r="J545" s="67">
        <v>157</v>
      </c>
      <c r="K545" s="67">
        <v>28</v>
      </c>
      <c r="L545" s="67">
        <v>16</v>
      </c>
      <c r="M545" s="67">
        <v>0</v>
      </c>
      <c r="N545" s="67">
        <v>9</v>
      </c>
      <c r="O545" s="67">
        <v>520</v>
      </c>
      <c r="P545" s="67">
        <v>57</v>
      </c>
    </row>
    <row r="546" spans="1:16" x14ac:dyDescent="0.45">
      <c r="A546" s="67" t="s">
        <v>1587</v>
      </c>
      <c r="B546" s="67" t="s">
        <v>1588</v>
      </c>
      <c r="C546" s="67">
        <v>1718</v>
      </c>
      <c r="D546" s="67">
        <v>178</v>
      </c>
      <c r="E546" s="67">
        <v>908</v>
      </c>
      <c r="F546" s="67">
        <v>104</v>
      </c>
      <c r="G546" s="67">
        <v>908</v>
      </c>
      <c r="H546" s="67">
        <v>104</v>
      </c>
      <c r="I546" s="67">
        <v>874</v>
      </c>
      <c r="J546" s="67">
        <v>101</v>
      </c>
      <c r="K546" s="67">
        <v>34</v>
      </c>
      <c r="L546" s="67">
        <v>17</v>
      </c>
      <c r="M546" s="67">
        <v>0</v>
      </c>
      <c r="N546" s="67">
        <v>9</v>
      </c>
      <c r="O546" s="67">
        <v>810</v>
      </c>
      <c r="P546" s="67">
        <v>134</v>
      </c>
    </row>
    <row r="547" spans="1:16" x14ac:dyDescent="0.45">
      <c r="A547" s="67" t="s">
        <v>1589</v>
      </c>
      <c r="B547" s="67" t="s">
        <v>1590</v>
      </c>
      <c r="C547" s="67">
        <v>1609</v>
      </c>
      <c r="D547" s="67">
        <v>165</v>
      </c>
      <c r="E547" s="67">
        <v>1033</v>
      </c>
      <c r="F547" s="67">
        <v>127</v>
      </c>
      <c r="G547" s="67">
        <v>1033</v>
      </c>
      <c r="H547" s="67">
        <v>127</v>
      </c>
      <c r="I547" s="67">
        <v>1002</v>
      </c>
      <c r="J547" s="67">
        <v>123</v>
      </c>
      <c r="K547" s="67">
        <v>31</v>
      </c>
      <c r="L547" s="67">
        <v>21</v>
      </c>
      <c r="M547" s="67">
        <v>0</v>
      </c>
      <c r="N547" s="67">
        <v>9</v>
      </c>
      <c r="O547" s="67">
        <v>576</v>
      </c>
      <c r="P547" s="67">
        <v>82</v>
      </c>
    </row>
    <row r="548" spans="1:16" x14ac:dyDescent="0.45">
      <c r="A548" s="67" t="s">
        <v>1591</v>
      </c>
      <c r="B548" s="67" t="s">
        <v>1592</v>
      </c>
      <c r="C548" s="67">
        <v>2194</v>
      </c>
      <c r="D548" s="67">
        <v>204</v>
      </c>
      <c r="E548" s="67">
        <v>1480</v>
      </c>
      <c r="F548" s="67">
        <v>187</v>
      </c>
      <c r="G548" s="67">
        <v>1480</v>
      </c>
      <c r="H548" s="67">
        <v>187</v>
      </c>
      <c r="I548" s="67">
        <v>1459</v>
      </c>
      <c r="J548" s="67">
        <v>187</v>
      </c>
      <c r="K548" s="67">
        <v>21</v>
      </c>
      <c r="L548" s="67">
        <v>11</v>
      </c>
      <c r="M548" s="67">
        <v>0</v>
      </c>
      <c r="N548" s="67">
        <v>9</v>
      </c>
      <c r="O548" s="67">
        <v>714</v>
      </c>
      <c r="P548" s="67">
        <v>71</v>
      </c>
    </row>
    <row r="549" spans="1:16" x14ac:dyDescent="0.45">
      <c r="A549" s="67" t="s">
        <v>1593</v>
      </c>
      <c r="B549" s="67" t="s">
        <v>1594</v>
      </c>
      <c r="C549" s="67">
        <v>2210</v>
      </c>
      <c r="D549" s="67">
        <v>193</v>
      </c>
      <c r="E549" s="67">
        <v>1491</v>
      </c>
      <c r="F549" s="67">
        <v>166</v>
      </c>
      <c r="G549" s="67">
        <v>1491</v>
      </c>
      <c r="H549" s="67">
        <v>166</v>
      </c>
      <c r="I549" s="67">
        <v>1458</v>
      </c>
      <c r="J549" s="67">
        <v>164</v>
      </c>
      <c r="K549" s="67">
        <v>33</v>
      </c>
      <c r="L549" s="67">
        <v>18</v>
      </c>
      <c r="M549" s="67">
        <v>0</v>
      </c>
      <c r="N549" s="67">
        <v>9</v>
      </c>
      <c r="O549" s="67">
        <v>719</v>
      </c>
      <c r="P549" s="67">
        <v>79</v>
      </c>
    </row>
    <row r="550" spans="1:16" x14ac:dyDescent="0.45">
      <c r="A550" s="67" t="s">
        <v>1595</v>
      </c>
      <c r="B550" s="67" t="s">
        <v>1596</v>
      </c>
      <c r="C550" s="67">
        <v>654</v>
      </c>
      <c r="D550" s="67">
        <v>109</v>
      </c>
      <c r="E550" s="67">
        <v>458</v>
      </c>
      <c r="F550" s="67">
        <v>97</v>
      </c>
      <c r="G550" s="67">
        <v>458</v>
      </c>
      <c r="H550" s="67">
        <v>97</v>
      </c>
      <c r="I550" s="67">
        <v>453</v>
      </c>
      <c r="J550" s="67">
        <v>97</v>
      </c>
      <c r="K550" s="67">
        <v>5</v>
      </c>
      <c r="L550" s="67">
        <v>6</v>
      </c>
      <c r="M550" s="67">
        <v>0</v>
      </c>
      <c r="N550" s="67">
        <v>9</v>
      </c>
      <c r="O550" s="67">
        <v>196</v>
      </c>
      <c r="P550" s="67">
        <v>55</v>
      </c>
    </row>
    <row r="551" spans="1:16" x14ac:dyDescent="0.45">
      <c r="A551" s="67" t="s">
        <v>1597</v>
      </c>
      <c r="B551" s="67" t="s">
        <v>1598</v>
      </c>
      <c r="C551" s="67">
        <v>1358</v>
      </c>
      <c r="D551" s="67">
        <v>226</v>
      </c>
      <c r="E551" s="67">
        <v>677</v>
      </c>
      <c r="F551" s="67">
        <v>145</v>
      </c>
      <c r="G551" s="67">
        <v>677</v>
      </c>
      <c r="H551" s="67">
        <v>145</v>
      </c>
      <c r="I551" s="67">
        <v>648</v>
      </c>
      <c r="J551" s="67">
        <v>143</v>
      </c>
      <c r="K551" s="67">
        <v>29</v>
      </c>
      <c r="L551" s="67">
        <v>21</v>
      </c>
      <c r="M551" s="67">
        <v>0</v>
      </c>
      <c r="N551" s="67">
        <v>9</v>
      </c>
      <c r="O551" s="67">
        <v>681</v>
      </c>
      <c r="P551" s="67">
        <v>142</v>
      </c>
    </row>
    <row r="552" spans="1:16" x14ac:dyDescent="0.45">
      <c r="A552" s="67" t="s">
        <v>1599</v>
      </c>
      <c r="B552" s="67" t="s">
        <v>1600</v>
      </c>
      <c r="C552" s="67">
        <v>1632</v>
      </c>
      <c r="D552" s="67">
        <v>170</v>
      </c>
      <c r="E552" s="67">
        <v>1089</v>
      </c>
      <c r="F552" s="67">
        <v>137</v>
      </c>
      <c r="G552" s="67">
        <v>1089</v>
      </c>
      <c r="H552" s="67">
        <v>137</v>
      </c>
      <c r="I552" s="67">
        <v>1060</v>
      </c>
      <c r="J552" s="67">
        <v>136</v>
      </c>
      <c r="K552" s="67">
        <v>29</v>
      </c>
      <c r="L552" s="67">
        <v>19</v>
      </c>
      <c r="M552" s="67">
        <v>0</v>
      </c>
      <c r="N552" s="67">
        <v>9</v>
      </c>
      <c r="O552" s="67">
        <v>543</v>
      </c>
      <c r="P552" s="67">
        <v>74</v>
      </c>
    </row>
    <row r="553" spans="1:16" x14ac:dyDescent="0.45">
      <c r="A553" s="67" t="s">
        <v>1601</v>
      </c>
      <c r="B553" s="67" t="s">
        <v>1602</v>
      </c>
      <c r="C553" s="67">
        <v>2299</v>
      </c>
      <c r="D553" s="67">
        <v>186</v>
      </c>
      <c r="E553" s="67">
        <v>1567</v>
      </c>
      <c r="F553" s="67">
        <v>137</v>
      </c>
      <c r="G553" s="67">
        <v>1563</v>
      </c>
      <c r="H553" s="67">
        <v>136</v>
      </c>
      <c r="I553" s="67">
        <v>1531</v>
      </c>
      <c r="J553" s="67">
        <v>137</v>
      </c>
      <c r="K553" s="67">
        <v>32</v>
      </c>
      <c r="L553" s="67">
        <v>16</v>
      </c>
      <c r="M553" s="67">
        <v>4</v>
      </c>
      <c r="N553" s="67">
        <v>5</v>
      </c>
      <c r="O553" s="67">
        <v>732</v>
      </c>
      <c r="P553" s="67">
        <v>102</v>
      </c>
    </row>
    <row r="554" spans="1:16" x14ac:dyDescent="0.45">
      <c r="A554" s="67" t="s">
        <v>1603</v>
      </c>
      <c r="B554" s="67" t="s">
        <v>1604</v>
      </c>
      <c r="C554" s="67">
        <v>390</v>
      </c>
      <c r="D554" s="67">
        <v>71</v>
      </c>
      <c r="E554" s="67">
        <v>213</v>
      </c>
      <c r="F554" s="67">
        <v>45</v>
      </c>
      <c r="G554" s="67">
        <v>213</v>
      </c>
      <c r="H554" s="67">
        <v>45</v>
      </c>
      <c r="I554" s="67">
        <v>210</v>
      </c>
      <c r="J554" s="67">
        <v>44</v>
      </c>
      <c r="K554" s="67">
        <v>3</v>
      </c>
      <c r="L554" s="67">
        <v>3</v>
      </c>
      <c r="M554" s="67">
        <v>0</v>
      </c>
      <c r="N554" s="67">
        <v>9</v>
      </c>
      <c r="O554" s="67">
        <v>177</v>
      </c>
      <c r="P554" s="67">
        <v>50</v>
      </c>
    </row>
    <row r="555" spans="1:16" x14ac:dyDescent="0.45">
      <c r="A555" s="67" t="s">
        <v>1605</v>
      </c>
      <c r="B555" s="67" t="s">
        <v>1606</v>
      </c>
      <c r="C555" s="67">
        <v>3467</v>
      </c>
      <c r="D555" s="67">
        <v>266</v>
      </c>
      <c r="E555" s="67">
        <v>2344</v>
      </c>
      <c r="F555" s="67">
        <v>205</v>
      </c>
      <c r="G555" s="67">
        <v>2344</v>
      </c>
      <c r="H555" s="67">
        <v>205</v>
      </c>
      <c r="I555" s="67">
        <v>2286</v>
      </c>
      <c r="J555" s="67">
        <v>197</v>
      </c>
      <c r="K555" s="67">
        <v>58</v>
      </c>
      <c r="L555" s="67">
        <v>30</v>
      </c>
      <c r="M555" s="67">
        <v>0</v>
      </c>
      <c r="N555" s="67">
        <v>9</v>
      </c>
      <c r="O555" s="67">
        <v>1123</v>
      </c>
      <c r="P555" s="67">
        <v>176</v>
      </c>
    </row>
    <row r="556" spans="1:16" x14ac:dyDescent="0.45">
      <c r="A556" s="67" t="s">
        <v>1607</v>
      </c>
      <c r="B556" s="67" t="s">
        <v>1608</v>
      </c>
      <c r="C556" s="67">
        <v>21443</v>
      </c>
      <c r="D556" s="67">
        <v>488</v>
      </c>
      <c r="E556" s="67">
        <v>13431</v>
      </c>
      <c r="F556" s="67">
        <v>569</v>
      </c>
      <c r="G556" s="67">
        <v>13422</v>
      </c>
      <c r="H556" s="67">
        <v>569</v>
      </c>
      <c r="I556" s="67">
        <v>13031</v>
      </c>
      <c r="J556" s="67">
        <v>564</v>
      </c>
      <c r="K556" s="67">
        <v>391</v>
      </c>
      <c r="L556" s="67">
        <v>142</v>
      </c>
      <c r="M556" s="67">
        <v>9</v>
      </c>
      <c r="N556" s="67">
        <v>13</v>
      </c>
      <c r="O556" s="67">
        <v>8012</v>
      </c>
      <c r="P556" s="67">
        <v>539</v>
      </c>
    </row>
    <row r="557" spans="1:16" x14ac:dyDescent="0.45">
      <c r="A557" s="67" t="s">
        <v>1609</v>
      </c>
      <c r="B557" s="67" t="s">
        <v>1610</v>
      </c>
      <c r="C557" s="67">
        <v>357</v>
      </c>
      <c r="D557" s="67">
        <v>70</v>
      </c>
      <c r="E557" s="67">
        <v>224</v>
      </c>
      <c r="F557" s="67">
        <v>57</v>
      </c>
      <c r="G557" s="67">
        <v>224</v>
      </c>
      <c r="H557" s="67">
        <v>57</v>
      </c>
      <c r="I557" s="67">
        <v>221</v>
      </c>
      <c r="J557" s="67">
        <v>56</v>
      </c>
      <c r="K557" s="67">
        <v>3</v>
      </c>
      <c r="L557" s="67">
        <v>4</v>
      </c>
      <c r="M557" s="67">
        <v>0</v>
      </c>
      <c r="N557" s="67">
        <v>9</v>
      </c>
      <c r="O557" s="67">
        <v>133</v>
      </c>
      <c r="P557" s="67">
        <v>39</v>
      </c>
    </row>
    <row r="558" spans="1:16" x14ac:dyDescent="0.45">
      <c r="A558" s="67" t="s">
        <v>1611</v>
      </c>
      <c r="B558" s="67" t="s">
        <v>1612</v>
      </c>
      <c r="C558" s="67">
        <v>8884</v>
      </c>
      <c r="D558" s="67">
        <v>209</v>
      </c>
      <c r="E558" s="67">
        <v>5897</v>
      </c>
      <c r="F558" s="67">
        <v>246</v>
      </c>
      <c r="G558" s="67">
        <v>5897</v>
      </c>
      <c r="H558" s="67">
        <v>246</v>
      </c>
      <c r="I558" s="67">
        <v>5709</v>
      </c>
      <c r="J558" s="67">
        <v>247</v>
      </c>
      <c r="K558" s="67">
        <v>188</v>
      </c>
      <c r="L558" s="67">
        <v>69</v>
      </c>
      <c r="M558" s="67">
        <v>0</v>
      </c>
      <c r="N558" s="67">
        <v>15</v>
      </c>
      <c r="O558" s="67">
        <v>2987</v>
      </c>
      <c r="P558" s="67">
        <v>175</v>
      </c>
    </row>
    <row r="559" spans="1:16" x14ac:dyDescent="0.45">
      <c r="A559" s="67" t="s">
        <v>1613</v>
      </c>
      <c r="B559" s="67" t="s">
        <v>1614</v>
      </c>
      <c r="C559" s="67">
        <v>15848</v>
      </c>
      <c r="D559" s="67">
        <v>363</v>
      </c>
      <c r="E559" s="67">
        <v>9999</v>
      </c>
      <c r="F559" s="67">
        <v>339</v>
      </c>
      <c r="G559" s="67">
        <v>9999</v>
      </c>
      <c r="H559" s="67">
        <v>339</v>
      </c>
      <c r="I559" s="67">
        <v>9573</v>
      </c>
      <c r="J559" s="67">
        <v>359</v>
      </c>
      <c r="K559" s="67">
        <v>426</v>
      </c>
      <c r="L559" s="67">
        <v>120</v>
      </c>
      <c r="M559" s="67">
        <v>0</v>
      </c>
      <c r="N559" s="67">
        <v>15</v>
      </c>
      <c r="O559" s="67">
        <v>5849</v>
      </c>
      <c r="P559" s="67">
        <v>342</v>
      </c>
    </row>
    <row r="560" spans="1:16" x14ac:dyDescent="0.45">
      <c r="A560" s="67" t="s">
        <v>1615</v>
      </c>
      <c r="B560" s="67" t="s">
        <v>1616</v>
      </c>
      <c r="C560" s="67">
        <v>1141</v>
      </c>
      <c r="D560" s="67">
        <v>196</v>
      </c>
      <c r="E560" s="67">
        <v>769</v>
      </c>
      <c r="F560" s="67">
        <v>166</v>
      </c>
      <c r="G560" s="67">
        <v>769</v>
      </c>
      <c r="H560" s="67">
        <v>166</v>
      </c>
      <c r="I560" s="67">
        <v>686</v>
      </c>
      <c r="J560" s="67">
        <v>132</v>
      </c>
      <c r="K560" s="67">
        <v>83</v>
      </c>
      <c r="L560" s="67">
        <v>103</v>
      </c>
      <c r="M560" s="67">
        <v>0</v>
      </c>
      <c r="N560" s="67">
        <v>9</v>
      </c>
      <c r="O560" s="67">
        <v>372</v>
      </c>
      <c r="P560" s="67">
        <v>64</v>
      </c>
    </row>
    <row r="561" spans="1:16" x14ac:dyDescent="0.45">
      <c r="A561" s="67" t="s">
        <v>1617</v>
      </c>
      <c r="B561" s="67" t="s">
        <v>1618</v>
      </c>
      <c r="C561" s="67">
        <v>15357</v>
      </c>
      <c r="D561" s="67">
        <v>571</v>
      </c>
      <c r="E561" s="67">
        <v>11153</v>
      </c>
      <c r="F561" s="67">
        <v>491</v>
      </c>
      <c r="G561" s="67">
        <v>11132</v>
      </c>
      <c r="H561" s="67">
        <v>484</v>
      </c>
      <c r="I561" s="67">
        <v>10988</v>
      </c>
      <c r="J561" s="67">
        <v>479</v>
      </c>
      <c r="K561" s="67">
        <v>144</v>
      </c>
      <c r="L561" s="67">
        <v>80</v>
      </c>
      <c r="M561" s="67">
        <v>21</v>
      </c>
      <c r="N561" s="67">
        <v>33</v>
      </c>
      <c r="O561" s="67">
        <v>4204</v>
      </c>
      <c r="P561" s="67">
        <v>381</v>
      </c>
    </row>
    <row r="562" spans="1:16" x14ac:dyDescent="0.45">
      <c r="A562" s="67" t="s">
        <v>1619</v>
      </c>
      <c r="B562" s="67" t="s">
        <v>1620</v>
      </c>
      <c r="C562" s="67">
        <v>4656</v>
      </c>
      <c r="D562" s="67">
        <v>223</v>
      </c>
      <c r="E562" s="67">
        <v>2932</v>
      </c>
      <c r="F562" s="67">
        <v>209</v>
      </c>
      <c r="G562" s="67">
        <v>2932</v>
      </c>
      <c r="H562" s="67">
        <v>209</v>
      </c>
      <c r="I562" s="67">
        <v>2819</v>
      </c>
      <c r="J562" s="67">
        <v>201</v>
      </c>
      <c r="K562" s="67">
        <v>113</v>
      </c>
      <c r="L562" s="67">
        <v>35</v>
      </c>
      <c r="M562" s="67">
        <v>0</v>
      </c>
      <c r="N562" s="67">
        <v>13</v>
      </c>
      <c r="O562" s="67">
        <v>1724</v>
      </c>
      <c r="P562" s="67">
        <v>124</v>
      </c>
    </row>
    <row r="563" spans="1:16" x14ac:dyDescent="0.45">
      <c r="A563" s="67" t="s">
        <v>1621</v>
      </c>
      <c r="B563" s="67" t="s">
        <v>1622</v>
      </c>
      <c r="C563" s="67">
        <v>6982</v>
      </c>
      <c r="D563" s="67">
        <v>410</v>
      </c>
      <c r="E563" s="67">
        <v>3443</v>
      </c>
      <c r="F563" s="67">
        <v>293</v>
      </c>
      <c r="G563" s="67">
        <v>3443</v>
      </c>
      <c r="H563" s="67">
        <v>293</v>
      </c>
      <c r="I563" s="67">
        <v>3279</v>
      </c>
      <c r="J563" s="67">
        <v>281</v>
      </c>
      <c r="K563" s="67">
        <v>164</v>
      </c>
      <c r="L563" s="67">
        <v>81</v>
      </c>
      <c r="M563" s="67">
        <v>0</v>
      </c>
      <c r="N563" s="67">
        <v>13</v>
      </c>
      <c r="O563" s="67">
        <v>3539</v>
      </c>
      <c r="P563" s="67">
        <v>337</v>
      </c>
    </row>
    <row r="564" spans="1:16" x14ac:dyDescent="0.45">
      <c r="A564" s="67" t="s">
        <v>1623</v>
      </c>
      <c r="B564" s="67" t="s">
        <v>1624</v>
      </c>
      <c r="C564" s="67">
        <v>89</v>
      </c>
      <c r="D564" s="67">
        <v>44</v>
      </c>
      <c r="E564" s="67">
        <v>72</v>
      </c>
      <c r="F564" s="67">
        <v>41</v>
      </c>
      <c r="G564" s="67">
        <v>72</v>
      </c>
      <c r="H564" s="67">
        <v>41</v>
      </c>
      <c r="I564" s="67">
        <v>70</v>
      </c>
      <c r="J564" s="67">
        <v>41</v>
      </c>
      <c r="K564" s="67">
        <v>2</v>
      </c>
      <c r="L564" s="67">
        <v>3</v>
      </c>
      <c r="M564" s="67">
        <v>0</v>
      </c>
      <c r="N564" s="67">
        <v>9</v>
      </c>
      <c r="O564" s="67">
        <v>17</v>
      </c>
      <c r="P564" s="67">
        <v>11</v>
      </c>
    </row>
    <row r="565" spans="1:16" x14ac:dyDescent="0.45">
      <c r="A565" s="67" t="s">
        <v>1625</v>
      </c>
      <c r="B565" s="67" t="s">
        <v>1626</v>
      </c>
      <c r="C565" s="67">
        <v>1091</v>
      </c>
      <c r="D565" s="67">
        <v>136</v>
      </c>
      <c r="E565" s="67">
        <v>587</v>
      </c>
      <c r="F565" s="67">
        <v>95</v>
      </c>
      <c r="G565" s="67">
        <v>587</v>
      </c>
      <c r="H565" s="67">
        <v>95</v>
      </c>
      <c r="I565" s="67">
        <v>562</v>
      </c>
      <c r="J565" s="67">
        <v>93</v>
      </c>
      <c r="K565" s="67">
        <v>25</v>
      </c>
      <c r="L565" s="67">
        <v>14</v>
      </c>
      <c r="M565" s="67">
        <v>0</v>
      </c>
      <c r="N565" s="67">
        <v>9</v>
      </c>
      <c r="O565" s="67">
        <v>504</v>
      </c>
      <c r="P565" s="67">
        <v>89</v>
      </c>
    </row>
    <row r="566" spans="1:16" x14ac:dyDescent="0.45">
      <c r="A566" s="67" t="s">
        <v>1627</v>
      </c>
      <c r="B566" s="67" t="s">
        <v>1628</v>
      </c>
      <c r="C566" s="67">
        <v>2122</v>
      </c>
      <c r="D566" s="67">
        <v>210</v>
      </c>
      <c r="E566" s="67">
        <v>1304</v>
      </c>
      <c r="F566" s="67">
        <v>147</v>
      </c>
      <c r="G566" s="67">
        <v>1304</v>
      </c>
      <c r="H566" s="67">
        <v>147</v>
      </c>
      <c r="I566" s="67">
        <v>1250</v>
      </c>
      <c r="J566" s="67">
        <v>142</v>
      </c>
      <c r="K566" s="67">
        <v>54</v>
      </c>
      <c r="L566" s="67">
        <v>33</v>
      </c>
      <c r="M566" s="67">
        <v>0</v>
      </c>
      <c r="N566" s="67">
        <v>9</v>
      </c>
      <c r="O566" s="67">
        <v>818</v>
      </c>
      <c r="P566" s="67">
        <v>97</v>
      </c>
    </row>
    <row r="567" spans="1:16" x14ac:dyDescent="0.45">
      <c r="A567" s="67" t="s">
        <v>1629</v>
      </c>
      <c r="B567" s="67" t="s">
        <v>1630</v>
      </c>
      <c r="C567" s="67">
        <v>324</v>
      </c>
      <c r="D567" s="67">
        <v>83</v>
      </c>
      <c r="E567" s="67">
        <v>147</v>
      </c>
      <c r="F567" s="67">
        <v>49</v>
      </c>
      <c r="G567" s="67">
        <v>147</v>
      </c>
      <c r="H567" s="67">
        <v>49</v>
      </c>
      <c r="I567" s="67">
        <v>141</v>
      </c>
      <c r="J567" s="67">
        <v>48</v>
      </c>
      <c r="K567" s="67">
        <v>6</v>
      </c>
      <c r="L567" s="67">
        <v>7</v>
      </c>
      <c r="M567" s="67">
        <v>0</v>
      </c>
      <c r="N567" s="67">
        <v>9</v>
      </c>
      <c r="O567" s="67">
        <v>177</v>
      </c>
      <c r="P567" s="67">
        <v>50</v>
      </c>
    </row>
    <row r="568" spans="1:16" x14ac:dyDescent="0.45">
      <c r="A568" s="67" t="s">
        <v>1631</v>
      </c>
      <c r="B568" s="67" t="s">
        <v>1632</v>
      </c>
      <c r="C568" s="67">
        <v>703</v>
      </c>
      <c r="D568" s="67">
        <v>93</v>
      </c>
      <c r="E568" s="67">
        <v>282</v>
      </c>
      <c r="F568" s="67">
        <v>48</v>
      </c>
      <c r="G568" s="67">
        <v>282</v>
      </c>
      <c r="H568" s="67">
        <v>48</v>
      </c>
      <c r="I568" s="67">
        <v>264</v>
      </c>
      <c r="J568" s="67">
        <v>45</v>
      </c>
      <c r="K568" s="67">
        <v>18</v>
      </c>
      <c r="L568" s="67">
        <v>14</v>
      </c>
      <c r="M568" s="67">
        <v>0</v>
      </c>
      <c r="N568" s="67">
        <v>9</v>
      </c>
      <c r="O568" s="67">
        <v>421</v>
      </c>
      <c r="P568" s="67">
        <v>82</v>
      </c>
    </row>
    <row r="569" spans="1:16" x14ac:dyDescent="0.45">
      <c r="A569" s="67" t="s">
        <v>1633</v>
      </c>
      <c r="B569" s="67" t="s">
        <v>1634</v>
      </c>
      <c r="C569" s="67">
        <v>54</v>
      </c>
      <c r="D569" s="67">
        <v>46</v>
      </c>
      <c r="E569" s="67">
        <v>40</v>
      </c>
      <c r="F569" s="67">
        <v>50</v>
      </c>
      <c r="G569" s="67">
        <v>40</v>
      </c>
      <c r="H569" s="67">
        <v>50</v>
      </c>
      <c r="I569" s="67">
        <v>40</v>
      </c>
      <c r="J569" s="67">
        <v>50</v>
      </c>
      <c r="K569" s="67">
        <v>0</v>
      </c>
      <c r="L569" s="67">
        <v>9</v>
      </c>
      <c r="M569" s="67">
        <v>0</v>
      </c>
      <c r="N569" s="67">
        <v>9</v>
      </c>
      <c r="O569" s="67">
        <v>14</v>
      </c>
      <c r="P569" s="67">
        <v>15</v>
      </c>
    </row>
    <row r="570" spans="1:16" x14ac:dyDescent="0.45">
      <c r="A570" s="67" t="s">
        <v>1635</v>
      </c>
      <c r="B570" s="67" t="s">
        <v>1636</v>
      </c>
      <c r="C570" s="67">
        <v>657</v>
      </c>
      <c r="D570" s="67">
        <v>114</v>
      </c>
      <c r="E570" s="67">
        <v>276</v>
      </c>
      <c r="F570" s="67">
        <v>79</v>
      </c>
      <c r="G570" s="67">
        <v>276</v>
      </c>
      <c r="H570" s="67">
        <v>79</v>
      </c>
      <c r="I570" s="67">
        <v>271</v>
      </c>
      <c r="J570" s="67">
        <v>80</v>
      </c>
      <c r="K570" s="67">
        <v>5</v>
      </c>
      <c r="L570" s="67">
        <v>4</v>
      </c>
      <c r="M570" s="67">
        <v>0</v>
      </c>
      <c r="N570" s="67">
        <v>9</v>
      </c>
      <c r="O570" s="67">
        <v>381</v>
      </c>
      <c r="P570" s="67">
        <v>97</v>
      </c>
    </row>
    <row r="571" spans="1:16" x14ac:dyDescent="0.45">
      <c r="A571" s="67" t="s">
        <v>1637</v>
      </c>
      <c r="B571" s="67" t="s">
        <v>1638</v>
      </c>
      <c r="C571" s="67">
        <v>2190</v>
      </c>
      <c r="D571" s="67">
        <v>169</v>
      </c>
      <c r="E571" s="67">
        <v>1389</v>
      </c>
      <c r="F571" s="67">
        <v>139</v>
      </c>
      <c r="G571" s="67">
        <v>1384</v>
      </c>
      <c r="H571" s="67">
        <v>138</v>
      </c>
      <c r="I571" s="67">
        <v>1360</v>
      </c>
      <c r="J571" s="67">
        <v>135</v>
      </c>
      <c r="K571" s="67">
        <v>24</v>
      </c>
      <c r="L571" s="67">
        <v>12</v>
      </c>
      <c r="M571" s="67">
        <v>5</v>
      </c>
      <c r="N571" s="67">
        <v>5</v>
      </c>
      <c r="O571" s="67">
        <v>801</v>
      </c>
      <c r="P571" s="67">
        <v>89</v>
      </c>
    </row>
    <row r="572" spans="1:16" x14ac:dyDescent="0.45">
      <c r="A572" s="67" t="s">
        <v>1639</v>
      </c>
      <c r="B572" s="67" t="s">
        <v>1640</v>
      </c>
      <c r="C572" s="67">
        <v>11777</v>
      </c>
      <c r="D572" s="67">
        <v>368</v>
      </c>
      <c r="E572" s="67">
        <v>7629</v>
      </c>
      <c r="F572" s="67">
        <v>440</v>
      </c>
      <c r="G572" s="67">
        <v>7616</v>
      </c>
      <c r="H572" s="67">
        <v>438</v>
      </c>
      <c r="I572" s="67">
        <v>7443</v>
      </c>
      <c r="J572" s="67">
        <v>449</v>
      </c>
      <c r="K572" s="67">
        <v>173</v>
      </c>
      <c r="L572" s="67">
        <v>104</v>
      </c>
      <c r="M572" s="67">
        <v>13</v>
      </c>
      <c r="N572" s="67">
        <v>20</v>
      </c>
      <c r="O572" s="67">
        <v>4148</v>
      </c>
      <c r="P572" s="67">
        <v>437</v>
      </c>
    </row>
    <row r="573" spans="1:16" x14ac:dyDescent="0.45">
      <c r="A573" s="67" t="s">
        <v>1641</v>
      </c>
      <c r="B573" s="67" t="s">
        <v>1642</v>
      </c>
      <c r="C573" s="67">
        <v>1449</v>
      </c>
      <c r="D573" s="67">
        <v>220</v>
      </c>
      <c r="E573" s="67">
        <v>803</v>
      </c>
      <c r="F573" s="67">
        <v>139</v>
      </c>
      <c r="G573" s="67">
        <v>803</v>
      </c>
      <c r="H573" s="67">
        <v>139</v>
      </c>
      <c r="I573" s="67">
        <v>791</v>
      </c>
      <c r="J573" s="67">
        <v>139</v>
      </c>
      <c r="K573" s="67">
        <v>12</v>
      </c>
      <c r="L573" s="67">
        <v>9</v>
      </c>
      <c r="M573" s="67">
        <v>0</v>
      </c>
      <c r="N573" s="67">
        <v>9</v>
      </c>
      <c r="O573" s="67">
        <v>646</v>
      </c>
      <c r="P573" s="67">
        <v>146</v>
      </c>
    </row>
    <row r="574" spans="1:16" x14ac:dyDescent="0.45">
      <c r="A574" s="67" t="s">
        <v>1643</v>
      </c>
      <c r="B574" s="67" t="s">
        <v>1644</v>
      </c>
      <c r="C574" s="67">
        <v>1738</v>
      </c>
      <c r="D574" s="67">
        <v>154</v>
      </c>
      <c r="E574" s="67">
        <v>1007</v>
      </c>
      <c r="F574" s="67">
        <v>135</v>
      </c>
      <c r="G574" s="67">
        <v>1007</v>
      </c>
      <c r="H574" s="67">
        <v>135</v>
      </c>
      <c r="I574" s="67">
        <v>990</v>
      </c>
      <c r="J574" s="67">
        <v>135</v>
      </c>
      <c r="K574" s="67">
        <v>17</v>
      </c>
      <c r="L574" s="67">
        <v>9</v>
      </c>
      <c r="M574" s="67">
        <v>0</v>
      </c>
      <c r="N574" s="67">
        <v>9</v>
      </c>
      <c r="O574" s="67">
        <v>731</v>
      </c>
      <c r="P574" s="67">
        <v>73</v>
      </c>
    </row>
    <row r="575" spans="1:16" x14ac:dyDescent="0.45">
      <c r="A575" s="67" t="s">
        <v>1645</v>
      </c>
      <c r="B575" s="67" t="s">
        <v>1646</v>
      </c>
      <c r="C575" s="67">
        <v>1297</v>
      </c>
      <c r="D575" s="67">
        <v>112</v>
      </c>
      <c r="E575" s="67">
        <v>814</v>
      </c>
      <c r="F575" s="67">
        <v>86</v>
      </c>
      <c r="G575" s="67">
        <v>814</v>
      </c>
      <c r="H575" s="67">
        <v>86</v>
      </c>
      <c r="I575" s="67">
        <v>789</v>
      </c>
      <c r="J575" s="67">
        <v>84</v>
      </c>
      <c r="K575" s="67">
        <v>25</v>
      </c>
      <c r="L575" s="67">
        <v>23</v>
      </c>
      <c r="M575" s="67">
        <v>0</v>
      </c>
      <c r="N575" s="67">
        <v>9</v>
      </c>
      <c r="O575" s="67">
        <v>483</v>
      </c>
      <c r="P575" s="67">
        <v>90</v>
      </c>
    </row>
    <row r="576" spans="1:16" x14ac:dyDescent="0.45">
      <c r="A576" s="67" t="s">
        <v>1647</v>
      </c>
      <c r="B576" s="67" t="s">
        <v>1648</v>
      </c>
      <c r="C576" s="67">
        <v>2109</v>
      </c>
      <c r="D576" s="67">
        <v>239</v>
      </c>
      <c r="E576" s="67">
        <v>1367</v>
      </c>
      <c r="F576" s="67">
        <v>190</v>
      </c>
      <c r="G576" s="67">
        <v>1367</v>
      </c>
      <c r="H576" s="67">
        <v>190</v>
      </c>
      <c r="I576" s="67">
        <v>1314</v>
      </c>
      <c r="J576" s="67">
        <v>184</v>
      </c>
      <c r="K576" s="67">
        <v>53</v>
      </c>
      <c r="L576" s="67">
        <v>25</v>
      </c>
      <c r="M576" s="67">
        <v>0</v>
      </c>
      <c r="N576" s="67">
        <v>9</v>
      </c>
      <c r="O576" s="67">
        <v>742</v>
      </c>
      <c r="P576" s="67">
        <v>113</v>
      </c>
    </row>
    <row r="577" spans="1:16" x14ac:dyDescent="0.45">
      <c r="A577" s="67" t="s">
        <v>1649</v>
      </c>
      <c r="B577" s="67" t="s">
        <v>1650</v>
      </c>
      <c r="C577" s="67">
        <v>3221</v>
      </c>
      <c r="D577" s="67">
        <v>305</v>
      </c>
      <c r="E577" s="67">
        <v>2227</v>
      </c>
      <c r="F577" s="67">
        <v>222</v>
      </c>
      <c r="G577" s="67">
        <v>2219</v>
      </c>
      <c r="H577" s="67">
        <v>223</v>
      </c>
      <c r="I577" s="67">
        <v>2196</v>
      </c>
      <c r="J577" s="67">
        <v>223</v>
      </c>
      <c r="K577" s="67">
        <v>23</v>
      </c>
      <c r="L577" s="67">
        <v>24</v>
      </c>
      <c r="M577" s="67">
        <v>8</v>
      </c>
      <c r="N577" s="67">
        <v>12</v>
      </c>
      <c r="O577" s="67">
        <v>994</v>
      </c>
      <c r="P577" s="67">
        <v>223</v>
      </c>
    </row>
    <row r="578" spans="1:16" x14ac:dyDescent="0.45">
      <c r="A578" s="67" t="s">
        <v>1651</v>
      </c>
      <c r="B578" s="67" t="s">
        <v>1652</v>
      </c>
      <c r="C578" s="67">
        <v>1139</v>
      </c>
      <c r="D578" s="67">
        <v>174</v>
      </c>
      <c r="E578" s="67">
        <v>654</v>
      </c>
      <c r="F578" s="67">
        <v>132</v>
      </c>
      <c r="G578" s="67">
        <v>654</v>
      </c>
      <c r="H578" s="67">
        <v>132</v>
      </c>
      <c r="I578" s="67">
        <v>639</v>
      </c>
      <c r="J578" s="67">
        <v>131</v>
      </c>
      <c r="K578" s="67">
        <v>15</v>
      </c>
      <c r="L578" s="67">
        <v>10</v>
      </c>
      <c r="M578" s="67">
        <v>0</v>
      </c>
      <c r="N578" s="67">
        <v>9</v>
      </c>
      <c r="O578" s="67">
        <v>485</v>
      </c>
      <c r="P578" s="67">
        <v>95</v>
      </c>
    </row>
    <row r="579" spans="1:16" x14ac:dyDescent="0.45">
      <c r="A579" s="67" t="s">
        <v>1653</v>
      </c>
      <c r="B579" s="67" t="s">
        <v>1654</v>
      </c>
      <c r="C579" s="67">
        <v>15825</v>
      </c>
      <c r="D579" s="67">
        <v>445</v>
      </c>
      <c r="E579" s="67">
        <v>11269</v>
      </c>
      <c r="F579" s="67">
        <v>498</v>
      </c>
      <c r="G579" s="67">
        <v>11269</v>
      </c>
      <c r="H579" s="67">
        <v>498</v>
      </c>
      <c r="I579" s="67">
        <v>10818</v>
      </c>
      <c r="J579" s="67">
        <v>504</v>
      </c>
      <c r="K579" s="67">
        <v>451</v>
      </c>
      <c r="L579" s="67">
        <v>199</v>
      </c>
      <c r="M579" s="67">
        <v>0</v>
      </c>
      <c r="N579" s="67">
        <v>15</v>
      </c>
      <c r="O579" s="67">
        <v>4556</v>
      </c>
      <c r="P579" s="67">
        <v>352</v>
      </c>
    </row>
    <row r="580" spans="1:16" x14ac:dyDescent="0.45">
      <c r="A580" s="67" t="s">
        <v>1655</v>
      </c>
      <c r="B580" s="67" t="s">
        <v>1656</v>
      </c>
      <c r="C580" s="67">
        <v>2826</v>
      </c>
      <c r="D580" s="67">
        <v>233</v>
      </c>
      <c r="E580" s="67">
        <v>2024</v>
      </c>
      <c r="F580" s="67">
        <v>202</v>
      </c>
      <c r="G580" s="67">
        <v>2020</v>
      </c>
      <c r="H580" s="67">
        <v>202</v>
      </c>
      <c r="I580" s="67">
        <v>1994</v>
      </c>
      <c r="J580" s="67">
        <v>203</v>
      </c>
      <c r="K580" s="67">
        <v>26</v>
      </c>
      <c r="L580" s="67">
        <v>15</v>
      </c>
      <c r="M580" s="67">
        <v>4</v>
      </c>
      <c r="N580" s="67">
        <v>7</v>
      </c>
      <c r="O580" s="67">
        <v>802</v>
      </c>
      <c r="P580" s="67">
        <v>97</v>
      </c>
    </row>
    <row r="581" spans="1:16" x14ac:dyDescent="0.45">
      <c r="A581" s="67" t="s">
        <v>1657</v>
      </c>
      <c r="B581" s="67" t="s">
        <v>1658</v>
      </c>
      <c r="C581" s="67">
        <v>1034</v>
      </c>
      <c r="D581" s="67">
        <v>150</v>
      </c>
      <c r="E581" s="67">
        <v>663</v>
      </c>
      <c r="F581" s="67">
        <v>106</v>
      </c>
      <c r="G581" s="67">
        <v>663</v>
      </c>
      <c r="H581" s="67">
        <v>106</v>
      </c>
      <c r="I581" s="67">
        <v>638</v>
      </c>
      <c r="J581" s="67">
        <v>103</v>
      </c>
      <c r="K581" s="67">
        <v>25</v>
      </c>
      <c r="L581" s="67">
        <v>14</v>
      </c>
      <c r="M581" s="67">
        <v>0</v>
      </c>
      <c r="N581" s="67">
        <v>9</v>
      </c>
      <c r="O581" s="67">
        <v>371</v>
      </c>
      <c r="P581" s="67">
        <v>99</v>
      </c>
    </row>
    <row r="582" spans="1:16" x14ac:dyDescent="0.45">
      <c r="A582" s="67" t="s">
        <v>1659</v>
      </c>
      <c r="B582" s="67" t="s">
        <v>1660</v>
      </c>
      <c r="C582" s="67">
        <v>23924</v>
      </c>
      <c r="D582" s="67">
        <v>552</v>
      </c>
      <c r="E582" s="67">
        <v>16587</v>
      </c>
      <c r="F582" s="67">
        <v>717</v>
      </c>
      <c r="G582" s="67">
        <v>16574</v>
      </c>
      <c r="H582" s="67">
        <v>718</v>
      </c>
      <c r="I582" s="67">
        <v>15797</v>
      </c>
      <c r="J582" s="67">
        <v>678</v>
      </c>
      <c r="K582" s="67">
        <v>777</v>
      </c>
      <c r="L582" s="67">
        <v>210</v>
      </c>
      <c r="M582" s="67">
        <v>13</v>
      </c>
      <c r="N582" s="67">
        <v>22</v>
      </c>
      <c r="O582" s="67">
        <v>7337</v>
      </c>
      <c r="P582" s="67">
        <v>541</v>
      </c>
    </row>
    <row r="583" spans="1:16" x14ac:dyDescent="0.45">
      <c r="A583" s="67" t="s">
        <v>1661</v>
      </c>
      <c r="B583" s="67" t="s">
        <v>1662</v>
      </c>
      <c r="C583" s="67">
        <v>7829</v>
      </c>
      <c r="D583" s="67">
        <v>477</v>
      </c>
      <c r="E583" s="67">
        <v>5101</v>
      </c>
      <c r="F583" s="67">
        <v>427</v>
      </c>
      <c r="G583" s="67">
        <v>5101</v>
      </c>
      <c r="H583" s="67">
        <v>427</v>
      </c>
      <c r="I583" s="67">
        <v>4979</v>
      </c>
      <c r="J583" s="67">
        <v>411</v>
      </c>
      <c r="K583" s="67">
        <v>122</v>
      </c>
      <c r="L583" s="67">
        <v>102</v>
      </c>
      <c r="M583" s="67">
        <v>0</v>
      </c>
      <c r="N583" s="67">
        <v>13</v>
      </c>
      <c r="O583" s="67">
        <v>2728</v>
      </c>
      <c r="P583" s="67">
        <v>354</v>
      </c>
    </row>
    <row r="584" spans="1:16" x14ac:dyDescent="0.45">
      <c r="A584" s="67" t="s">
        <v>1663</v>
      </c>
      <c r="B584" s="67" t="s">
        <v>1664</v>
      </c>
      <c r="C584" s="67">
        <v>4525</v>
      </c>
      <c r="D584" s="67">
        <v>293</v>
      </c>
      <c r="E584" s="67">
        <v>3192</v>
      </c>
      <c r="F584" s="67">
        <v>252</v>
      </c>
      <c r="G584" s="67">
        <v>3192</v>
      </c>
      <c r="H584" s="67">
        <v>252</v>
      </c>
      <c r="I584" s="67">
        <v>3151</v>
      </c>
      <c r="J584" s="67">
        <v>251</v>
      </c>
      <c r="K584" s="67">
        <v>41</v>
      </c>
      <c r="L584" s="67">
        <v>22</v>
      </c>
      <c r="M584" s="67">
        <v>0</v>
      </c>
      <c r="N584" s="67">
        <v>13</v>
      </c>
      <c r="O584" s="67">
        <v>1333</v>
      </c>
      <c r="P584" s="67">
        <v>210</v>
      </c>
    </row>
    <row r="585" spans="1:16" x14ac:dyDescent="0.45">
      <c r="A585" s="67" t="s">
        <v>1665</v>
      </c>
      <c r="B585" s="67" t="s">
        <v>1666</v>
      </c>
      <c r="C585" s="67">
        <v>343</v>
      </c>
      <c r="D585" s="67">
        <v>62</v>
      </c>
      <c r="E585" s="67">
        <v>163</v>
      </c>
      <c r="F585" s="67">
        <v>51</v>
      </c>
      <c r="G585" s="67">
        <v>163</v>
      </c>
      <c r="H585" s="67">
        <v>51</v>
      </c>
      <c r="I585" s="67">
        <v>158</v>
      </c>
      <c r="J585" s="67">
        <v>50</v>
      </c>
      <c r="K585" s="67">
        <v>5</v>
      </c>
      <c r="L585" s="67">
        <v>5</v>
      </c>
      <c r="M585" s="67">
        <v>0</v>
      </c>
      <c r="N585" s="67">
        <v>9</v>
      </c>
      <c r="O585" s="67">
        <v>180</v>
      </c>
      <c r="P585" s="67">
        <v>46</v>
      </c>
    </row>
    <row r="586" spans="1:16" x14ac:dyDescent="0.45">
      <c r="A586" s="67" t="s">
        <v>1667</v>
      </c>
      <c r="B586" s="67" t="s">
        <v>1668</v>
      </c>
      <c r="C586" s="67">
        <v>1661</v>
      </c>
      <c r="D586" s="67">
        <v>153</v>
      </c>
      <c r="E586" s="67">
        <v>908</v>
      </c>
      <c r="F586" s="67">
        <v>110</v>
      </c>
      <c r="G586" s="67">
        <v>908</v>
      </c>
      <c r="H586" s="67">
        <v>110</v>
      </c>
      <c r="I586" s="67">
        <v>862</v>
      </c>
      <c r="J586" s="67">
        <v>102</v>
      </c>
      <c r="K586" s="67">
        <v>46</v>
      </c>
      <c r="L586" s="67">
        <v>27</v>
      </c>
      <c r="M586" s="67">
        <v>0</v>
      </c>
      <c r="N586" s="67">
        <v>9</v>
      </c>
      <c r="O586" s="67">
        <v>753</v>
      </c>
      <c r="P586" s="67">
        <v>108</v>
      </c>
    </row>
    <row r="587" spans="1:16" x14ac:dyDescent="0.45">
      <c r="A587" s="67" t="s">
        <v>1669</v>
      </c>
      <c r="B587" s="67" t="s">
        <v>1670</v>
      </c>
      <c r="C587" s="67">
        <v>8321</v>
      </c>
      <c r="D587" s="67">
        <v>351</v>
      </c>
      <c r="E587" s="67">
        <v>4505</v>
      </c>
      <c r="F587" s="67">
        <v>293</v>
      </c>
      <c r="G587" s="67">
        <v>4496</v>
      </c>
      <c r="H587" s="67">
        <v>294</v>
      </c>
      <c r="I587" s="67">
        <v>4295</v>
      </c>
      <c r="J587" s="67">
        <v>300</v>
      </c>
      <c r="K587" s="67">
        <v>201</v>
      </c>
      <c r="L587" s="67">
        <v>94</v>
      </c>
      <c r="M587" s="67">
        <v>9</v>
      </c>
      <c r="N587" s="67">
        <v>12</v>
      </c>
      <c r="O587" s="67">
        <v>3816</v>
      </c>
      <c r="P587" s="67">
        <v>248</v>
      </c>
    </row>
    <row r="588" spans="1:16" x14ac:dyDescent="0.45">
      <c r="A588" s="67" t="s">
        <v>1671</v>
      </c>
      <c r="B588" s="67" t="s">
        <v>1672</v>
      </c>
      <c r="C588" s="67">
        <v>865</v>
      </c>
      <c r="D588" s="67">
        <v>118</v>
      </c>
      <c r="E588" s="67">
        <v>626</v>
      </c>
      <c r="F588" s="67">
        <v>109</v>
      </c>
      <c r="G588" s="67">
        <v>626</v>
      </c>
      <c r="H588" s="67">
        <v>109</v>
      </c>
      <c r="I588" s="67">
        <v>609</v>
      </c>
      <c r="J588" s="67">
        <v>108</v>
      </c>
      <c r="K588" s="67">
        <v>17</v>
      </c>
      <c r="L588" s="67">
        <v>16</v>
      </c>
      <c r="M588" s="67">
        <v>0</v>
      </c>
      <c r="N588" s="67">
        <v>9</v>
      </c>
      <c r="O588" s="67">
        <v>239</v>
      </c>
      <c r="P588" s="67">
        <v>52</v>
      </c>
    </row>
    <row r="589" spans="1:16" x14ac:dyDescent="0.45">
      <c r="A589" s="67" t="s">
        <v>1673</v>
      </c>
      <c r="B589" s="67" t="s">
        <v>1674</v>
      </c>
      <c r="C589" s="67">
        <v>1195</v>
      </c>
      <c r="D589" s="67">
        <v>169</v>
      </c>
      <c r="E589" s="67">
        <v>750</v>
      </c>
      <c r="F589" s="67">
        <v>119</v>
      </c>
      <c r="G589" s="67">
        <v>750</v>
      </c>
      <c r="H589" s="67">
        <v>119</v>
      </c>
      <c r="I589" s="67">
        <v>736</v>
      </c>
      <c r="J589" s="67">
        <v>118</v>
      </c>
      <c r="K589" s="67">
        <v>14</v>
      </c>
      <c r="L589" s="67">
        <v>8</v>
      </c>
      <c r="M589" s="67">
        <v>0</v>
      </c>
      <c r="N589" s="67">
        <v>9</v>
      </c>
      <c r="O589" s="67">
        <v>445</v>
      </c>
      <c r="P589" s="67">
        <v>126</v>
      </c>
    </row>
    <row r="590" spans="1:16" x14ac:dyDescent="0.45">
      <c r="A590" s="67" t="s">
        <v>1675</v>
      </c>
      <c r="B590" s="67" t="s">
        <v>1676</v>
      </c>
      <c r="C590" s="67">
        <v>785</v>
      </c>
      <c r="D590" s="67">
        <v>119</v>
      </c>
      <c r="E590" s="67">
        <v>499</v>
      </c>
      <c r="F590" s="67">
        <v>96</v>
      </c>
      <c r="G590" s="67">
        <v>499</v>
      </c>
      <c r="H590" s="67">
        <v>96</v>
      </c>
      <c r="I590" s="67">
        <v>455</v>
      </c>
      <c r="J590" s="67">
        <v>90</v>
      </c>
      <c r="K590" s="67">
        <v>44</v>
      </c>
      <c r="L590" s="67">
        <v>47</v>
      </c>
      <c r="M590" s="67">
        <v>0</v>
      </c>
      <c r="N590" s="67">
        <v>9</v>
      </c>
      <c r="O590" s="67">
        <v>286</v>
      </c>
      <c r="P590" s="67">
        <v>43</v>
      </c>
    </row>
    <row r="591" spans="1:16" x14ac:dyDescent="0.45">
      <c r="A591" s="67" t="s">
        <v>1677</v>
      </c>
      <c r="B591" s="67" t="s">
        <v>1678</v>
      </c>
      <c r="C591" s="67">
        <v>1334</v>
      </c>
      <c r="D591" s="67">
        <v>117</v>
      </c>
      <c r="E591" s="67">
        <v>619</v>
      </c>
      <c r="F591" s="67">
        <v>99</v>
      </c>
      <c r="G591" s="67">
        <v>619</v>
      </c>
      <c r="H591" s="67">
        <v>99</v>
      </c>
      <c r="I591" s="67">
        <v>574</v>
      </c>
      <c r="J591" s="67">
        <v>89</v>
      </c>
      <c r="K591" s="67">
        <v>45</v>
      </c>
      <c r="L591" s="67">
        <v>40</v>
      </c>
      <c r="M591" s="67">
        <v>0</v>
      </c>
      <c r="N591" s="67">
        <v>9</v>
      </c>
      <c r="O591" s="67">
        <v>715</v>
      </c>
      <c r="P591" s="67">
        <v>75</v>
      </c>
    </row>
    <row r="592" spans="1:16" x14ac:dyDescent="0.45">
      <c r="A592" s="67" t="s">
        <v>1679</v>
      </c>
      <c r="B592" s="67" t="s">
        <v>1680</v>
      </c>
      <c r="C592" s="67">
        <v>485</v>
      </c>
      <c r="D592" s="67">
        <v>75</v>
      </c>
      <c r="E592" s="67">
        <v>260</v>
      </c>
      <c r="F592" s="67">
        <v>54</v>
      </c>
      <c r="G592" s="67">
        <v>260</v>
      </c>
      <c r="H592" s="67">
        <v>54</v>
      </c>
      <c r="I592" s="67">
        <v>254</v>
      </c>
      <c r="J592" s="67">
        <v>53</v>
      </c>
      <c r="K592" s="67">
        <v>6</v>
      </c>
      <c r="L592" s="67">
        <v>5</v>
      </c>
      <c r="M592" s="67">
        <v>0</v>
      </c>
      <c r="N592" s="67">
        <v>9</v>
      </c>
      <c r="O592" s="67">
        <v>225</v>
      </c>
      <c r="P592" s="67">
        <v>49</v>
      </c>
    </row>
    <row r="593" spans="1:16" x14ac:dyDescent="0.45">
      <c r="A593" s="67" t="s">
        <v>1681</v>
      </c>
      <c r="B593" s="67" t="s">
        <v>1682</v>
      </c>
      <c r="C593" s="67">
        <v>22110</v>
      </c>
      <c r="D593" s="67">
        <v>500</v>
      </c>
      <c r="E593" s="67">
        <v>13868</v>
      </c>
      <c r="F593" s="67">
        <v>651</v>
      </c>
      <c r="G593" s="67">
        <v>13868</v>
      </c>
      <c r="H593" s="67">
        <v>651</v>
      </c>
      <c r="I593" s="67">
        <v>13280</v>
      </c>
      <c r="J593" s="67">
        <v>665</v>
      </c>
      <c r="K593" s="67">
        <v>588</v>
      </c>
      <c r="L593" s="67">
        <v>237</v>
      </c>
      <c r="M593" s="67">
        <v>0</v>
      </c>
      <c r="N593" s="67">
        <v>17</v>
      </c>
      <c r="O593" s="67">
        <v>8242</v>
      </c>
      <c r="P593" s="67">
        <v>513</v>
      </c>
    </row>
    <row r="594" spans="1:16" x14ac:dyDescent="0.45">
      <c r="A594" s="67" t="s">
        <v>1683</v>
      </c>
      <c r="B594" s="67" t="s">
        <v>1684</v>
      </c>
      <c r="C594" s="67">
        <v>6349</v>
      </c>
      <c r="D594" s="67">
        <v>433</v>
      </c>
      <c r="E594" s="67">
        <v>4152</v>
      </c>
      <c r="F594" s="67">
        <v>403</v>
      </c>
      <c r="G594" s="67">
        <v>4152</v>
      </c>
      <c r="H594" s="67">
        <v>403</v>
      </c>
      <c r="I594" s="67">
        <v>3816</v>
      </c>
      <c r="J594" s="67">
        <v>381</v>
      </c>
      <c r="K594" s="67">
        <v>336</v>
      </c>
      <c r="L594" s="67">
        <v>170</v>
      </c>
      <c r="M594" s="67">
        <v>0</v>
      </c>
      <c r="N594" s="67">
        <v>13</v>
      </c>
      <c r="O594" s="67">
        <v>2197</v>
      </c>
      <c r="P594" s="67">
        <v>260</v>
      </c>
    </row>
    <row r="595" spans="1:16" x14ac:dyDescent="0.45">
      <c r="A595" s="67" t="s">
        <v>1685</v>
      </c>
      <c r="B595" s="67" t="s">
        <v>1686</v>
      </c>
      <c r="C595" s="67">
        <v>1718</v>
      </c>
      <c r="D595" s="67">
        <v>248</v>
      </c>
      <c r="E595" s="67">
        <v>1201</v>
      </c>
      <c r="F595" s="67">
        <v>205</v>
      </c>
      <c r="G595" s="67">
        <v>1201</v>
      </c>
      <c r="H595" s="67">
        <v>205</v>
      </c>
      <c r="I595" s="67">
        <v>1084</v>
      </c>
      <c r="J595" s="67">
        <v>188</v>
      </c>
      <c r="K595" s="67">
        <v>117</v>
      </c>
      <c r="L595" s="67">
        <v>69</v>
      </c>
      <c r="M595" s="67">
        <v>0</v>
      </c>
      <c r="N595" s="67">
        <v>9</v>
      </c>
      <c r="O595" s="67">
        <v>517</v>
      </c>
      <c r="P595" s="67">
        <v>83</v>
      </c>
    </row>
    <row r="596" spans="1:16" x14ac:dyDescent="0.45">
      <c r="A596" s="67" t="s">
        <v>1687</v>
      </c>
      <c r="B596" s="67" t="s">
        <v>1688</v>
      </c>
      <c r="C596" s="67">
        <v>2404</v>
      </c>
      <c r="D596" s="67">
        <v>175</v>
      </c>
      <c r="E596" s="67">
        <v>1503</v>
      </c>
      <c r="F596" s="67">
        <v>153</v>
      </c>
      <c r="G596" s="67">
        <v>1503</v>
      </c>
      <c r="H596" s="67">
        <v>153</v>
      </c>
      <c r="I596" s="67">
        <v>1432</v>
      </c>
      <c r="J596" s="67">
        <v>141</v>
      </c>
      <c r="K596" s="67">
        <v>71</v>
      </c>
      <c r="L596" s="67">
        <v>36</v>
      </c>
      <c r="M596" s="67">
        <v>0</v>
      </c>
      <c r="N596" s="67">
        <v>9</v>
      </c>
      <c r="O596" s="67">
        <v>901</v>
      </c>
      <c r="P596" s="67">
        <v>111</v>
      </c>
    </row>
    <row r="597" spans="1:16" x14ac:dyDescent="0.45">
      <c r="A597" s="67" t="s">
        <v>1689</v>
      </c>
      <c r="B597" s="67" t="s">
        <v>1690</v>
      </c>
      <c r="C597" s="67">
        <v>17561</v>
      </c>
      <c r="D597" s="67">
        <v>341</v>
      </c>
      <c r="E597" s="67">
        <v>9800</v>
      </c>
      <c r="F597" s="67">
        <v>463</v>
      </c>
      <c r="G597" s="67">
        <v>9800</v>
      </c>
      <c r="H597" s="67">
        <v>463</v>
      </c>
      <c r="I597" s="67">
        <v>9552</v>
      </c>
      <c r="J597" s="67">
        <v>468</v>
      </c>
      <c r="K597" s="67">
        <v>248</v>
      </c>
      <c r="L597" s="67">
        <v>86</v>
      </c>
      <c r="M597" s="67">
        <v>0</v>
      </c>
      <c r="N597" s="67">
        <v>17</v>
      </c>
      <c r="O597" s="67">
        <v>7761</v>
      </c>
      <c r="P597" s="67">
        <v>424</v>
      </c>
    </row>
    <row r="598" spans="1:16" x14ac:dyDescent="0.45">
      <c r="A598" s="67" t="s">
        <v>1691</v>
      </c>
      <c r="B598" s="67" t="s">
        <v>1692</v>
      </c>
      <c r="C598" s="67">
        <v>1196</v>
      </c>
      <c r="D598" s="67">
        <v>138</v>
      </c>
      <c r="E598" s="67">
        <v>660</v>
      </c>
      <c r="F598" s="67">
        <v>109</v>
      </c>
      <c r="G598" s="67">
        <v>660</v>
      </c>
      <c r="H598" s="67">
        <v>109</v>
      </c>
      <c r="I598" s="67">
        <v>631</v>
      </c>
      <c r="J598" s="67">
        <v>106</v>
      </c>
      <c r="K598" s="67">
        <v>29</v>
      </c>
      <c r="L598" s="67">
        <v>16</v>
      </c>
      <c r="M598" s="67">
        <v>0</v>
      </c>
      <c r="N598" s="67">
        <v>9</v>
      </c>
      <c r="O598" s="67">
        <v>536</v>
      </c>
      <c r="P598" s="67">
        <v>71</v>
      </c>
    </row>
    <row r="599" spans="1:16" x14ac:dyDescent="0.45">
      <c r="A599" s="67" t="s">
        <v>1693</v>
      </c>
      <c r="B599" s="67" t="s">
        <v>1694</v>
      </c>
      <c r="C599" s="67">
        <v>1300</v>
      </c>
      <c r="D599" s="67">
        <v>284</v>
      </c>
      <c r="E599" s="67">
        <v>782</v>
      </c>
      <c r="F599" s="67">
        <v>211</v>
      </c>
      <c r="G599" s="67">
        <v>782</v>
      </c>
      <c r="H599" s="67">
        <v>211</v>
      </c>
      <c r="I599" s="67">
        <v>769</v>
      </c>
      <c r="J599" s="67">
        <v>210</v>
      </c>
      <c r="K599" s="67">
        <v>13</v>
      </c>
      <c r="L599" s="67">
        <v>17</v>
      </c>
      <c r="M599" s="67">
        <v>0</v>
      </c>
      <c r="N599" s="67">
        <v>9</v>
      </c>
      <c r="O599" s="67">
        <v>518</v>
      </c>
      <c r="P599" s="67">
        <v>170</v>
      </c>
    </row>
    <row r="600" spans="1:16" x14ac:dyDescent="0.45">
      <c r="A600" s="67" t="s">
        <v>1695</v>
      </c>
      <c r="B600" s="67" t="s">
        <v>1696</v>
      </c>
      <c r="C600" s="67">
        <v>391</v>
      </c>
      <c r="D600" s="67">
        <v>81</v>
      </c>
      <c r="E600" s="67">
        <v>187</v>
      </c>
      <c r="F600" s="67">
        <v>37</v>
      </c>
      <c r="G600" s="67">
        <v>187</v>
      </c>
      <c r="H600" s="67">
        <v>37</v>
      </c>
      <c r="I600" s="67">
        <v>181</v>
      </c>
      <c r="J600" s="67">
        <v>37</v>
      </c>
      <c r="K600" s="67">
        <v>6</v>
      </c>
      <c r="L600" s="67">
        <v>4</v>
      </c>
      <c r="M600" s="67">
        <v>0</v>
      </c>
      <c r="N600" s="67">
        <v>9</v>
      </c>
      <c r="O600" s="67">
        <v>204</v>
      </c>
      <c r="P600" s="67">
        <v>75</v>
      </c>
    </row>
    <row r="601" spans="1:16" x14ac:dyDescent="0.45">
      <c r="A601" s="67" t="s">
        <v>1697</v>
      </c>
      <c r="B601" s="67" t="s">
        <v>1698</v>
      </c>
      <c r="C601" s="67">
        <v>1639</v>
      </c>
      <c r="D601" s="67">
        <v>150</v>
      </c>
      <c r="E601" s="67">
        <v>923</v>
      </c>
      <c r="F601" s="67">
        <v>128</v>
      </c>
      <c r="G601" s="67">
        <v>923</v>
      </c>
      <c r="H601" s="67">
        <v>128</v>
      </c>
      <c r="I601" s="67">
        <v>893</v>
      </c>
      <c r="J601" s="67">
        <v>125</v>
      </c>
      <c r="K601" s="67">
        <v>30</v>
      </c>
      <c r="L601" s="67">
        <v>18</v>
      </c>
      <c r="M601" s="67">
        <v>0</v>
      </c>
      <c r="N601" s="67">
        <v>9</v>
      </c>
      <c r="O601" s="67">
        <v>716</v>
      </c>
      <c r="P601" s="67">
        <v>83</v>
      </c>
    </row>
    <row r="602" spans="1:16" x14ac:dyDescent="0.45">
      <c r="A602" s="67" t="s">
        <v>1699</v>
      </c>
      <c r="B602" s="67" t="s">
        <v>1700</v>
      </c>
      <c r="C602" s="67">
        <v>523</v>
      </c>
      <c r="D602" s="67">
        <v>85</v>
      </c>
      <c r="E602" s="67">
        <v>292</v>
      </c>
      <c r="F602" s="67">
        <v>60</v>
      </c>
      <c r="G602" s="67">
        <v>292</v>
      </c>
      <c r="H602" s="67">
        <v>60</v>
      </c>
      <c r="I602" s="67">
        <v>279</v>
      </c>
      <c r="J602" s="67">
        <v>60</v>
      </c>
      <c r="K602" s="67">
        <v>13</v>
      </c>
      <c r="L602" s="67">
        <v>11</v>
      </c>
      <c r="M602" s="67">
        <v>0</v>
      </c>
      <c r="N602" s="67">
        <v>9</v>
      </c>
      <c r="O602" s="67">
        <v>231</v>
      </c>
      <c r="P602" s="67">
        <v>48</v>
      </c>
    </row>
    <row r="603" spans="1:16" x14ac:dyDescent="0.45">
      <c r="A603" s="67" t="s">
        <v>1701</v>
      </c>
      <c r="B603" s="67" t="s">
        <v>1702</v>
      </c>
      <c r="C603" s="67">
        <v>172</v>
      </c>
      <c r="D603" s="67">
        <v>63</v>
      </c>
      <c r="E603" s="67">
        <v>45</v>
      </c>
      <c r="F603" s="67">
        <v>28</v>
      </c>
      <c r="G603" s="67">
        <v>45</v>
      </c>
      <c r="H603" s="67">
        <v>28</v>
      </c>
      <c r="I603" s="67">
        <v>43</v>
      </c>
      <c r="J603" s="67">
        <v>28</v>
      </c>
      <c r="K603" s="67">
        <v>2</v>
      </c>
      <c r="L603" s="67">
        <v>2</v>
      </c>
      <c r="M603" s="67">
        <v>0</v>
      </c>
      <c r="N603" s="67">
        <v>9</v>
      </c>
      <c r="O603" s="67">
        <v>127</v>
      </c>
      <c r="P603" s="67">
        <v>51</v>
      </c>
    </row>
    <row r="604" spans="1:16" x14ac:dyDescent="0.45">
      <c r="A604" s="67" t="s">
        <v>1703</v>
      </c>
      <c r="B604" s="67" t="s">
        <v>1704</v>
      </c>
      <c r="C604" s="67">
        <v>1099</v>
      </c>
      <c r="D604" s="67">
        <v>166</v>
      </c>
      <c r="E604" s="67">
        <v>560</v>
      </c>
      <c r="F604" s="67">
        <v>108</v>
      </c>
      <c r="G604" s="67">
        <v>560</v>
      </c>
      <c r="H604" s="67">
        <v>108</v>
      </c>
      <c r="I604" s="67">
        <v>535</v>
      </c>
      <c r="J604" s="67">
        <v>109</v>
      </c>
      <c r="K604" s="67">
        <v>25</v>
      </c>
      <c r="L604" s="67">
        <v>14</v>
      </c>
      <c r="M604" s="67">
        <v>0</v>
      </c>
      <c r="N604" s="67">
        <v>9</v>
      </c>
      <c r="O604" s="67">
        <v>539</v>
      </c>
      <c r="P604" s="67">
        <v>112</v>
      </c>
    </row>
    <row r="605" spans="1:16" x14ac:dyDescent="0.45">
      <c r="A605" s="67" t="s">
        <v>1705</v>
      </c>
      <c r="B605" s="67" t="s">
        <v>1706</v>
      </c>
      <c r="C605" s="67">
        <v>3135</v>
      </c>
      <c r="D605" s="67">
        <v>167</v>
      </c>
      <c r="E605" s="67">
        <v>1756</v>
      </c>
      <c r="F605" s="67">
        <v>140</v>
      </c>
      <c r="G605" s="67">
        <v>1756</v>
      </c>
      <c r="H605" s="67">
        <v>140</v>
      </c>
      <c r="I605" s="67">
        <v>1691</v>
      </c>
      <c r="J605" s="67">
        <v>139</v>
      </c>
      <c r="K605" s="67">
        <v>65</v>
      </c>
      <c r="L605" s="67">
        <v>32</v>
      </c>
      <c r="M605" s="67">
        <v>0</v>
      </c>
      <c r="N605" s="67">
        <v>9</v>
      </c>
      <c r="O605" s="67">
        <v>1379</v>
      </c>
      <c r="P605" s="67">
        <v>129</v>
      </c>
    </row>
    <row r="606" spans="1:16" x14ac:dyDescent="0.45">
      <c r="A606" s="67" t="s">
        <v>1707</v>
      </c>
      <c r="B606" s="67" t="s">
        <v>1708</v>
      </c>
      <c r="C606" s="67">
        <v>7284</v>
      </c>
      <c r="D606" s="67">
        <v>445</v>
      </c>
      <c r="E606" s="67">
        <v>3998</v>
      </c>
      <c r="F606" s="67">
        <v>287</v>
      </c>
      <c r="G606" s="67">
        <v>3998</v>
      </c>
      <c r="H606" s="67">
        <v>287</v>
      </c>
      <c r="I606" s="67">
        <v>3850</v>
      </c>
      <c r="J606" s="67">
        <v>281</v>
      </c>
      <c r="K606" s="67">
        <v>148</v>
      </c>
      <c r="L606" s="67">
        <v>74</v>
      </c>
      <c r="M606" s="67">
        <v>0</v>
      </c>
      <c r="N606" s="67">
        <v>13</v>
      </c>
      <c r="O606" s="67">
        <v>3286</v>
      </c>
      <c r="P606" s="67">
        <v>340</v>
      </c>
    </row>
    <row r="607" spans="1:16" x14ac:dyDescent="0.45">
      <c r="A607" s="67" t="s">
        <v>1709</v>
      </c>
      <c r="B607" s="67" t="s">
        <v>1710</v>
      </c>
      <c r="C607" s="67">
        <v>594</v>
      </c>
      <c r="D607" s="67">
        <v>116</v>
      </c>
      <c r="E607" s="67">
        <v>326</v>
      </c>
      <c r="F607" s="67">
        <v>58</v>
      </c>
      <c r="G607" s="67">
        <v>326</v>
      </c>
      <c r="H607" s="67">
        <v>58</v>
      </c>
      <c r="I607" s="67">
        <v>326</v>
      </c>
      <c r="J607" s="67">
        <v>58</v>
      </c>
      <c r="K607" s="67">
        <v>0</v>
      </c>
      <c r="L607" s="67">
        <v>9</v>
      </c>
      <c r="M607" s="67">
        <v>0</v>
      </c>
      <c r="N607" s="67">
        <v>9</v>
      </c>
      <c r="O607" s="67">
        <v>268</v>
      </c>
      <c r="P607" s="67">
        <v>98</v>
      </c>
    </row>
    <row r="608" spans="1:16" x14ac:dyDescent="0.45">
      <c r="A608" s="67" t="s">
        <v>1711</v>
      </c>
      <c r="B608" s="67" t="s">
        <v>1712</v>
      </c>
      <c r="C608" s="67">
        <v>210</v>
      </c>
      <c r="D608" s="67">
        <v>52</v>
      </c>
      <c r="E608" s="67">
        <v>122</v>
      </c>
      <c r="F608" s="67">
        <v>36</v>
      </c>
      <c r="G608" s="67">
        <v>122</v>
      </c>
      <c r="H608" s="67">
        <v>36</v>
      </c>
      <c r="I608" s="67">
        <v>116</v>
      </c>
      <c r="J608" s="67">
        <v>36</v>
      </c>
      <c r="K608" s="67">
        <v>6</v>
      </c>
      <c r="L608" s="67">
        <v>6</v>
      </c>
      <c r="M608" s="67">
        <v>0</v>
      </c>
      <c r="N608" s="67">
        <v>9</v>
      </c>
      <c r="O608" s="67">
        <v>88</v>
      </c>
      <c r="P608" s="67">
        <v>34</v>
      </c>
    </row>
    <row r="609" spans="1:16" x14ac:dyDescent="0.45">
      <c r="A609" s="67" t="s">
        <v>1713</v>
      </c>
      <c r="B609" s="67" t="s">
        <v>1714</v>
      </c>
      <c r="C609" s="67">
        <v>570</v>
      </c>
      <c r="D609" s="67">
        <v>78</v>
      </c>
      <c r="E609" s="67">
        <v>332</v>
      </c>
      <c r="F609" s="67">
        <v>63</v>
      </c>
      <c r="G609" s="67">
        <v>332</v>
      </c>
      <c r="H609" s="67">
        <v>63</v>
      </c>
      <c r="I609" s="67">
        <v>318</v>
      </c>
      <c r="J609" s="67">
        <v>62</v>
      </c>
      <c r="K609" s="67">
        <v>14</v>
      </c>
      <c r="L609" s="67">
        <v>7</v>
      </c>
      <c r="M609" s="67">
        <v>0</v>
      </c>
      <c r="N609" s="67">
        <v>9</v>
      </c>
      <c r="O609" s="67">
        <v>238</v>
      </c>
      <c r="P609" s="67">
        <v>36</v>
      </c>
    </row>
    <row r="610" spans="1:16" x14ac:dyDescent="0.45">
      <c r="A610" s="67" t="s">
        <v>1715</v>
      </c>
      <c r="B610" s="67" t="s">
        <v>1716</v>
      </c>
      <c r="C610" s="67">
        <v>795</v>
      </c>
      <c r="D610" s="67">
        <v>99</v>
      </c>
      <c r="E610" s="67">
        <v>387</v>
      </c>
      <c r="F610" s="67">
        <v>63</v>
      </c>
      <c r="G610" s="67">
        <v>385</v>
      </c>
      <c r="H610" s="67">
        <v>62</v>
      </c>
      <c r="I610" s="67">
        <v>372</v>
      </c>
      <c r="J610" s="67">
        <v>60</v>
      </c>
      <c r="K610" s="67">
        <v>13</v>
      </c>
      <c r="L610" s="67">
        <v>7</v>
      </c>
      <c r="M610" s="67">
        <v>2</v>
      </c>
      <c r="N610" s="67">
        <v>3</v>
      </c>
      <c r="O610" s="67">
        <v>408</v>
      </c>
      <c r="P610" s="67">
        <v>61</v>
      </c>
    </row>
    <row r="611" spans="1:16" x14ac:dyDescent="0.45">
      <c r="A611" s="67" t="s">
        <v>1717</v>
      </c>
      <c r="B611" s="67" t="s">
        <v>1718</v>
      </c>
      <c r="C611" s="67">
        <v>954</v>
      </c>
      <c r="D611" s="67">
        <v>142</v>
      </c>
      <c r="E611" s="67">
        <v>445</v>
      </c>
      <c r="F611" s="67">
        <v>84</v>
      </c>
      <c r="G611" s="67">
        <v>445</v>
      </c>
      <c r="H611" s="67">
        <v>84</v>
      </c>
      <c r="I611" s="67">
        <v>436</v>
      </c>
      <c r="J611" s="67">
        <v>83</v>
      </c>
      <c r="K611" s="67">
        <v>9</v>
      </c>
      <c r="L611" s="67">
        <v>7</v>
      </c>
      <c r="M611" s="67">
        <v>0</v>
      </c>
      <c r="N611" s="67">
        <v>9</v>
      </c>
      <c r="O611" s="67">
        <v>509</v>
      </c>
      <c r="P611" s="67">
        <v>93</v>
      </c>
    </row>
    <row r="612" spans="1:16" x14ac:dyDescent="0.45">
      <c r="A612" s="67" t="s">
        <v>1719</v>
      </c>
      <c r="B612" s="67" t="s">
        <v>1720</v>
      </c>
      <c r="C612" s="67">
        <v>596</v>
      </c>
      <c r="D612" s="67">
        <v>76</v>
      </c>
      <c r="E612" s="67">
        <v>306</v>
      </c>
      <c r="F612" s="67">
        <v>49</v>
      </c>
      <c r="G612" s="67">
        <v>306</v>
      </c>
      <c r="H612" s="67">
        <v>49</v>
      </c>
      <c r="I612" s="67">
        <v>293</v>
      </c>
      <c r="J612" s="67">
        <v>48</v>
      </c>
      <c r="K612" s="67">
        <v>13</v>
      </c>
      <c r="L612" s="67">
        <v>11</v>
      </c>
      <c r="M612" s="67">
        <v>0</v>
      </c>
      <c r="N612" s="67">
        <v>9</v>
      </c>
      <c r="O612" s="67">
        <v>290</v>
      </c>
      <c r="P612" s="67">
        <v>59</v>
      </c>
    </row>
    <row r="613" spans="1:16" x14ac:dyDescent="0.45">
      <c r="A613" s="67" t="s">
        <v>1721</v>
      </c>
      <c r="B613" s="67" t="s">
        <v>1722</v>
      </c>
      <c r="C613" s="67">
        <v>1123</v>
      </c>
      <c r="D613" s="67">
        <v>139</v>
      </c>
      <c r="E613" s="67">
        <v>502</v>
      </c>
      <c r="F613" s="67">
        <v>90</v>
      </c>
      <c r="G613" s="67">
        <v>502</v>
      </c>
      <c r="H613" s="67">
        <v>90</v>
      </c>
      <c r="I613" s="67">
        <v>485</v>
      </c>
      <c r="J613" s="67">
        <v>90</v>
      </c>
      <c r="K613" s="67">
        <v>17</v>
      </c>
      <c r="L613" s="67">
        <v>16</v>
      </c>
      <c r="M613" s="67">
        <v>0</v>
      </c>
      <c r="N613" s="67">
        <v>9</v>
      </c>
      <c r="O613" s="67">
        <v>621</v>
      </c>
      <c r="P613" s="67">
        <v>105</v>
      </c>
    </row>
    <row r="614" spans="1:16" x14ac:dyDescent="0.45">
      <c r="A614" s="67" t="s">
        <v>1723</v>
      </c>
      <c r="B614" s="67" t="s">
        <v>1724</v>
      </c>
      <c r="C614" s="67">
        <v>2163</v>
      </c>
      <c r="D614" s="67">
        <v>140</v>
      </c>
      <c r="E614" s="67">
        <v>1168</v>
      </c>
      <c r="F614" s="67">
        <v>118</v>
      </c>
      <c r="G614" s="67">
        <v>1168</v>
      </c>
      <c r="H614" s="67">
        <v>118</v>
      </c>
      <c r="I614" s="67">
        <v>1121</v>
      </c>
      <c r="J614" s="67">
        <v>117</v>
      </c>
      <c r="K614" s="67">
        <v>47</v>
      </c>
      <c r="L614" s="67">
        <v>21</v>
      </c>
      <c r="M614" s="67">
        <v>0</v>
      </c>
      <c r="N614" s="67">
        <v>9</v>
      </c>
      <c r="O614" s="67">
        <v>995</v>
      </c>
      <c r="P614" s="67">
        <v>99</v>
      </c>
    </row>
    <row r="615" spans="1:16" x14ac:dyDescent="0.45">
      <c r="A615" s="67" t="s">
        <v>1725</v>
      </c>
      <c r="B615" s="67" t="s">
        <v>1726</v>
      </c>
      <c r="C615" s="67">
        <v>166</v>
      </c>
      <c r="D615" s="67">
        <v>50</v>
      </c>
      <c r="E615" s="67">
        <v>87</v>
      </c>
      <c r="F615" s="67">
        <v>28</v>
      </c>
      <c r="G615" s="67">
        <v>87</v>
      </c>
      <c r="H615" s="67">
        <v>28</v>
      </c>
      <c r="I615" s="67">
        <v>84</v>
      </c>
      <c r="J615" s="67">
        <v>29</v>
      </c>
      <c r="K615" s="67">
        <v>3</v>
      </c>
      <c r="L615" s="67">
        <v>5</v>
      </c>
      <c r="M615" s="67">
        <v>0</v>
      </c>
      <c r="N615" s="67">
        <v>9</v>
      </c>
      <c r="O615" s="67">
        <v>79</v>
      </c>
      <c r="P615" s="67">
        <v>29</v>
      </c>
    </row>
    <row r="616" spans="1:16" x14ac:dyDescent="0.45">
      <c r="A616" s="67" t="s">
        <v>1727</v>
      </c>
      <c r="B616" s="67" t="s">
        <v>1728</v>
      </c>
      <c r="C616" s="67">
        <v>493</v>
      </c>
      <c r="D616" s="67">
        <v>73</v>
      </c>
      <c r="E616" s="67">
        <v>250</v>
      </c>
      <c r="F616" s="67">
        <v>45</v>
      </c>
      <c r="G616" s="67">
        <v>250</v>
      </c>
      <c r="H616" s="67">
        <v>45</v>
      </c>
      <c r="I616" s="67">
        <v>245</v>
      </c>
      <c r="J616" s="67">
        <v>45</v>
      </c>
      <c r="K616" s="67">
        <v>5</v>
      </c>
      <c r="L616" s="67">
        <v>3</v>
      </c>
      <c r="M616" s="67">
        <v>0</v>
      </c>
      <c r="N616" s="67">
        <v>9</v>
      </c>
      <c r="O616" s="67">
        <v>243</v>
      </c>
      <c r="P616" s="67">
        <v>64</v>
      </c>
    </row>
    <row r="617" spans="1:16" x14ac:dyDescent="0.45">
      <c r="A617" s="67" t="s">
        <v>1729</v>
      </c>
      <c r="B617" s="67" t="s">
        <v>1730</v>
      </c>
      <c r="C617" s="67">
        <v>2304</v>
      </c>
      <c r="D617" s="67">
        <v>154</v>
      </c>
      <c r="E617" s="67">
        <v>1226</v>
      </c>
      <c r="F617" s="67">
        <v>145</v>
      </c>
      <c r="G617" s="67">
        <v>1226</v>
      </c>
      <c r="H617" s="67">
        <v>145</v>
      </c>
      <c r="I617" s="67">
        <v>1111</v>
      </c>
      <c r="J617" s="67">
        <v>146</v>
      </c>
      <c r="K617" s="67">
        <v>115</v>
      </c>
      <c r="L617" s="67">
        <v>47</v>
      </c>
      <c r="M617" s="67">
        <v>0</v>
      </c>
      <c r="N617" s="67">
        <v>9</v>
      </c>
      <c r="O617" s="67">
        <v>1078</v>
      </c>
      <c r="P617" s="67">
        <v>141</v>
      </c>
    </row>
    <row r="618" spans="1:16" x14ac:dyDescent="0.45">
      <c r="A618" s="67" t="s">
        <v>1731</v>
      </c>
      <c r="B618" s="67" t="s">
        <v>1732</v>
      </c>
      <c r="C618" s="67">
        <v>1148</v>
      </c>
      <c r="D618" s="67">
        <v>149</v>
      </c>
      <c r="E618" s="67">
        <v>539</v>
      </c>
      <c r="F618" s="67">
        <v>107</v>
      </c>
      <c r="G618" s="67">
        <v>539</v>
      </c>
      <c r="H618" s="67">
        <v>107</v>
      </c>
      <c r="I618" s="67">
        <v>527</v>
      </c>
      <c r="J618" s="67">
        <v>107</v>
      </c>
      <c r="K618" s="67">
        <v>12</v>
      </c>
      <c r="L618" s="67">
        <v>9</v>
      </c>
      <c r="M618" s="67">
        <v>0</v>
      </c>
      <c r="N618" s="67">
        <v>9</v>
      </c>
      <c r="O618" s="67">
        <v>609</v>
      </c>
      <c r="P618" s="67">
        <v>92</v>
      </c>
    </row>
    <row r="619" spans="1:16" x14ac:dyDescent="0.45">
      <c r="A619" s="67" t="s">
        <v>1733</v>
      </c>
      <c r="B619" s="67" t="s">
        <v>1734</v>
      </c>
      <c r="C619" s="67">
        <v>849</v>
      </c>
      <c r="D619" s="67">
        <v>133</v>
      </c>
      <c r="E619" s="67">
        <v>402</v>
      </c>
      <c r="F619" s="67">
        <v>91</v>
      </c>
      <c r="G619" s="67">
        <v>402</v>
      </c>
      <c r="H619" s="67">
        <v>91</v>
      </c>
      <c r="I619" s="67">
        <v>381</v>
      </c>
      <c r="J619" s="67">
        <v>89</v>
      </c>
      <c r="K619" s="67">
        <v>21</v>
      </c>
      <c r="L619" s="67">
        <v>16</v>
      </c>
      <c r="M619" s="67">
        <v>0</v>
      </c>
      <c r="N619" s="67">
        <v>13</v>
      </c>
      <c r="O619" s="67">
        <v>447</v>
      </c>
      <c r="P619" s="67">
        <v>117</v>
      </c>
    </row>
    <row r="620" spans="1:16" x14ac:dyDescent="0.45">
      <c r="A620" s="67" t="s">
        <v>1735</v>
      </c>
      <c r="B620" s="67" t="s">
        <v>1736</v>
      </c>
      <c r="C620" s="67">
        <v>1206</v>
      </c>
      <c r="D620" s="67">
        <v>162</v>
      </c>
      <c r="E620" s="67">
        <v>592</v>
      </c>
      <c r="F620" s="67">
        <v>84</v>
      </c>
      <c r="G620" s="67">
        <v>592</v>
      </c>
      <c r="H620" s="67">
        <v>84</v>
      </c>
      <c r="I620" s="67">
        <v>576</v>
      </c>
      <c r="J620" s="67">
        <v>84</v>
      </c>
      <c r="K620" s="67">
        <v>16</v>
      </c>
      <c r="L620" s="67">
        <v>10</v>
      </c>
      <c r="M620" s="67">
        <v>0</v>
      </c>
      <c r="N620" s="67">
        <v>9</v>
      </c>
      <c r="O620" s="67">
        <v>614</v>
      </c>
      <c r="P620" s="67">
        <v>142</v>
      </c>
    </row>
    <row r="621" spans="1:16" x14ac:dyDescent="0.45">
      <c r="A621" s="67" t="s">
        <v>1737</v>
      </c>
      <c r="B621" s="67" t="s">
        <v>1738</v>
      </c>
      <c r="C621" s="67">
        <v>556</v>
      </c>
      <c r="D621" s="67">
        <v>126</v>
      </c>
      <c r="E621" s="67">
        <v>234</v>
      </c>
      <c r="F621" s="67">
        <v>72</v>
      </c>
      <c r="G621" s="67">
        <v>234</v>
      </c>
      <c r="H621" s="67">
        <v>72</v>
      </c>
      <c r="I621" s="67">
        <v>234</v>
      </c>
      <c r="J621" s="67">
        <v>72</v>
      </c>
      <c r="K621" s="67">
        <v>0</v>
      </c>
      <c r="L621" s="67">
        <v>9</v>
      </c>
      <c r="M621" s="67">
        <v>0</v>
      </c>
      <c r="N621" s="67">
        <v>9</v>
      </c>
      <c r="O621" s="67">
        <v>322</v>
      </c>
      <c r="P621" s="67">
        <v>81</v>
      </c>
    </row>
    <row r="622" spans="1:16" x14ac:dyDescent="0.45">
      <c r="A622" s="67" t="s">
        <v>1739</v>
      </c>
      <c r="B622" s="67" t="s">
        <v>1740</v>
      </c>
      <c r="C622" s="67">
        <v>800</v>
      </c>
      <c r="D622" s="67">
        <v>135</v>
      </c>
      <c r="E622" s="67">
        <v>360</v>
      </c>
      <c r="F622" s="67">
        <v>90</v>
      </c>
      <c r="G622" s="67">
        <v>360</v>
      </c>
      <c r="H622" s="67">
        <v>90</v>
      </c>
      <c r="I622" s="67">
        <v>349</v>
      </c>
      <c r="J622" s="67">
        <v>88</v>
      </c>
      <c r="K622" s="67">
        <v>11</v>
      </c>
      <c r="L622" s="67">
        <v>11</v>
      </c>
      <c r="M622" s="67">
        <v>0</v>
      </c>
      <c r="N622" s="67">
        <v>9</v>
      </c>
      <c r="O622" s="67">
        <v>440</v>
      </c>
      <c r="P622" s="67">
        <v>84</v>
      </c>
    </row>
    <row r="623" spans="1:16" x14ac:dyDescent="0.45">
      <c r="A623" s="67" t="s">
        <v>1741</v>
      </c>
      <c r="B623" s="67" t="s">
        <v>1742</v>
      </c>
      <c r="C623" s="67">
        <v>913</v>
      </c>
      <c r="D623" s="67">
        <v>110</v>
      </c>
      <c r="E623" s="67">
        <v>538</v>
      </c>
      <c r="F623" s="67">
        <v>73</v>
      </c>
      <c r="G623" s="67">
        <v>538</v>
      </c>
      <c r="H623" s="67">
        <v>73</v>
      </c>
      <c r="I623" s="67">
        <v>531</v>
      </c>
      <c r="J623" s="67">
        <v>71</v>
      </c>
      <c r="K623" s="67">
        <v>7</v>
      </c>
      <c r="L623" s="67">
        <v>7</v>
      </c>
      <c r="M623" s="67">
        <v>0</v>
      </c>
      <c r="N623" s="67">
        <v>9</v>
      </c>
      <c r="O623" s="67">
        <v>375</v>
      </c>
      <c r="P623" s="67">
        <v>66</v>
      </c>
    </row>
    <row r="624" spans="1:16" x14ac:dyDescent="0.45">
      <c r="A624" s="67" t="s">
        <v>1743</v>
      </c>
      <c r="B624" s="67" t="s">
        <v>1744</v>
      </c>
      <c r="C624" s="67">
        <v>1287</v>
      </c>
      <c r="D624" s="67">
        <v>113</v>
      </c>
      <c r="E624" s="67">
        <v>586</v>
      </c>
      <c r="F624" s="67">
        <v>70</v>
      </c>
      <c r="G624" s="67">
        <v>586</v>
      </c>
      <c r="H624" s="67">
        <v>70</v>
      </c>
      <c r="I624" s="67">
        <v>563</v>
      </c>
      <c r="J624" s="67">
        <v>69</v>
      </c>
      <c r="K624" s="67">
        <v>23</v>
      </c>
      <c r="L624" s="67">
        <v>21</v>
      </c>
      <c r="M624" s="67">
        <v>0</v>
      </c>
      <c r="N624" s="67">
        <v>9</v>
      </c>
      <c r="O624" s="67">
        <v>701</v>
      </c>
      <c r="P624" s="67">
        <v>83</v>
      </c>
    </row>
    <row r="625" spans="1:16" x14ac:dyDescent="0.45">
      <c r="A625" s="67" t="s">
        <v>1745</v>
      </c>
      <c r="B625" s="67" t="s">
        <v>1746</v>
      </c>
      <c r="C625" s="67">
        <v>4918</v>
      </c>
      <c r="D625" s="67">
        <v>163</v>
      </c>
      <c r="E625" s="67">
        <v>2540</v>
      </c>
      <c r="F625" s="67">
        <v>233</v>
      </c>
      <c r="G625" s="67">
        <v>2540</v>
      </c>
      <c r="H625" s="67">
        <v>233</v>
      </c>
      <c r="I625" s="67">
        <v>2492</v>
      </c>
      <c r="J625" s="67">
        <v>231</v>
      </c>
      <c r="K625" s="67">
        <v>48</v>
      </c>
      <c r="L625" s="67">
        <v>27</v>
      </c>
      <c r="M625" s="67">
        <v>0</v>
      </c>
      <c r="N625" s="67">
        <v>13</v>
      </c>
      <c r="O625" s="67">
        <v>2378</v>
      </c>
      <c r="P625" s="67">
        <v>222</v>
      </c>
    </row>
    <row r="626" spans="1:16" x14ac:dyDescent="0.45">
      <c r="A626" s="67" t="s">
        <v>1747</v>
      </c>
      <c r="B626" s="67" t="s">
        <v>1748</v>
      </c>
      <c r="C626" s="67">
        <v>514</v>
      </c>
      <c r="D626" s="67">
        <v>82</v>
      </c>
      <c r="E626" s="67">
        <v>320</v>
      </c>
      <c r="F626" s="67">
        <v>78</v>
      </c>
      <c r="G626" s="67">
        <v>315</v>
      </c>
      <c r="H626" s="67">
        <v>77</v>
      </c>
      <c r="I626" s="67">
        <v>307</v>
      </c>
      <c r="J626" s="67">
        <v>78</v>
      </c>
      <c r="K626" s="67">
        <v>8</v>
      </c>
      <c r="L626" s="67">
        <v>8</v>
      </c>
      <c r="M626" s="67">
        <v>5</v>
      </c>
      <c r="N626" s="67">
        <v>7</v>
      </c>
      <c r="O626" s="67">
        <v>194</v>
      </c>
      <c r="P626" s="67">
        <v>41</v>
      </c>
    </row>
    <row r="627" spans="1:16" x14ac:dyDescent="0.45">
      <c r="A627" s="67" t="s">
        <v>1749</v>
      </c>
      <c r="B627" s="67" t="s">
        <v>1750</v>
      </c>
      <c r="C627" s="67">
        <v>3728</v>
      </c>
      <c r="D627" s="67">
        <v>186</v>
      </c>
      <c r="E627" s="67">
        <v>1859</v>
      </c>
      <c r="F627" s="67">
        <v>139</v>
      </c>
      <c r="G627" s="67">
        <v>1859</v>
      </c>
      <c r="H627" s="67">
        <v>139</v>
      </c>
      <c r="I627" s="67">
        <v>1800</v>
      </c>
      <c r="J627" s="67">
        <v>137</v>
      </c>
      <c r="K627" s="67">
        <v>59</v>
      </c>
      <c r="L627" s="67">
        <v>24</v>
      </c>
      <c r="M627" s="67">
        <v>0</v>
      </c>
      <c r="N627" s="67">
        <v>9</v>
      </c>
      <c r="O627" s="67">
        <v>1869</v>
      </c>
      <c r="P627" s="67">
        <v>139</v>
      </c>
    </row>
    <row r="628" spans="1:16" x14ac:dyDescent="0.45">
      <c r="A628" s="67" t="s">
        <v>1751</v>
      </c>
      <c r="B628" s="67" t="s">
        <v>1752</v>
      </c>
      <c r="C628" s="67">
        <v>1010</v>
      </c>
      <c r="D628" s="67">
        <v>160</v>
      </c>
      <c r="E628" s="67">
        <v>534</v>
      </c>
      <c r="F628" s="67">
        <v>114</v>
      </c>
      <c r="G628" s="67">
        <v>534</v>
      </c>
      <c r="H628" s="67">
        <v>114</v>
      </c>
      <c r="I628" s="67">
        <v>526</v>
      </c>
      <c r="J628" s="67">
        <v>114</v>
      </c>
      <c r="K628" s="67">
        <v>8</v>
      </c>
      <c r="L628" s="67">
        <v>7</v>
      </c>
      <c r="M628" s="67">
        <v>0</v>
      </c>
      <c r="N628" s="67">
        <v>9</v>
      </c>
      <c r="O628" s="67">
        <v>476</v>
      </c>
      <c r="P628" s="67">
        <v>79</v>
      </c>
    </row>
    <row r="629" spans="1:16" x14ac:dyDescent="0.45">
      <c r="A629" s="67" t="s">
        <v>1753</v>
      </c>
      <c r="B629" s="67" t="s">
        <v>1754</v>
      </c>
      <c r="C629" s="67">
        <v>3986</v>
      </c>
      <c r="D629" s="67">
        <v>173</v>
      </c>
      <c r="E629" s="67">
        <v>2204</v>
      </c>
      <c r="F629" s="67">
        <v>157</v>
      </c>
      <c r="G629" s="67">
        <v>2204</v>
      </c>
      <c r="H629" s="67">
        <v>157</v>
      </c>
      <c r="I629" s="67">
        <v>2149</v>
      </c>
      <c r="J629" s="67">
        <v>156</v>
      </c>
      <c r="K629" s="67">
        <v>55</v>
      </c>
      <c r="L629" s="67">
        <v>21</v>
      </c>
      <c r="M629" s="67">
        <v>0</v>
      </c>
      <c r="N629" s="67">
        <v>9</v>
      </c>
      <c r="O629" s="67">
        <v>1782</v>
      </c>
      <c r="P629" s="67">
        <v>108</v>
      </c>
    </row>
    <row r="630" spans="1:16" x14ac:dyDescent="0.45">
      <c r="A630" s="67" t="s">
        <v>1755</v>
      </c>
      <c r="B630" s="67" t="s">
        <v>1756</v>
      </c>
      <c r="C630" s="67">
        <v>922</v>
      </c>
      <c r="D630" s="67">
        <v>91</v>
      </c>
      <c r="E630" s="67">
        <v>482</v>
      </c>
      <c r="F630" s="67">
        <v>70</v>
      </c>
      <c r="G630" s="67">
        <v>482</v>
      </c>
      <c r="H630" s="67">
        <v>70</v>
      </c>
      <c r="I630" s="67">
        <v>472</v>
      </c>
      <c r="J630" s="67">
        <v>70</v>
      </c>
      <c r="K630" s="67">
        <v>10</v>
      </c>
      <c r="L630" s="67">
        <v>7</v>
      </c>
      <c r="M630" s="67">
        <v>0</v>
      </c>
      <c r="N630" s="67">
        <v>9</v>
      </c>
      <c r="O630" s="67">
        <v>440</v>
      </c>
      <c r="P630" s="67">
        <v>53</v>
      </c>
    </row>
    <row r="631" spans="1:16" x14ac:dyDescent="0.45">
      <c r="A631" s="67" t="s">
        <v>1757</v>
      </c>
      <c r="B631" s="67" t="s">
        <v>1758</v>
      </c>
      <c r="C631" s="67">
        <v>987</v>
      </c>
      <c r="D631" s="67">
        <v>134</v>
      </c>
      <c r="E631" s="67">
        <v>381</v>
      </c>
      <c r="F631" s="67">
        <v>84</v>
      </c>
      <c r="G631" s="67">
        <v>381</v>
      </c>
      <c r="H631" s="67">
        <v>84</v>
      </c>
      <c r="I631" s="67">
        <v>369</v>
      </c>
      <c r="J631" s="67">
        <v>84</v>
      </c>
      <c r="K631" s="67">
        <v>12</v>
      </c>
      <c r="L631" s="67">
        <v>8</v>
      </c>
      <c r="M631" s="67">
        <v>0</v>
      </c>
      <c r="N631" s="67">
        <v>9</v>
      </c>
      <c r="O631" s="67">
        <v>606</v>
      </c>
      <c r="P631" s="67">
        <v>106</v>
      </c>
    </row>
    <row r="632" spans="1:16" x14ac:dyDescent="0.45">
      <c r="A632" s="67" t="s">
        <v>1759</v>
      </c>
      <c r="B632" s="67" t="s">
        <v>1760</v>
      </c>
      <c r="C632" s="67">
        <v>1991</v>
      </c>
      <c r="D632" s="67">
        <v>249</v>
      </c>
      <c r="E632" s="67">
        <v>1180</v>
      </c>
      <c r="F632" s="67">
        <v>229</v>
      </c>
      <c r="G632" s="67">
        <v>1180</v>
      </c>
      <c r="H632" s="67">
        <v>229</v>
      </c>
      <c r="I632" s="67">
        <v>1104</v>
      </c>
      <c r="J632" s="67">
        <v>214</v>
      </c>
      <c r="K632" s="67">
        <v>76</v>
      </c>
      <c r="L632" s="67">
        <v>51</v>
      </c>
      <c r="M632" s="67">
        <v>0</v>
      </c>
      <c r="N632" s="67">
        <v>9</v>
      </c>
      <c r="O632" s="67">
        <v>811</v>
      </c>
      <c r="P632" s="67">
        <v>127</v>
      </c>
    </row>
    <row r="633" spans="1:16" x14ac:dyDescent="0.45">
      <c r="A633" s="67" t="s">
        <v>1761</v>
      </c>
      <c r="B633" s="67" t="s">
        <v>1762</v>
      </c>
      <c r="C633" s="67">
        <v>788</v>
      </c>
      <c r="D633" s="67">
        <v>108</v>
      </c>
      <c r="E633" s="67">
        <v>551</v>
      </c>
      <c r="F633" s="67">
        <v>96</v>
      </c>
      <c r="G633" s="67">
        <v>551</v>
      </c>
      <c r="H633" s="67">
        <v>96</v>
      </c>
      <c r="I633" s="67">
        <v>516</v>
      </c>
      <c r="J633" s="67">
        <v>93</v>
      </c>
      <c r="K633" s="67">
        <v>35</v>
      </c>
      <c r="L633" s="67">
        <v>24</v>
      </c>
      <c r="M633" s="67">
        <v>0</v>
      </c>
      <c r="N633" s="67">
        <v>9</v>
      </c>
      <c r="O633" s="67">
        <v>237</v>
      </c>
      <c r="P633" s="67">
        <v>43</v>
      </c>
    </row>
    <row r="634" spans="1:16" x14ac:dyDescent="0.45">
      <c r="A634" s="67" t="s">
        <v>1763</v>
      </c>
      <c r="B634" s="67" t="s">
        <v>1764</v>
      </c>
      <c r="C634" s="67">
        <v>518</v>
      </c>
      <c r="D634" s="67">
        <v>149</v>
      </c>
      <c r="E634" s="67">
        <v>342</v>
      </c>
      <c r="F634" s="67">
        <v>123</v>
      </c>
      <c r="G634" s="67">
        <v>342</v>
      </c>
      <c r="H634" s="67">
        <v>123</v>
      </c>
      <c r="I634" s="67">
        <v>332</v>
      </c>
      <c r="J634" s="67">
        <v>126</v>
      </c>
      <c r="K634" s="67">
        <v>10</v>
      </c>
      <c r="L634" s="67">
        <v>13</v>
      </c>
      <c r="M634" s="67">
        <v>0</v>
      </c>
      <c r="N634" s="67">
        <v>9</v>
      </c>
      <c r="O634" s="67">
        <v>176</v>
      </c>
      <c r="P634" s="67">
        <v>59</v>
      </c>
    </row>
    <row r="635" spans="1:16" x14ac:dyDescent="0.45">
      <c r="A635" s="67" t="s">
        <v>1765</v>
      </c>
      <c r="B635" s="67" t="s">
        <v>1766</v>
      </c>
      <c r="C635" s="67">
        <v>27</v>
      </c>
      <c r="D635" s="67">
        <v>16</v>
      </c>
      <c r="E635" s="67">
        <v>15</v>
      </c>
      <c r="F635" s="67">
        <v>12</v>
      </c>
      <c r="G635" s="67">
        <v>15</v>
      </c>
      <c r="H635" s="67">
        <v>12</v>
      </c>
      <c r="I635" s="67">
        <v>12</v>
      </c>
      <c r="J635" s="67">
        <v>10</v>
      </c>
      <c r="K635" s="67">
        <v>3</v>
      </c>
      <c r="L635" s="67">
        <v>4</v>
      </c>
      <c r="M635" s="67">
        <v>0</v>
      </c>
      <c r="N635" s="67">
        <v>9</v>
      </c>
      <c r="O635" s="67">
        <v>12</v>
      </c>
      <c r="P635" s="67">
        <v>9</v>
      </c>
    </row>
    <row r="636" spans="1:16" x14ac:dyDescent="0.45">
      <c r="A636" s="67" t="s">
        <v>1767</v>
      </c>
      <c r="B636" s="67" t="s">
        <v>1768</v>
      </c>
      <c r="C636" s="67">
        <v>1705</v>
      </c>
      <c r="D636" s="67">
        <v>254</v>
      </c>
      <c r="E636" s="67">
        <v>848</v>
      </c>
      <c r="F636" s="67">
        <v>167</v>
      </c>
      <c r="G636" s="67">
        <v>848</v>
      </c>
      <c r="H636" s="67">
        <v>167</v>
      </c>
      <c r="I636" s="67">
        <v>820</v>
      </c>
      <c r="J636" s="67">
        <v>165</v>
      </c>
      <c r="K636" s="67">
        <v>28</v>
      </c>
      <c r="L636" s="67">
        <v>25</v>
      </c>
      <c r="M636" s="67">
        <v>0</v>
      </c>
      <c r="N636" s="67">
        <v>9</v>
      </c>
      <c r="O636" s="67">
        <v>857</v>
      </c>
      <c r="P636" s="67">
        <v>154</v>
      </c>
    </row>
    <row r="637" spans="1:16" x14ac:dyDescent="0.45">
      <c r="A637" s="67" t="s">
        <v>1769</v>
      </c>
      <c r="B637" s="67" t="s">
        <v>1770</v>
      </c>
      <c r="C637" s="67">
        <v>623</v>
      </c>
      <c r="D637" s="67">
        <v>89</v>
      </c>
      <c r="E637" s="67">
        <v>383</v>
      </c>
      <c r="F637" s="67">
        <v>68</v>
      </c>
      <c r="G637" s="67">
        <v>383</v>
      </c>
      <c r="H637" s="67">
        <v>68</v>
      </c>
      <c r="I637" s="67">
        <v>346</v>
      </c>
      <c r="J637" s="67">
        <v>53</v>
      </c>
      <c r="K637" s="67">
        <v>37</v>
      </c>
      <c r="L637" s="67">
        <v>30</v>
      </c>
      <c r="M637" s="67">
        <v>0</v>
      </c>
      <c r="N637" s="67">
        <v>9</v>
      </c>
      <c r="O637" s="67">
        <v>240</v>
      </c>
      <c r="P637" s="67">
        <v>51</v>
      </c>
    </row>
    <row r="638" spans="1:16" x14ac:dyDescent="0.45">
      <c r="A638" s="67" t="s">
        <v>1771</v>
      </c>
      <c r="B638" s="67" t="s">
        <v>1772</v>
      </c>
      <c r="C638" s="67">
        <v>365</v>
      </c>
      <c r="D638" s="67">
        <v>65</v>
      </c>
      <c r="E638" s="67">
        <v>194</v>
      </c>
      <c r="F638" s="67">
        <v>58</v>
      </c>
      <c r="G638" s="67">
        <v>193</v>
      </c>
      <c r="H638" s="67">
        <v>58</v>
      </c>
      <c r="I638" s="67">
        <v>180</v>
      </c>
      <c r="J638" s="67">
        <v>54</v>
      </c>
      <c r="K638" s="67">
        <v>13</v>
      </c>
      <c r="L638" s="67">
        <v>11</v>
      </c>
      <c r="M638" s="67">
        <v>1</v>
      </c>
      <c r="N638" s="67">
        <v>2</v>
      </c>
      <c r="O638" s="67">
        <v>171</v>
      </c>
      <c r="P638" s="67">
        <v>46</v>
      </c>
    </row>
    <row r="639" spans="1:16" x14ac:dyDescent="0.45">
      <c r="A639" s="67" t="s">
        <v>1773</v>
      </c>
      <c r="B639" s="67" t="s">
        <v>1774</v>
      </c>
      <c r="C639" s="67">
        <v>39</v>
      </c>
      <c r="D639" s="67">
        <v>12</v>
      </c>
      <c r="E639" s="67">
        <v>17</v>
      </c>
      <c r="F639" s="67">
        <v>7</v>
      </c>
      <c r="G639" s="67">
        <v>17</v>
      </c>
      <c r="H639" s="67">
        <v>7</v>
      </c>
      <c r="I639" s="67">
        <v>15</v>
      </c>
      <c r="J639" s="67">
        <v>7</v>
      </c>
      <c r="K639" s="67">
        <v>2</v>
      </c>
      <c r="L639" s="67">
        <v>2</v>
      </c>
      <c r="M639" s="67">
        <v>0</v>
      </c>
      <c r="N639" s="67">
        <v>9</v>
      </c>
      <c r="O639" s="67">
        <v>22</v>
      </c>
      <c r="P639" s="67">
        <v>10</v>
      </c>
    </row>
    <row r="640" spans="1:16" x14ac:dyDescent="0.45">
      <c r="A640" s="67" t="s">
        <v>1775</v>
      </c>
      <c r="B640" s="67" t="s">
        <v>1776</v>
      </c>
      <c r="C640" s="67">
        <v>1142</v>
      </c>
      <c r="D640" s="67">
        <v>133</v>
      </c>
      <c r="E640" s="67">
        <v>503</v>
      </c>
      <c r="F640" s="67">
        <v>86</v>
      </c>
      <c r="G640" s="67">
        <v>501</v>
      </c>
      <c r="H640" s="67">
        <v>85</v>
      </c>
      <c r="I640" s="67">
        <v>459</v>
      </c>
      <c r="J640" s="67">
        <v>77</v>
      </c>
      <c r="K640" s="67">
        <v>42</v>
      </c>
      <c r="L640" s="67">
        <v>25</v>
      </c>
      <c r="M640" s="67">
        <v>2</v>
      </c>
      <c r="N640" s="67">
        <v>4</v>
      </c>
      <c r="O640" s="67">
        <v>639</v>
      </c>
      <c r="P640" s="67">
        <v>97</v>
      </c>
    </row>
    <row r="641" spans="1:16" x14ac:dyDescent="0.45">
      <c r="A641" s="67" t="s">
        <v>1777</v>
      </c>
      <c r="B641" s="67" t="s">
        <v>1778</v>
      </c>
      <c r="C641" s="67">
        <v>3996</v>
      </c>
      <c r="D641" s="67">
        <v>246</v>
      </c>
      <c r="E641" s="67">
        <v>2188</v>
      </c>
      <c r="F641" s="67">
        <v>267</v>
      </c>
      <c r="G641" s="67">
        <v>2188</v>
      </c>
      <c r="H641" s="67">
        <v>267</v>
      </c>
      <c r="I641" s="67">
        <v>2147</v>
      </c>
      <c r="J641" s="67">
        <v>259</v>
      </c>
      <c r="K641" s="67">
        <v>41</v>
      </c>
      <c r="L641" s="67">
        <v>40</v>
      </c>
      <c r="M641" s="67">
        <v>0</v>
      </c>
      <c r="N641" s="67">
        <v>9</v>
      </c>
      <c r="O641" s="67">
        <v>1808</v>
      </c>
      <c r="P641" s="67">
        <v>211</v>
      </c>
    </row>
    <row r="642" spans="1:16" x14ac:dyDescent="0.45">
      <c r="A642" s="67" t="s">
        <v>1779</v>
      </c>
      <c r="B642" s="67" t="s">
        <v>1780</v>
      </c>
      <c r="C642" s="67">
        <v>44121</v>
      </c>
      <c r="D642" s="67">
        <v>915</v>
      </c>
      <c r="E642" s="67">
        <v>28024</v>
      </c>
      <c r="F642" s="67">
        <v>893</v>
      </c>
      <c r="G642" s="67">
        <v>27918</v>
      </c>
      <c r="H642" s="67">
        <v>887</v>
      </c>
      <c r="I642" s="67">
        <v>26952</v>
      </c>
      <c r="J642" s="67">
        <v>847</v>
      </c>
      <c r="K642" s="67">
        <v>966</v>
      </c>
      <c r="L642" s="67">
        <v>220</v>
      </c>
      <c r="M642" s="67">
        <v>106</v>
      </c>
      <c r="N642" s="67">
        <v>92</v>
      </c>
      <c r="O642" s="67">
        <v>16097</v>
      </c>
      <c r="P642" s="67">
        <v>833</v>
      </c>
    </row>
    <row r="643" spans="1:16" x14ac:dyDescent="0.45">
      <c r="A643" s="67" t="s">
        <v>1781</v>
      </c>
      <c r="B643" s="67" t="s">
        <v>1782</v>
      </c>
      <c r="C643" s="67">
        <v>11616</v>
      </c>
      <c r="D643" s="67">
        <v>745</v>
      </c>
      <c r="E643" s="67">
        <v>7742</v>
      </c>
      <c r="F643" s="67">
        <v>571</v>
      </c>
      <c r="G643" s="67">
        <v>7724</v>
      </c>
      <c r="H643" s="67">
        <v>571</v>
      </c>
      <c r="I643" s="67">
        <v>7418</v>
      </c>
      <c r="J643" s="67">
        <v>517</v>
      </c>
      <c r="K643" s="67">
        <v>306</v>
      </c>
      <c r="L643" s="67">
        <v>203</v>
      </c>
      <c r="M643" s="67">
        <v>18</v>
      </c>
      <c r="N643" s="67">
        <v>30</v>
      </c>
      <c r="O643" s="67">
        <v>3874</v>
      </c>
      <c r="P643" s="67">
        <v>695</v>
      </c>
    </row>
    <row r="644" spans="1:16" x14ac:dyDescent="0.45">
      <c r="A644" s="67" t="s">
        <v>1783</v>
      </c>
      <c r="B644" s="67" t="s">
        <v>1784</v>
      </c>
      <c r="C644" s="67">
        <v>1312</v>
      </c>
      <c r="D644" s="67">
        <v>115</v>
      </c>
      <c r="E644" s="67">
        <v>727</v>
      </c>
      <c r="F644" s="67">
        <v>86</v>
      </c>
      <c r="G644" s="67">
        <v>727</v>
      </c>
      <c r="H644" s="67">
        <v>86</v>
      </c>
      <c r="I644" s="67">
        <v>716</v>
      </c>
      <c r="J644" s="67">
        <v>85</v>
      </c>
      <c r="K644" s="67">
        <v>11</v>
      </c>
      <c r="L644" s="67">
        <v>9</v>
      </c>
      <c r="M644" s="67">
        <v>0</v>
      </c>
      <c r="N644" s="67">
        <v>9</v>
      </c>
      <c r="O644" s="67">
        <v>585</v>
      </c>
      <c r="P644" s="67">
        <v>86</v>
      </c>
    </row>
    <row r="645" spans="1:16" x14ac:dyDescent="0.45">
      <c r="A645" s="67" t="s">
        <v>1785</v>
      </c>
      <c r="B645" s="67" t="s">
        <v>1786</v>
      </c>
      <c r="C645" s="67">
        <v>1042</v>
      </c>
      <c r="D645" s="67">
        <v>132</v>
      </c>
      <c r="E645" s="67">
        <v>711</v>
      </c>
      <c r="F645" s="67">
        <v>114</v>
      </c>
      <c r="G645" s="67">
        <v>711</v>
      </c>
      <c r="H645" s="67">
        <v>114</v>
      </c>
      <c r="I645" s="67">
        <v>649</v>
      </c>
      <c r="J645" s="67">
        <v>98</v>
      </c>
      <c r="K645" s="67">
        <v>62</v>
      </c>
      <c r="L645" s="67">
        <v>32</v>
      </c>
      <c r="M645" s="67">
        <v>0</v>
      </c>
      <c r="N645" s="67">
        <v>9</v>
      </c>
      <c r="O645" s="67">
        <v>331</v>
      </c>
      <c r="P645" s="67">
        <v>48</v>
      </c>
    </row>
    <row r="646" spans="1:16" x14ac:dyDescent="0.45">
      <c r="A646" s="67" t="s">
        <v>1787</v>
      </c>
      <c r="B646" s="67" t="s">
        <v>1788</v>
      </c>
      <c r="C646" s="67">
        <v>3981</v>
      </c>
      <c r="D646" s="67">
        <v>246</v>
      </c>
      <c r="E646" s="67">
        <v>2712</v>
      </c>
      <c r="F646" s="67">
        <v>195</v>
      </c>
      <c r="G646" s="67">
        <v>2711</v>
      </c>
      <c r="H646" s="67">
        <v>195</v>
      </c>
      <c r="I646" s="67">
        <v>2629</v>
      </c>
      <c r="J646" s="67">
        <v>225</v>
      </c>
      <c r="K646" s="67">
        <v>82</v>
      </c>
      <c r="L646" s="67">
        <v>68</v>
      </c>
      <c r="M646" s="67">
        <v>1</v>
      </c>
      <c r="N646" s="67">
        <v>2</v>
      </c>
      <c r="O646" s="67">
        <v>1269</v>
      </c>
      <c r="P646" s="67">
        <v>141</v>
      </c>
    </row>
    <row r="647" spans="1:16" x14ac:dyDescent="0.45">
      <c r="A647" s="67" t="s">
        <v>1789</v>
      </c>
      <c r="B647" s="67" t="s">
        <v>1790</v>
      </c>
      <c r="C647" s="67">
        <v>1680</v>
      </c>
      <c r="D647" s="67">
        <v>198</v>
      </c>
      <c r="E647" s="67">
        <v>763</v>
      </c>
      <c r="F647" s="67">
        <v>141</v>
      </c>
      <c r="G647" s="67">
        <v>763</v>
      </c>
      <c r="H647" s="67">
        <v>141</v>
      </c>
      <c r="I647" s="67">
        <v>718</v>
      </c>
      <c r="J647" s="67">
        <v>118</v>
      </c>
      <c r="K647" s="67">
        <v>45</v>
      </c>
      <c r="L647" s="67">
        <v>34</v>
      </c>
      <c r="M647" s="67">
        <v>0</v>
      </c>
      <c r="N647" s="67">
        <v>9</v>
      </c>
      <c r="O647" s="67">
        <v>917</v>
      </c>
      <c r="P647" s="67">
        <v>131</v>
      </c>
    </row>
    <row r="648" spans="1:16" x14ac:dyDescent="0.45">
      <c r="A648" s="67" t="s">
        <v>1791</v>
      </c>
      <c r="B648" s="67" t="s">
        <v>1792</v>
      </c>
      <c r="C648" s="67">
        <v>1990</v>
      </c>
      <c r="D648" s="67">
        <v>157</v>
      </c>
      <c r="E648" s="67">
        <v>1362</v>
      </c>
      <c r="F648" s="67">
        <v>133</v>
      </c>
      <c r="G648" s="67">
        <v>1360</v>
      </c>
      <c r="H648" s="67">
        <v>133</v>
      </c>
      <c r="I648" s="67">
        <v>1318</v>
      </c>
      <c r="J648" s="67">
        <v>126</v>
      </c>
      <c r="K648" s="67">
        <v>42</v>
      </c>
      <c r="L648" s="67">
        <v>26</v>
      </c>
      <c r="M648" s="67">
        <v>2</v>
      </c>
      <c r="N648" s="67">
        <v>3</v>
      </c>
      <c r="O648" s="67">
        <v>628</v>
      </c>
      <c r="P648" s="67">
        <v>91</v>
      </c>
    </row>
    <row r="649" spans="1:16" x14ac:dyDescent="0.45">
      <c r="A649" s="67" t="s">
        <v>1793</v>
      </c>
      <c r="B649" s="67" t="s">
        <v>1794</v>
      </c>
      <c r="C649" s="67">
        <v>9021</v>
      </c>
      <c r="D649" s="67">
        <v>217</v>
      </c>
      <c r="E649" s="67">
        <v>4672</v>
      </c>
      <c r="F649" s="67">
        <v>222</v>
      </c>
      <c r="G649" s="67">
        <v>4670</v>
      </c>
      <c r="H649" s="67">
        <v>221</v>
      </c>
      <c r="I649" s="67">
        <v>4411</v>
      </c>
      <c r="J649" s="67">
        <v>232</v>
      </c>
      <c r="K649" s="67">
        <v>259</v>
      </c>
      <c r="L649" s="67">
        <v>76</v>
      </c>
      <c r="M649" s="67">
        <v>2</v>
      </c>
      <c r="N649" s="67">
        <v>4</v>
      </c>
      <c r="O649" s="67">
        <v>4349</v>
      </c>
      <c r="P649" s="67">
        <v>199</v>
      </c>
    </row>
    <row r="650" spans="1:16" x14ac:dyDescent="0.45">
      <c r="A650" s="67" t="s">
        <v>1795</v>
      </c>
      <c r="B650" s="67" t="s">
        <v>1796</v>
      </c>
      <c r="C650" s="67">
        <v>1886</v>
      </c>
      <c r="D650" s="67">
        <v>127</v>
      </c>
      <c r="E650" s="67">
        <v>1279</v>
      </c>
      <c r="F650" s="67">
        <v>113</v>
      </c>
      <c r="G650" s="67">
        <v>1279</v>
      </c>
      <c r="H650" s="67">
        <v>113</v>
      </c>
      <c r="I650" s="67">
        <v>1225</v>
      </c>
      <c r="J650" s="67">
        <v>115</v>
      </c>
      <c r="K650" s="67">
        <v>54</v>
      </c>
      <c r="L650" s="67">
        <v>27</v>
      </c>
      <c r="M650" s="67">
        <v>0</v>
      </c>
      <c r="N650" s="67">
        <v>9</v>
      </c>
      <c r="O650" s="67">
        <v>607</v>
      </c>
      <c r="P650" s="67">
        <v>67</v>
      </c>
    </row>
    <row r="651" spans="1:16" x14ac:dyDescent="0.45">
      <c r="A651" s="67" t="s">
        <v>1797</v>
      </c>
      <c r="B651" s="67" t="s">
        <v>1798</v>
      </c>
      <c r="C651" s="67">
        <v>1720</v>
      </c>
      <c r="D651" s="67">
        <v>227</v>
      </c>
      <c r="E651" s="67">
        <v>1188</v>
      </c>
      <c r="F651" s="67">
        <v>190</v>
      </c>
      <c r="G651" s="67">
        <v>1127</v>
      </c>
      <c r="H651" s="67">
        <v>129</v>
      </c>
      <c r="I651" s="67">
        <v>1094</v>
      </c>
      <c r="J651" s="67">
        <v>130</v>
      </c>
      <c r="K651" s="67">
        <v>33</v>
      </c>
      <c r="L651" s="67">
        <v>17</v>
      </c>
      <c r="M651" s="67">
        <v>61</v>
      </c>
      <c r="N651" s="67">
        <v>98</v>
      </c>
      <c r="O651" s="67">
        <v>532</v>
      </c>
      <c r="P651" s="67">
        <v>65</v>
      </c>
    </row>
    <row r="652" spans="1:16" x14ac:dyDescent="0.45">
      <c r="A652" s="67" t="s">
        <v>1799</v>
      </c>
      <c r="B652" s="67" t="s">
        <v>1800</v>
      </c>
      <c r="C652" s="67">
        <v>2677</v>
      </c>
      <c r="D652" s="67">
        <v>220</v>
      </c>
      <c r="E652" s="67">
        <v>1594</v>
      </c>
      <c r="F652" s="67">
        <v>165</v>
      </c>
      <c r="G652" s="67">
        <v>1591</v>
      </c>
      <c r="H652" s="67">
        <v>165</v>
      </c>
      <c r="I652" s="67">
        <v>1559</v>
      </c>
      <c r="J652" s="67">
        <v>161</v>
      </c>
      <c r="K652" s="67">
        <v>32</v>
      </c>
      <c r="L652" s="67">
        <v>18</v>
      </c>
      <c r="M652" s="67">
        <v>3</v>
      </c>
      <c r="N652" s="67">
        <v>4</v>
      </c>
      <c r="O652" s="67">
        <v>1083</v>
      </c>
      <c r="P652" s="67">
        <v>157</v>
      </c>
    </row>
    <row r="653" spans="1:16" x14ac:dyDescent="0.45">
      <c r="A653" s="67" t="s">
        <v>1801</v>
      </c>
      <c r="B653" s="67" t="s">
        <v>1802</v>
      </c>
      <c r="C653" s="67">
        <v>994</v>
      </c>
      <c r="D653" s="67">
        <v>109</v>
      </c>
      <c r="E653" s="67">
        <v>657</v>
      </c>
      <c r="F653" s="67">
        <v>100</v>
      </c>
      <c r="G653" s="67">
        <v>657</v>
      </c>
      <c r="H653" s="67">
        <v>100</v>
      </c>
      <c r="I653" s="67">
        <v>656</v>
      </c>
      <c r="J653" s="67">
        <v>100</v>
      </c>
      <c r="K653" s="67">
        <v>1</v>
      </c>
      <c r="L653" s="67">
        <v>3</v>
      </c>
      <c r="M653" s="67">
        <v>0</v>
      </c>
      <c r="N653" s="67">
        <v>9</v>
      </c>
      <c r="O653" s="67">
        <v>337</v>
      </c>
      <c r="P653" s="67">
        <v>68</v>
      </c>
    </row>
    <row r="654" spans="1:16" x14ac:dyDescent="0.45">
      <c r="A654" s="67" t="s">
        <v>1803</v>
      </c>
      <c r="B654" s="67" t="s">
        <v>1804</v>
      </c>
      <c r="C654" s="67">
        <v>1688</v>
      </c>
      <c r="D654" s="67">
        <v>132</v>
      </c>
      <c r="E654" s="67">
        <v>1115</v>
      </c>
      <c r="F654" s="67">
        <v>116</v>
      </c>
      <c r="G654" s="67">
        <v>1115</v>
      </c>
      <c r="H654" s="67">
        <v>116</v>
      </c>
      <c r="I654" s="67">
        <v>1082</v>
      </c>
      <c r="J654" s="67">
        <v>113</v>
      </c>
      <c r="K654" s="67">
        <v>33</v>
      </c>
      <c r="L654" s="67">
        <v>20</v>
      </c>
      <c r="M654" s="67">
        <v>0</v>
      </c>
      <c r="N654" s="67">
        <v>9</v>
      </c>
      <c r="O654" s="67">
        <v>573</v>
      </c>
      <c r="P654" s="67">
        <v>73</v>
      </c>
    </row>
    <row r="655" spans="1:16" x14ac:dyDescent="0.45">
      <c r="A655" s="67" t="s">
        <v>1805</v>
      </c>
      <c r="B655" s="67" t="s">
        <v>1806</v>
      </c>
      <c r="C655" s="67">
        <v>1682</v>
      </c>
      <c r="D655" s="67">
        <v>180</v>
      </c>
      <c r="E655" s="67">
        <v>1082</v>
      </c>
      <c r="F655" s="67">
        <v>163</v>
      </c>
      <c r="G655" s="67">
        <v>1082</v>
      </c>
      <c r="H655" s="67">
        <v>163</v>
      </c>
      <c r="I655" s="67">
        <v>1059</v>
      </c>
      <c r="J655" s="67">
        <v>162</v>
      </c>
      <c r="K655" s="67">
        <v>23</v>
      </c>
      <c r="L655" s="67">
        <v>13</v>
      </c>
      <c r="M655" s="67">
        <v>0</v>
      </c>
      <c r="N655" s="67">
        <v>9</v>
      </c>
      <c r="O655" s="67">
        <v>600</v>
      </c>
      <c r="P655" s="67">
        <v>101</v>
      </c>
    </row>
    <row r="656" spans="1:16" x14ac:dyDescent="0.45">
      <c r="A656" s="67" t="s">
        <v>1807</v>
      </c>
      <c r="B656" s="67" t="s">
        <v>1808</v>
      </c>
      <c r="C656" s="67">
        <v>1408</v>
      </c>
      <c r="D656" s="67">
        <v>245</v>
      </c>
      <c r="E656" s="67">
        <v>780</v>
      </c>
      <c r="F656" s="67">
        <v>155</v>
      </c>
      <c r="G656" s="67">
        <v>780</v>
      </c>
      <c r="H656" s="67">
        <v>155</v>
      </c>
      <c r="I656" s="67">
        <v>765</v>
      </c>
      <c r="J656" s="67">
        <v>157</v>
      </c>
      <c r="K656" s="67">
        <v>15</v>
      </c>
      <c r="L656" s="67">
        <v>13</v>
      </c>
      <c r="M656" s="67">
        <v>0</v>
      </c>
      <c r="N656" s="67">
        <v>9</v>
      </c>
      <c r="O656" s="67">
        <v>628</v>
      </c>
      <c r="P656" s="67">
        <v>128</v>
      </c>
    </row>
    <row r="657" spans="1:16" x14ac:dyDescent="0.45">
      <c r="A657" s="67" t="s">
        <v>1809</v>
      </c>
      <c r="B657" s="67" t="s">
        <v>1810</v>
      </c>
      <c r="C657" s="67">
        <v>296</v>
      </c>
      <c r="D657" s="67">
        <v>102</v>
      </c>
      <c r="E657" s="67">
        <v>95</v>
      </c>
      <c r="F657" s="67">
        <v>29</v>
      </c>
      <c r="G657" s="67">
        <v>95</v>
      </c>
      <c r="H657" s="67">
        <v>29</v>
      </c>
      <c r="I657" s="67">
        <v>94</v>
      </c>
      <c r="J657" s="67">
        <v>29</v>
      </c>
      <c r="K657" s="67">
        <v>1</v>
      </c>
      <c r="L657" s="67">
        <v>3</v>
      </c>
      <c r="M657" s="67">
        <v>0</v>
      </c>
      <c r="N657" s="67">
        <v>9</v>
      </c>
      <c r="O657" s="67">
        <v>201</v>
      </c>
      <c r="P657" s="67">
        <v>96</v>
      </c>
    </row>
    <row r="658" spans="1:16" x14ac:dyDescent="0.45">
      <c r="A658" s="67" t="s">
        <v>1811</v>
      </c>
      <c r="B658" s="67" t="s">
        <v>1812</v>
      </c>
      <c r="C658" s="67">
        <v>1107</v>
      </c>
      <c r="D658" s="67">
        <v>148</v>
      </c>
      <c r="E658" s="67">
        <v>632</v>
      </c>
      <c r="F658" s="67">
        <v>104</v>
      </c>
      <c r="G658" s="67">
        <v>632</v>
      </c>
      <c r="H658" s="67">
        <v>104</v>
      </c>
      <c r="I658" s="67">
        <v>577</v>
      </c>
      <c r="J658" s="67">
        <v>96</v>
      </c>
      <c r="K658" s="67">
        <v>55</v>
      </c>
      <c r="L658" s="67">
        <v>38</v>
      </c>
      <c r="M658" s="67">
        <v>0</v>
      </c>
      <c r="N658" s="67">
        <v>9</v>
      </c>
      <c r="O658" s="67">
        <v>475</v>
      </c>
      <c r="P658" s="67">
        <v>77</v>
      </c>
    </row>
    <row r="659" spans="1:16" x14ac:dyDescent="0.45">
      <c r="A659" s="67" t="s">
        <v>1813</v>
      </c>
      <c r="B659" s="67" t="s">
        <v>1814</v>
      </c>
      <c r="C659" s="67">
        <v>1605</v>
      </c>
      <c r="D659" s="67">
        <v>165</v>
      </c>
      <c r="E659" s="67">
        <v>1124</v>
      </c>
      <c r="F659" s="67">
        <v>134</v>
      </c>
      <c r="G659" s="67">
        <v>1124</v>
      </c>
      <c r="H659" s="67">
        <v>134</v>
      </c>
      <c r="I659" s="67">
        <v>1094</v>
      </c>
      <c r="J659" s="67">
        <v>137</v>
      </c>
      <c r="K659" s="67">
        <v>30</v>
      </c>
      <c r="L659" s="67">
        <v>20</v>
      </c>
      <c r="M659" s="67">
        <v>0</v>
      </c>
      <c r="N659" s="67">
        <v>9</v>
      </c>
      <c r="O659" s="67">
        <v>481</v>
      </c>
      <c r="P659" s="67">
        <v>76</v>
      </c>
    </row>
    <row r="660" spans="1:16" x14ac:dyDescent="0.45">
      <c r="A660" s="67" t="s">
        <v>1815</v>
      </c>
      <c r="B660" s="67" t="s">
        <v>1816</v>
      </c>
      <c r="C660" s="67">
        <v>868</v>
      </c>
      <c r="D660" s="67">
        <v>93</v>
      </c>
      <c r="E660" s="67">
        <v>383</v>
      </c>
      <c r="F660" s="67">
        <v>65</v>
      </c>
      <c r="G660" s="67">
        <v>383</v>
      </c>
      <c r="H660" s="67">
        <v>65</v>
      </c>
      <c r="I660" s="67">
        <v>371</v>
      </c>
      <c r="J660" s="67">
        <v>65</v>
      </c>
      <c r="K660" s="67">
        <v>12</v>
      </c>
      <c r="L660" s="67">
        <v>8</v>
      </c>
      <c r="M660" s="67">
        <v>0</v>
      </c>
      <c r="N660" s="67">
        <v>9</v>
      </c>
      <c r="O660" s="67">
        <v>485</v>
      </c>
      <c r="P660" s="67">
        <v>68</v>
      </c>
    </row>
    <row r="661" spans="1:16" x14ac:dyDescent="0.45">
      <c r="A661" s="67" t="s">
        <v>1817</v>
      </c>
      <c r="B661" s="67" t="s">
        <v>1818</v>
      </c>
      <c r="C661" s="67">
        <v>2108</v>
      </c>
      <c r="D661" s="67">
        <v>128</v>
      </c>
      <c r="E661" s="67">
        <v>1439</v>
      </c>
      <c r="F661" s="67">
        <v>120</v>
      </c>
      <c r="G661" s="67">
        <v>1432</v>
      </c>
      <c r="H661" s="67">
        <v>119</v>
      </c>
      <c r="I661" s="67">
        <v>1388</v>
      </c>
      <c r="J661" s="67">
        <v>114</v>
      </c>
      <c r="K661" s="67">
        <v>44</v>
      </c>
      <c r="L661" s="67">
        <v>26</v>
      </c>
      <c r="M661" s="67">
        <v>7</v>
      </c>
      <c r="N661" s="67">
        <v>7</v>
      </c>
      <c r="O661" s="67">
        <v>669</v>
      </c>
      <c r="P661" s="67">
        <v>75</v>
      </c>
    </row>
    <row r="662" spans="1:16" x14ac:dyDescent="0.45">
      <c r="A662" s="67" t="s">
        <v>1819</v>
      </c>
      <c r="B662" s="67" t="s">
        <v>1820</v>
      </c>
      <c r="C662" s="67">
        <v>3421</v>
      </c>
      <c r="D662" s="67">
        <v>220</v>
      </c>
      <c r="E662" s="67">
        <v>2470</v>
      </c>
      <c r="F662" s="67">
        <v>210</v>
      </c>
      <c r="G662" s="67">
        <v>2470</v>
      </c>
      <c r="H662" s="67">
        <v>210</v>
      </c>
      <c r="I662" s="67">
        <v>2445</v>
      </c>
      <c r="J662" s="67">
        <v>208</v>
      </c>
      <c r="K662" s="67">
        <v>25</v>
      </c>
      <c r="L662" s="67">
        <v>12</v>
      </c>
      <c r="M662" s="67">
        <v>0</v>
      </c>
      <c r="N662" s="67">
        <v>9</v>
      </c>
      <c r="O662" s="67">
        <v>951</v>
      </c>
      <c r="P662" s="67">
        <v>106</v>
      </c>
    </row>
    <row r="663" spans="1:16" x14ac:dyDescent="0.45">
      <c r="A663" s="67" t="s">
        <v>1821</v>
      </c>
      <c r="B663" s="67" t="s">
        <v>1822</v>
      </c>
      <c r="C663" s="67">
        <v>1518</v>
      </c>
      <c r="D663" s="67">
        <v>145</v>
      </c>
      <c r="E663" s="67">
        <v>768</v>
      </c>
      <c r="F663" s="67">
        <v>97</v>
      </c>
      <c r="G663" s="67">
        <v>768</v>
      </c>
      <c r="H663" s="67">
        <v>97</v>
      </c>
      <c r="I663" s="67">
        <v>740</v>
      </c>
      <c r="J663" s="67">
        <v>98</v>
      </c>
      <c r="K663" s="67">
        <v>28</v>
      </c>
      <c r="L663" s="67">
        <v>13</v>
      </c>
      <c r="M663" s="67">
        <v>0</v>
      </c>
      <c r="N663" s="67">
        <v>9</v>
      </c>
      <c r="O663" s="67">
        <v>750</v>
      </c>
      <c r="P663" s="67">
        <v>124</v>
      </c>
    </row>
    <row r="664" spans="1:16" x14ac:dyDescent="0.45">
      <c r="A664" s="67" t="s">
        <v>1823</v>
      </c>
      <c r="B664" s="67" t="s">
        <v>1824</v>
      </c>
      <c r="C664" s="67">
        <v>944</v>
      </c>
      <c r="D664" s="67">
        <v>130</v>
      </c>
      <c r="E664" s="67">
        <v>575</v>
      </c>
      <c r="F664" s="67">
        <v>105</v>
      </c>
      <c r="G664" s="67">
        <v>575</v>
      </c>
      <c r="H664" s="67">
        <v>105</v>
      </c>
      <c r="I664" s="67">
        <v>550</v>
      </c>
      <c r="J664" s="67">
        <v>97</v>
      </c>
      <c r="K664" s="67">
        <v>25</v>
      </c>
      <c r="L664" s="67">
        <v>22</v>
      </c>
      <c r="M664" s="67">
        <v>0</v>
      </c>
      <c r="N664" s="67">
        <v>9</v>
      </c>
      <c r="O664" s="67">
        <v>369</v>
      </c>
      <c r="P664" s="67">
        <v>62</v>
      </c>
    </row>
    <row r="665" spans="1:16" x14ac:dyDescent="0.45">
      <c r="A665" s="67" t="s">
        <v>1825</v>
      </c>
      <c r="B665" s="67" t="s">
        <v>1826</v>
      </c>
      <c r="C665" s="67">
        <v>3154</v>
      </c>
      <c r="D665" s="67">
        <v>230</v>
      </c>
      <c r="E665" s="67">
        <v>1662</v>
      </c>
      <c r="F665" s="67">
        <v>141</v>
      </c>
      <c r="G665" s="67">
        <v>1659</v>
      </c>
      <c r="H665" s="67">
        <v>140</v>
      </c>
      <c r="I665" s="67">
        <v>1616</v>
      </c>
      <c r="J665" s="67">
        <v>135</v>
      </c>
      <c r="K665" s="67">
        <v>43</v>
      </c>
      <c r="L665" s="67">
        <v>33</v>
      </c>
      <c r="M665" s="67">
        <v>3</v>
      </c>
      <c r="N665" s="67">
        <v>4</v>
      </c>
      <c r="O665" s="67">
        <v>1492</v>
      </c>
      <c r="P665" s="67">
        <v>172</v>
      </c>
    </row>
    <row r="666" spans="1:16" x14ac:dyDescent="0.45">
      <c r="A666" s="67" t="s">
        <v>1827</v>
      </c>
      <c r="B666" s="67" t="s">
        <v>1828</v>
      </c>
      <c r="C666" s="67">
        <v>1501</v>
      </c>
      <c r="D666" s="67">
        <v>159</v>
      </c>
      <c r="E666" s="67">
        <v>950</v>
      </c>
      <c r="F666" s="67">
        <v>117</v>
      </c>
      <c r="G666" s="67">
        <v>950</v>
      </c>
      <c r="H666" s="67">
        <v>117</v>
      </c>
      <c r="I666" s="67">
        <v>888</v>
      </c>
      <c r="J666" s="67">
        <v>114</v>
      </c>
      <c r="K666" s="67">
        <v>62</v>
      </c>
      <c r="L666" s="67">
        <v>39</v>
      </c>
      <c r="M666" s="67">
        <v>0</v>
      </c>
      <c r="N666" s="67">
        <v>9</v>
      </c>
      <c r="O666" s="67">
        <v>551</v>
      </c>
      <c r="P666" s="67">
        <v>111</v>
      </c>
    </row>
    <row r="667" spans="1:16" x14ac:dyDescent="0.45">
      <c r="A667" s="67" t="s">
        <v>1829</v>
      </c>
      <c r="B667" s="67" t="s">
        <v>1830</v>
      </c>
      <c r="C667" s="67">
        <v>12732</v>
      </c>
      <c r="D667" s="67">
        <v>507</v>
      </c>
      <c r="E667" s="67">
        <v>9109</v>
      </c>
      <c r="F667" s="67">
        <v>528</v>
      </c>
      <c r="G667" s="67">
        <v>9109</v>
      </c>
      <c r="H667" s="67">
        <v>528</v>
      </c>
      <c r="I667" s="67">
        <v>8972</v>
      </c>
      <c r="J667" s="67">
        <v>556</v>
      </c>
      <c r="K667" s="67">
        <v>137</v>
      </c>
      <c r="L667" s="67">
        <v>110</v>
      </c>
      <c r="M667" s="67">
        <v>0</v>
      </c>
      <c r="N667" s="67">
        <v>15</v>
      </c>
      <c r="O667" s="67">
        <v>3623</v>
      </c>
      <c r="P667" s="67">
        <v>472</v>
      </c>
    </row>
    <row r="668" spans="1:16" x14ac:dyDescent="0.45">
      <c r="A668" s="67" t="s">
        <v>1831</v>
      </c>
      <c r="B668" s="67" t="s">
        <v>1832</v>
      </c>
      <c r="C668" s="67">
        <v>136</v>
      </c>
      <c r="D668" s="67">
        <v>32</v>
      </c>
      <c r="E668" s="67">
        <v>86</v>
      </c>
      <c r="F668" s="67">
        <v>28</v>
      </c>
      <c r="G668" s="67">
        <v>86</v>
      </c>
      <c r="H668" s="67">
        <v>28</v>
      </c>
      <c r="I668" s="67">
        <v>86</v>
      </c>
      <c r="J668" s="67">
        <v>28</v>
      </c>
      <c r="K668" s="67">
        <v>0</v>
      </c>
      <c r="L668" s="67">
        <v>9</v>
      </c>
      <c r="M668" s="67">
        <v>0</v>
      </c>
      <c r="N668" s="67">
        <v>9</v>
      </c>
      <c r="O668" s="67">
        <v>50</v>
      </c>
      <c r="P668" s="67">
        <v>17</v>
      </c>
    </row>
    <row r="669" spans="1:16" x14ac:dyDescent="0.45">
      <c r="A669" s="67" t="s">
        <v>1833</v>
      </c>
      <c r="B669" s="67" t="s">
        <v>1834</v>
      </c>
      <c r="C669" s="67">
        <v>1164</v>
      </c>
      <c r="D669" s="67">
        <v>151</v>
      </c>
      <c r="E669" s="67">
        <v>566</v>
      </c>
      <c r="F669" s="67">
        <v>93</v>
      </c>
      <c r="G669" s="67">
        <v>564</v>
      </c>
      <c r="H669" s="67">
        <v>93</v>
      </c>
      <c r="I669" s="67">
        <v>548</v>
      </c>
      <c r="J669" s="67">
        <v>94</v>
      </c>
      <c r="K669" s="67">
        <v>16</v>
      </c>
      <c r="L669" s="67">
        <v>11</v>
      </c>
      <c r="M669" s="67">
        <v>2</v>
      </c>
      <c r="N669" s="67">
        <v>3</v>
      </c>
      <c r="O669" s="67">
        <v>598</v>
      </c>
      <c r="P669" s="67">
        <v>110</v>
      </c>
    </row>
    <row r="670" spans="1:16" x14ac:dyDescent="0.45">
      <c r="A670" s="67" t="s">
        <v>1835</v>
      </c>
      <c r="B670" s="67" t="s">
        <v>1836</v>
      </c>
      <c r="C670" s="67">
        <v>1876</v>
      </c>
      <c r="D670" s="67">
        <v>148</v>
      </c>
      <c r="E670" s="67">
        <v>971</v>
      </c>
      <c r="F670" s="67">
        <v>92</v>
      </c>
      <c r="G670" s="67">
        <v>971</v>
      </c>
      <c r="H670" s="67">
        <v>92</v>
      </c>
      <c r="I670" s="67">
        <v>945</v>
      </c>
      <c r="J670" s="67">
        <v>95</v>
      </c>
      <c r="K670" s="67">
        <v>26</v>
      </c>
      <c r="L670" s="67">
        <v>16</v>
      </c>
      <c r="M670" s="67">
        <v>0</v>
      </c>
      <c r="N670" s="67">
        <v>9</v>
      </c>
      <c r="O670" s="67">
        <v>905</v>
      </c>
      <c r="P670" s="67">
        <v>120</v>
      </c>
    </row>
    <row r="671" spans="1:16" x14ac:dyDescent="0.45">
      <c r="A671" s="67" t="s">
        <v>1837</v>
      </c>
      <c r="B671" s="67" t="s">
        <v>1838</v>
      </c>
      <c r="C671" s="67">
        <v>1801</v>
      </c>
      <c r="D671" s="67">
        <v>167</v>
      </c>
      <c r="E671" s="67">
        <v>1249</v>
      </c>
      <c r="F671" s="67">
        <v>131</v>
      </c>
      <c r="G671" s="67">
        <v>1248</v>
      </c>
      <c r="H671" s="67">
        <v>131</v>
      </c>
      <c r="I671" s="67">
        <v>1205</v>
      </c>
      <c r="J671" s="67">
        <v>129</v>
      </c>
      <c r="K671" s="67">
        <v>43</v>
      </c>
      <c r="L671" s="67">
        <v>17</v>
      </c>
      <c r="M671" s="67">
        <v>1</v>
      </c>
      <c r="N671" s="67">
        <v>2</v>
      </c>
      <c r="O671" s="67">
        <v>552</v>
      </c>
      <c r="P671" s="67">
        <v>85</v>
      </c>
    </row>
    <row r="672" spans="1:16" x14ac:dyDescent="0.45">
      <c r="A672" s="67" t="s">
        <v>1839</v>
      </c>
      <c r="B672" s="67" t="s">
        <v>1840</v>
      </c>
      <c r="C672" s="67">
        <v>4</v>
      </c>
      <c r="D672" s="67">
        <v>5</v>
      </c>
      <c r="E672" s="67">
        <v>0</v>
      </c>
      <c r="F672" s="67">
        <v>9</v>
      </c>
      <c r="G672" s="67">
        <v>0</v>
      </c>
      <c r="H672" s="67">
        <v>9</v>
      </c>
      <c r="I672" s="67">
        <v>0</v>
      </c>
      <c r="J672" s="67">
        <v>9</v>
      </c>
      <c r="K672" s="67">
        <v>0</v>
      </c>
      <c r="L672" s="67">
        <v>9</v>
      </c>
      <c r="M672" s="67">
        <v>0</v>
      </c>
      <c r="N672" s="67">
        <v>9</v>
      </c>
      <c r="O672" s="67">
        <v>4</v>
      </c>
      <c r="P672" s="67">
        <v>5</v>
      </c>
    </row>
    <row r="673" spans="1:16" x14ac:dyDescent="0.45">
      <c r="A673" s="67" t="s">
        <v>1841</v>
      </c>
      <c r="B673" s="67" t="s">
        <v>1842</v>
      </c>
      <c r="C673" s="67">
        <v>1084</v>
      </c>
      <c r="D673" s="67">
        <v>181</v>
      </c>
      <c r="E673" s="67">
        <v>753</v>
      </c>
      <c r="F673" s="67">
        <v>126</v>
      </c>
      <c r="G673" s="67">
        <v>753</v>
      </c>
      <c r="H673" s="67">
        <v>126</v>
      </c>
      <c r="I673" s="67">
        <v>721</v>
      </c>
      <c r="J673" s="67">
        <v>128</v>
      </c>
      <c r="K673" s="67">
        <v>32</v>
      </c>
      <c r="L673" s="67">
        <v>25</v>
      </c>
      <c r="M673" s="67">
        <v>0</v>
      </c>
      <c r="N673" s="67">
        <v>9</v>
      </c>
      <c r="O673" s="67">
        <v>331</v>
      </c>
      <c r="P673" s="67">
        <v>88</v>
      </c>
    </row>
    <row r="674" spans="1:16" x14ac:dyDescent="0.45">
      <c r="A674" s="67" t="s">
        <v>1843</v>
      </c>
      <c r="B674" s="67" t="s">
        <v>1844</v>
      </c>
      <c r="C674" s="67">
        <v>91</v>
      </c>
      <c r="D674" s="67">
        <v>34</v>
      </c>
      <c r="E674" s="67">
        <v>47</v>
      </c>
      <c r="F674" s="67">
        <v>22</v>
      </c>
      <c r="G674" s="67">
        <v>47</v>
      </c>
      <c r="H674" s="67">
        <v>22</v>
      </c>
      <c r="I674" s="67">
        <v>47</v>
      </c>
      <c r="J674" s="67">
        <v>22</v>
      </c>
      <c r="K674" s="67">
        <v>0</v>
      </c>
      <c r="L674" s="67">
        <v>9</v>
      </c>
      <c r="M674" s="67">
        <v>0</v>
      </c>
      <c r="N674" s="67">
        <v>9</v>
      </c>
      <c r="O674" s="67">
        <v>44</v>
      </c>
      <c r="P674" s="67">
        <v>21</v>
      </c>
    </row>
    <row r="675" spans="1:16" x14ac:dyDescent="0.45">
      <c r="A675" s="67" t="s">
        <v>1845</v>
      </c>
      <c r="B675" s="67" t="s">
        <v>1846</v>
      </c>
      <c r="C675" s="67">
        <v>3174</v>
      </c>
      <c r="D675" s="67">
        <v>281</v>
      </c>
      <c r="E675" s="67">
        <v>1711</v>
      </c>
      <c r="F675" s="67">
        <v>247</v>
      </c>
      <c r="G675" s="67">
        <v>1694</v>
      </c>
      <c r="H675" s="67">
        <v>247</v>
      </c>
      <c r="I675" s="67">
        <v>1592</v>
      </c>
      <c r="J675" s="67">
        <v>221</v>
      </c>
      <c r="K675" s="67">
        <v>102</v>
      </c>
      <c r="L675" s="67">
        <v>51</v>
      </c>
      <c r="M675" s="67">
        <v>17</v>
      </c>
      <c r="N675" s="67">
        <v>18</v>
      </c>
      <c r="O675" s="67">
        <v>1463</v>
      </c>
      <c r="P675" s="67">
        <v>172</v>
      </c>
    </row>
    <row r="676" spans="1:16" x14ac:dyDescent="0.45">
      <c r="A676" s="67" t="s">
        <v>1847</v>
      </c>
      <c r="B676" s="67" t="s">
        <v>1848</v>
      </c>
      <c r="C676" s="67">
        <v>1290</v>
      </c>
      <c r="D676" s="67">
        <v>154</v>
      </c>
      <c r="E676" s="67">
        <v>773</v>
      </c>
      <c r="F676" s="67">
        <v>92</v>
      </c>
      <c r="G676" s="67">
        <v>772</v>
      </c>
      <c r="H676" s="67">
        <v>93</v>
      </c>
      <c r="I676" s="67">
        <v>751</v>
      </c>
      <c r="J676" s="67">
        <v>94</v>
      </c>
      <c r="K676" s="67">
        <v>21</v>
      </c>
      <c r="L676" s="67">
        <v>13</v>
      </c>
      <c r="M676" s="67">
        <v>1</v>
      </c>
      <c r="N676" s="67">
        <v>3</v>
      </c>
      <c r="O676" s="67">
        <v>517</v>
      </c>
      <c r="P676" s="67">
        <v>99</v>
      </c>
    </row>
    <row r="677" spans="1:16" x14ac:dyDescent="0.45">
      <c r="A677" s="67" t="s">
        <v>1849</v>
      </c>
      <c r="B677" s="67" t="s">
        <v>1850</v>
      </c>
      <c r="C677" s="67">
        <v>20093</v>
      </c>
      <c r="D677" s="67">
        <v>500</v>
      </c>
      <c r="E677" s="67">
        <v>13527</v>
      </c>
      <c r="F677" s="67">
        <v>603</v>
      </c>
      <c r="G677" s="67">
        <v>13527</v>
      </c>
      <c r="H677" s="67">
        <v>603</v>
      </c>
      <c r="I677" s="67">
        <v>13145</v>
      </c>
      <c r="J677" s="67">
        <v>613</v>
      </c>
      <c r="K677" s="67">
        <v>382</v>
      </c>
      <c r="L677" s="67">
        <v>260</v>
      </c>
      <c r="M677" s="67">
        <v>0</v>
      </c>
      <c r="N677" s="67">
        <v>17</v>
      </c>
      <c r="O677" s="67">
        <v>6566</v>
      </c>
      <c r="P677" s="67">
        <v>556</v>
      </c>
    </row>
    <row r="678" spans="1:16" x14ac:dyDescent="0.45">
      <c r="A678" s="67" t="s">
        <v>1851</v>
      </c>
      <c r="B678" s="67" t="s">
        <v>1852</v>
      </c>
      <c r="C678" s="67">
        <v>877</v>
      </c>
      <c r="D678" s="67">
        <v>127</v>
      </c>
      <c r="E678" s="67">
        <v>456</v>
      </c>
      <c r="F678" s="67">
        <v>76</v>
      </c>
      <c r="G678" s="67">
        <v>456</v>
      </c>
      <c r="H678" s="67">
        <v>76</v>
      </c>
      <c r="I678" s="67">
        <v>445</v>
      </c>
      <c r="J678" s="67">
        <v>76</v>
      </c>
      <c r="K678" s="67">
        <v>11</v>
      </c>
      <c r="L678" s="67">
        <v>6</v>
      </c>
      <c r="M678" s="67">
        <v>0</v>
      </c>
      <c r="N678" s="67">
        <v>9</v>
      </c>
      <c r="O678" s="67">
        <v>421</v>
      </c>
      <c r="P678" s="67">
        <v>80</v>
      </c>
    </row>
    <row r="679" spans="1:16" x14ac:dyDescent="0.45">
      <c r="A679" s="67" t="s">
        <v>1853</v>
      </c>
      <c r="B679" s="67" t="s">
        <v>1854</v>
      </c>
      <c r="C679" s="67">
        <v>751</v>
      </c>
      <c r="D679" s="67">
        <v>104</v>
      </c>
      <c r="E679" s="67">
        <v>391</v>
      </c>
      <c r="F679" s="67">
        <v>70</v>
      </c>
      <c r="G679" s="67">
        <v>391</v>
      </c>
      <c r="H679" s="67">
        <v>70</v>
      </c>
      <c r="I679" s="67">
        <v>371</v>
      </c>
      <c r="J679" s="67">
        <v>68</v>
      </c>
      <c r="K679" s="67">
        <v>20</v>
      </c>
      <c r="L679" s="67">
        <v>12</v>
      </c>
      <c r="M679" s="67">
        <v>0</v>
      </c>
      <c r="N679" s="67">
        <v>9</v>
      </c>
      <c r="O679" s="67">
        <v>360</v>
      </c>
      <c r="P679" s="67">
        <v>64</v>
      </c>
    </row>
    <row r="680" spans="1:16" x14ac:dyDescent="0.45">
      <c r="A680" s="67" t="s">
        <v>1855</v>
      </c>
      <c r="B680" s="67" t="s">
        <v>1856</v>
      </c>
      <c r="C680" s="67">
        <v>861</v>
      </c>
      <c r="D680" s="67">
        <v>143</v>
      </c>
      <c r="E680" s="67">
        <v>570</v>
      </c>
      <c r="F680" s="67">
        <v>99</v>
      </c>
      <c r="G680" s="67">
        <v>565</v>
      </c>
      <c r="H680" s="67">
        <v>99</v>
      </c>
      <c r="I680" s="67">
        <v>541</v>
      </c>
      <c r="J680" s="67">
        <v>102</v>
      </c>
      <c r="K680" s="67">
        <v>24</v>
      </c>
      <c r="L680" s="67">
        <v>11</v>
      </c>
      <c r="M680" s="67">
        <v>5</v>
      </c>
      <c r="N680" s="67">
        <v>5</v>
      </c>
      <c r="O680" s="67">
        <v>291</v>
      </c>
      <c r="P680" s="67">
        <v>92</v>
      </c>
    </row>
    <row r="681" spans="1:16" x14ac:dyDescent="0.45">
      <c r="A681" s="67" t="s">
        <v>1857</v>
      </c>
      <c r="B681" s="67" t="s">
        <v>1858</v>
      </c>
      <c r="C681" s="67">
        <v>111</v>
      </c>
      <c r="D681" s="67">
        <v>38</v>
      </c>
      <c r="E681" s="67">
        <v>55</v>
      </c>
      <c r="F681" s="67">
        <v>17</v>
      </c>
      <c r="G681" s="67">
        <v>55</v>
      </c>
      <c r="H681" s="67">
        <v>17</v>
      </c>
      <c r="I681" s="67">
        <v>52</v>
      </c>
      <c r="J681" s="67">
        <v>15</v>
      </c>
      <c r="K681" s="67">
        <v>3</v>
      </c>
      <c r="L681" s="67">
        <v>4</v>
      </c>
      <c r="M681" s="67">
        <v>0</v>
      </c>
      <c r="N681" s="67">
        <v>9</v>
      </c>
      <c r="O681" s="67">
        <v>56</v>
      </c>
      <c r="P681" s="67">
        <v>30</v>
      </c>
    </row>
    <row r="682" spans="1:16" x14ac:dyDescent="0.45">
      <c r="A682" s="67" t="s">
        <v>1859</v>
      </c>
      <c r="B682" s="67" t="s">
        <v>1860</v>
      </c>
      <c r="C682" s="67">
        <v>1315</v>
      </c>
      <c r="D682" s="67">
        <v>116</v>
      </c>
      <c r="E682" s="67">
        <v>691</v>
      </c>
      <c r="F682" s="67">
        <v>93</v>
      </c>
      <c r="G682" s="67">
        <v>691</v>
      </c>
      <c r="H682" s="67">
        <v>93</v>
      </c>
      <c r="I682" s="67">
        <v>682</v>
      </c>
      <c r="J682" s="67">
        <v>94</v>
      </c>
      <c r="K682" s="67">
        <v>9</v>
      </c>
      <c r="L682" s="67">
        <v>9</v>
      </c>
      <c r="M682" s="67">
        <v>0</v>
      </c>
      <c r="N682" s="67">
        <v>9</v>
      </c>
      <c r="O682" s="67">
        <v>624</v>
      </c>
      <c r="P682" s="67">
        <v>85</v>
      </c>
    </row>
    <row r="683" spans="1:16" x14ac:dyDescent="0.45">
      <c r="A683" s="67" t="s">
        <v>1861</v>
      </c>
      <c r="B683" s="67" t="s">
        <v>1862</v>
      </c>
      <c r="C683" s="67">
        <v>14066</v>
      </c>
      <c r="D683" s="67">
        <v>377</v>
      </c>
      <c r="E683" s="67">
        <v>9367</v>
      </c>
      <c r="F683" s="67">
        <v>396</v>
      </c>
      <c r="G683" s="67">
        <v>9218</v>
      </c>
      <c r="H683" s="67">
        <v>413</v>
      </c>
      <c r="I683" s="67">
        <v>8958</v>
      </c>
      <c r="J683" s="67">
        <v>418</v>
      </c>
      <c r="K683" s="67">
        <v>260</v>
      </c>
      <c r="L683" s="67">
        <v>115</v>
      </c>
      <c r="M683" s="67">
        <v>149</v>
      </c>
      <c r="N683" s="67">
        <v>160</v>
      </c>
      <c r="O683" s="67">
        <v>4699</v>
      </c>
      <c r="P683" s="67">
        <v>364</v>
      </c>
    </row>
    <row r="684" spans="1:16" x14ac:dyDescent="0.45">
      <c r="A684" s="67" t="s">
        <v>1863</v>
      </c>
      <c r="B684" s="67" t="s">
        <v>1864</v>
      </c>
      <c r="C684" s="67">
        <v>290</v>
      </c>
      <c r="D684" s="67">
        <v>63</v>
      </c>
      <c r="E684" s="67">
        <v>167</v>
      </c>
      <c r="F684" s="67">
        <v>37</v>
      </c>
      <c r="G684" s="67">
        <v>162</v>
      </c>
      <c r="H684" s="67">
        <v>36</v>
      </c>
      <c r="I684" s="67">
        <v>151</v>
      </c>
      <c r="J684" s="67">
        <v>36</v>
      </c>
      <c r="K684" s="67">
        <v>11</v>
      </c>
      <c r="L684" s="67">
        <v>10</v>
      </c>
      <c r="M684" s="67">
        <v>5</v>
      </c>
      <c r="N684" s="67">
        <v>6</v>
      </c>
      <c r="O684" s="67">
        <v>123</v>
      </c>
      <c r="P684" s="67">
        <v>36</v>
      </c>
    </row>
    <row r="685" spans="1:16" x14ac:dyDescent="0.45">
      <c r="A685" s="67" t="s">
        <v>1865</v>
      </c>
      <c r="B685" s="67" t="s">
        <v>1866</v>
      </c>
      <c r="C685" s="67">
        <v>1988</v>
      </c>
      <c r="D685" s="67">
        <v>215</v>
      </c>
      <c r="E685" s="67">
        <v>1312</v>
      </c>
      <c r="F685" s="67">
        <v>158</v>
      </c>
      <c r="G685" s="67">
        <v>1309</v>
      </c>
      <c r="H685" s="67">
        <v>159</v>
      </c>
      <c r="I685" s="67">
        <v>1289</v>
      </c>
      <c r="J685" s="67">
        <v>159</v>
      </c>
      <c r="K685" s="67">
        <v>20</v>
      </c>
      <c r="L685" s="67">
        <v>11</v>
      </c>
      <c r="M685" s="67">
        <v>3</v>
      </c>
      <c r="N685" s="67">
        <v>4</v>
      </c>
      <c r="O685" s="67">
        <v>676</v>
      </c>
      <c r="P685" s="67">
        <v>125</v>
      </c>
    </row>
    <row r="686" spans="1:16" x14ac:dyDescent="0.45">
      <c r="A686" s="67" t="s">
        <v>1867</v>
      </c>
      <c r="B686" s="67" t="s">
        <v>1868</v>
      </c>
      <c r="C686" s="67">
        <v>963</v>
      </c>
      <c r="D686" s="67">
        <v>117</v>
      </c>
      <c r="E686" s="67">
        <v>658</v>
      </c>
      <c r="F686" s="67">
        <v>99</v>
      </c>
      <c r="G686" s="67">
        <v>658</v>
      </c>
      <c r="H686" s="67">
        <v>99</v>
      </c>
      <c r="I686" s="67">
        <v>647</v>
      </c>
      <c r="J686" s="67">
        <v>98</v>
      </c>
      <c r="K686" s="67">
        <v>11</v>
      </c>
      <c r="L686" s="67">
        <v>8</v>
      </c>
      <c r="M686" s="67">
        <v>0</v>
      </c>
      <c r="N686" s="67">
        <v>9</v>
      </c>
      <c r="O686" s="67">
        <v>305</v>
      </c>
      <c r="P686" s="67">
        <v>56</v>
      </c>
    </row>
    <row r="687" spans="1:16" x14ac:dyDescent="0.45">
      <c r="A687" s="67" t="s">
        <v>1869</v>
      </c>
      <c r="B687" s="67" t="s">
        <v>1870</v>
      </c>
      <c r="C687" s="67">
        <v>12961</v>
      </c>
      <c r="D687" s="67">
        <v>382</v>
      </c>
      <c r="E687" s="67">
        <v>8048</v>
      </c>
      <c r="F687" s="67">
        <v>385</v>
      </c>
      <c r="G687" s="67">
        <v>7972</v>
      </c>
      <c r="H687" s="67">
        <v>390</v>
      </c>
      <c r="I687" s="67">
        <v>7738</v>
      </c>
      <c r="J687" s="67">
        <v>407</v>
      </c>
      <c r="K687" s="67">
        <v>234</v>
      </c>
      <c r="L687" s="67">
        <v>102</v>
      </c>
      <c r="M687" s="67">
        <v>76</v>
      </c>
      <c r="N687" s="67">
        <v>61</v>
      </c>
      <c r="O687" s="67">
        <v>4913</v>
      </c>
      <c r="P687" s="67">
        <v>365</v>
      </c>
    </row>
    <row r="688" spans="1:16" x14ac:dyDescent="0.45">
      <c r="A688" s="67" t="s">
        <v>1871</v>
      </c>
      <c r="B688" s="67" t="s">
        <v>1872</v>
      </c>
      <c r="C688" s="67">
        <v>3106</v>
      </c>
      <c r="D688" s="67">
        <v>235</v>
      </c>
      <c r="E688" s="67">
        <v>2122</v>
      </c>
      <c r="F688" s="67">
        <v>205</v>
      </c>
      <c r="G688" s="67">
        <v>2122</v>
      </c>
      <c r="H688" s="67">
        <v>205</v>
      </c>
      <c r="I688" s="67">
        <v>2077</v>
      </c>
      <c r="J688" s="67">
        <v>201</v>
      </c>
      <c r="K688" s="67">
        <v>45</v>
      </c>
      <c r="L688" s="67">
        <v>20</v>
      </c>
      <c r="M688" s="67">
        <v>0</v>
      </c>
      <c r="N688" s="67">
        <v>9</v>
      </c>
      <c r="O688" s="67">
        <v>984</v>
      </c>
      <c r="P688" s="67">
        <v>99</v>
      </c>
    </row>
    <row r="689" spans="1:16" x14ac:dyDescent="0.45">
      <c r="A689" s="67" t="s">
        <v>1873</v>
      </c>
      <c r="B689" s="67" t="s">
        <v>1874</v>
      </c>
      <c r="C689" s="67">
        <v>1250</v>
      </c>
      <c r="D689" s="67">
        <v>133</v>
      </c>
      <c r="E689" s="67">
        <v>654</v>
      </c>
      <c r="F689" s="67">
        <v>93</v>
      </c>
      <c r="G689" s="67">
        <v>653</v>
      </c>
      <c r="H689" s="67">
        <v>92</v>
      </c>
      <c r="I689" s="67">
        <v>631</v>
      </c>
      <c r="J689" s="67">
        <v>89</v>
      </c>
      <c r="K689" s="67">
        <v>22</v>
      </c>
      <c r="L689" s="67">
        <v>16</v>
      </c>
      <c r="M689" s="67">
        <v>1</v>
      </c>
      <c r="N689" s="67">
        <v>3</v>
      </c>
      <c r="O689" s="67">
        <v>596</v>
      </c>
      <c r="P689" s="67">
        <v>95</v>
      </c>
    </row>
    <row r="690" spans="1:16" x14ac:dyDescent="0.45">
      <c r="A690" s="67" t="s">
        <v>1875</v>
      </c>
      <c r="B690" s="67" t="s">
        <v>1876</v>
      </c>
      <c r="C690" s="67">
        <v>6959</v>
      </c>
      <c r="D690" s="67">
        <v>278</v>
      </c>
      <c r="E690" s="67">
        <v>4415</v>
      </c>
      <c r="F690" s="67">
        <v>275</v>
      </c>
      <c r="G690" s="67">
        <v>4413</v>
      </c>
      <c r="H690" s="67">
        <v>275</v>
      </c>
      <c r="I690" s="67">
        <v>4304</v>
      </c>
      <c r="J690" s="67">
        <v>267</v>
      </c>
      <c r="K690" s="67">
        <v>109</v>
      </c>
      <c r="L690" s="67">
        <v>56</v>
      </c>
      <c r="M690" s="67">
        <v>2</v>
      </c>
      <c r="N690" s="67">
        <v>3</v>
      </c>
      <c r="O690" s="67">
        <v>2544</v>
      </c>
      <c r="P690" s="67">
        <v>233</v>
      </c>
    </row>
    <row r="691" spans="1:16" x14ac:dyDescent="0.45">
      <c r="A691" s="67" t="s">
        <v>1877</v>
      </c>
      <c r="B691" s="67" t="s">
        <v>1878</v>
      </c>
      <c r="C691" s="67">
        <v>2260</v>
      </c>
      <c r="D691" s="67">
        <v>211</v>
      </c>
      <c r="E691" s="67">
        <v>1337</v>
      </c>
      <c r="F691" s="67">
        <v>170</v>
      </c>
      <c r="G691" s="67">
        <v>1323</v>
      </c>
      <c r="H691" s="67">
        <v>169</v>
      </c>
      <c r="I691" s="67">
        <v>1307</v>
      </c>
      <c r="J691" s="67">
        <v>166</v>
      </c>
      <c r="K691" s="67">
        <v>16</v>
      </c>
      <c r="L691" s="67">
        <v>14</v>
      </c>
      <c r="M691" s="67">
        <v>14</v>
      </c>
      <c r="N691" s="67">
        <v>9</v>
      </c>
      <c r="O691" s="67">
        <v>923</v>
      </c>
      <c r="P691" s="67">
        <v>133</v>
      </c>
    </row>
    <row r="692" spans="1:16" x14ac:dyDescent="0.45">
      <c r="A692" s="67" t="s">
        <v>1879</v>
      </c>
      <c r="B692" s="67" t="s">
        <v>1880</v>
      </c>
      <c r="C692" s="67">
        <v>3811</v>
      </c>
      <c r="D692" s="67">
        <v>267</v>
      </c>
      <c r="E692" s="67">
        <v>2294</v>
      </c>
      <c r="F692" s="67">
        <v>174</v>
      </c>
      <c r="G692" s="67">
        <v>2290</v>
      </c>
      <c r="H692" s="67">
        <v>175</v>
      </c>
      <c r="I692" s="67">
        <v>2245</v>
      </c>
      <c r="J692" s="67">
        <v>170</v>
      </c>
      <c r="K692" s="67">
        <v>45</v>
      </c>
      <c r="L692" s="67">
        <v>26</v>
      </c>
      <c r="M692" s="67">
        <v>4</v>
      </c>
      <c r="N692" s="67">
        <v>6</v>
      </c>
      <c r="O692" s="67">
        <v>1517</v>
      </c>
      <c r="P692" s="67">
        <v>200</v>
      </c>
    </row>
    <row r="693" spans="1:16" x14ac:dyDescent="0.45">
      <c r="A693" s="67" t="s">
        <v>1881</v>
      </c>
      <c r="B693" s="67" t="s">
        <v>1882</v>
      </c>
      <c r="C693" s="67">
        <v>6331</v>
      </c>
      <c r="D693" s="67">
        <v>386</v>
      </c>
      <c r="E693" s="67">
        <v>4341</v>
      </c>
      <c r="F693" s="67">
        <v>315</v>
      </c>
      <c r="G693" s="67">
        <v>4324</v>
      </c>
      <c r="H693" s="67">
        <v>314</v>
      </c>
      <c r="I693" s="67">
        <v>4200</v>
      </c>
      <c r="J693" s="67">
        <v>318</v>
      </c>
      <c r="K693" s="67">
        <v>124</v>
      </c>
      <c r="L693" s="67">
        <v>65</v>
      </c>
      <c r="M693" s="67">
        <v>17</v>
      </c>
      <c r="N693" s="67">
        <v>19</v>
      </c>
      <c r="O693" s="67">
        <v>1990</v>
      </c>
      <c r="P693" s="67">
        <v>274</v>
      </c>
    </row>
    <row r="694" spans="1:16" x14ac:dyDescent="0.45">
      <c r="A694" s="67" t="s">
        <v>1883</v>
      </c>
      <c r="B694" s="67" t="s">
        <v>1884</v>
      </c>
      <c r="C694" s="67">
        <v>1299</v>
      </c>
      <c r="D694" s="67">
        <v>146</v>
      </c>
      <c r="E694" s="67">
        <v>806</v>
      </c>
      <c r="F694" s="67">
        <v>110</v>
      </c>
      <c r="G694" s="67">
        <v>795</v>
      </c>
      <c r="H694" s="67">
        <v>109</v>
      </c>
      <c r="I694" s="67">
        <v>776</v>
      </c>
      <c r="J694" s="67">
        <v>107</v>
      </c>
      <c r="K694" s="67">
        <v>19</v>
      </c>
      <c r="L694" s="67">
        <v>14</v>
      </c>
      <c r="M694" s="67">
        <v>11</v>
      </c>
      <c r="N694" s="67">
        <v>13</v>
      </c>
      <c r="O694" s="67">
        <v>493</v>
      </c>
      <c r="P694" s="67">
        <v>96</v>
      </c>
    </row>
    <row r="695" spans="1:16" x14ac:dyDescent="0.45">
      <c r="A695" s="67" t="s">
        <v>1885</v>
      </c>
      <c r="B695" s="67" t="s">
        <v>1886</v>
      </c>
      <c r="C695" s="67">
        <v>34563</v>
      </c>
      <c r="D695" s="67">
        <v>1127</v>
      </c>
      <c r="E695" s="67">
        <v>23143</v>
      </c>
      <c r="F695" s="67">
        <v>1082</v>
      </c>
      <c r="G695" s="67">
        <v>23130</v>
      </c>
      <c r="H695" s="67">
        <v>1082</v>
      </c>
      <c r="I695" s="67">
        <v>22213</v>
      </c>
      <c r="J695" s="67">
        <v>1070</v>
      </c>
      <c r="K695" s="67">
        <v>917</v>
      </c>
      <c r="L695" s="67">
        <v>242</v>
      </c>
      <c r="M695" s="67">
        <v>13</v>
      </c>
      <c r="N695" s="67">
        <v>20</v>
      </c>
      <c r="O695" s="67">
        <v>11420</v>
      </c>
      <c r="P695" s="67">
        <v>668</v>
      </c>
    </row>
    <row r="696" spans="1:16" x14ac:dyDescent="0.45">
      <c r="A696" s="67" t="s">
        <v>1887</v>
      </c>
      <c r="B696" s="67" t="s">
        <v>1888</v>
      </c>
      <c r="C696" s="67">
        <v>36450</v>
      </c>
      <c r="D696" s="67">
        <v>1174</v>
      </c>
      <c r="E696" s="67">
        <v>26048</v>
      </c>
      <c r="F696" s="67">
        <v>1116</v>
      </c>
      <c r="G696" s="67">
        <v>26024</v>
      </c>
      <c r="H696" s="67">
        <v>1111</v>
      </c>
      <c r="I696" s="67">
        <v>25304</v>
      </c>
      <c r="J696" s="67">
        <v>1099</v>
      </c>
      <c r="K696" s="67">
        <v>720</v>
      </c>
      <c r="L696" s="67">
        <v>194</v>
      </c>
      <c r="M696" s="67">
        <v>24</v>
      </c>
      <c r="N696" s="67">
        <v>28</v>
      </c>
      <c r="O696" s="67">
        <v>10402</v>
      </c>
      <c r="P696" s="67">
        <v>624</v>
      </c>
    </row>
    <row r="697" spans="1:16" x14ac:dyDescent="0.45">
      <c r="A697" s="67" t="s">
        <v>1889</v>
      </c>
      <c r="B697" s="67" t="s">
        <v>1890</v>
      </c>
      <c r="C697" s="67">
        <v>7037</v>
      </c>
      <c r="D697" s="67">
        <v>330</v>
      </c>
      <c r="E697" s="67">
        <v>4777</v>
      </c>
      <c r="F697" s="67">
        <v>397</v>
      </c>
      <c r="G697" s="67">
        <v>4777</v>
      </c>
      <c r="H697" s="67">
        <v>397</v>
      </c>
      <c r="I697" s="67">
        <v>4619</v>
      </c>
      <c r="J697" s="67">
        <v>419</v>
      </c>
      <c r="K697" s="67">
        <v>158</v>
      </c>
      <c r="L697" s="67">
        <v>103</v>
      </c>
      <c r="M697" s="67">
        <v>0</v>
      </c>
      <c r="N697" s="67">
        <v>13</v>
      </c>
      <c r="O697" s="67">
        <v>2260</v>
      </c>
      <c r="P697" s="67">
        <v>333</v>
      </c>
    </row>
    <row r="698" spans="1:16" x14ac:dyDescent="0.45">
      <c r="A698" s="67" t="s">
        <v>1891</v>
      </c>
      <c r="B698" s="67" t="s">
        <v>1892</v>
      </c>
      <c r="C698" s="67">
        <v>1063</v>
      </c>
      <c r="D698" s="67">
        <v>128</v>
      </c>
      <c r="E698" s="67">
        <v>694</v>
      </c>
      <c r="F698" s="67">
        <v>87</v>
      </c>
      <c r="G698" s="67">
        <v>694</v>
      </c>
      <c r="H698" s="67">
        <v>87</v>
      </c>
      <c r="I698" s="67">
        <v>670</v>
      </c>
      <c r="J698" s="67">
        <v>87</v>
      </c>
      <c r="K698" s="67">
        <v>24</v>
      </c>
      <c r="L698" s="67">
        <v>13</v>
      </c>
      <c r="M698" s="67">
        <v>0</v>
      </c>
      <c r="N698" s="67">
        <v>9</v>
      </c>
      <c r="O698" s="67">
        <v>369</v>
      </c>
      <c r="P698" s="67">
        <v>71</v>
      </c>
    </row>
    <row r="699" spans="1:16" x14ac:dyDescent="0.45">
      <c r="A699" s="67" t="s">
        <v>1893</v>
      </c>
      <c r="B699" s="67" t="s">
        <v>1894</v>
      </c>
      <c r="C699" s="67">
        <v>2848</v>
      </c>
      <c r="D699" s="67">
        <v>232</v>
      </c>
      <c r="E699" s="67">
        <v>1753</v>
      </c>
      <c r="F699" s="67">
        <v>217</v>
      </c>
      <c r="G699" s="67">
        <v>1753</v>
      </c>
      <c r="H699" s="67">
        <v>217</v>
      </c>
      <c r="I699" s="67">
        <v>1692</v>
      </c>
      <c r="J699" s="67">
        <v>217</v>
      </c>
      <c r="K699" s="67">
        <v>61</v>
      </c>
      <c r="L699" s="67">
        <v>23</v>
      </c>
      <c r="M699" s="67">
        <v>0</v>
      </c>
      <c r="N699" s="67">
        <v>9</v>
      </c>
      <c r="O699" s="67">
        <v>1095</v>
      </c>
      <c r="P699" s="67">
        <v>119</v>
      </c>
    </row>
    <row r="700" spans="1:16" x14ac:dyDescent="0.45">
      <c r="A700" s="67" t="s">
        <v>1895</v>
      </c>
      <c r="B700" s="67" t="s">
        <v>1896</v>
      </c>
      <c r="C700" s="67">
        <v>881</v>
      </c>
      <c r="D700" s="67">
        <v>115</v>
      </c>
      <c r="E700" s="67">
        <v>605</v>
      </c>
      <c r="F700" s="67">
        <v>98</v>
      </c>
      <c r="G700" s="67">
        <v>605</v>
      </c>
      <c r="H700" s="67">
        <v>98</v>
      </c>
      <c r="I700" s="67">
        <v>598</v>
      </c>
      <c r="J700" s="67">
        <v>99</v>
      </c>
      <c r="K700" s="67">
        <v>7</v>
      </c>
      <c r="L700" s="67">
        <v>7</v>
      </c>
      <c r="M700" s="67">
        <v>0</v>
      </c>
      <c r="N700" s="67">
        <v>9</v>
      </c>
      <c r="O700" s="67">
        <v>276</v>
      </c>
      <c r="P700" s="67">
        <v>58</v>
      </c>
    </row>
    <row r="701" spans="1:16" x14ac:dyDescent="0.45">
      <c r="A701" s="67" t="s">
        <v>1897</v>
      </c>
      <c r="B701" s="67" t="s">
        <v>1898</v>
      </c>
      <c r="C701" s="67">
        <v>5635</v>
      </c>
      <c r="D701" s="67">
        <v>420</v>
      </c>
      <c r="E701" s="67">
        <v>3909</v>
      </c>
      <c r="F701" s="67">
        <v>318</v>
      </c>
      <c r="G701" s="67">
        <v>3906</v>
      </c>
      <c r="H701" s="67">
        <v>317</v>
      </c>
      <c r="I701" s="67">
        <v>3787</v>
      </c>
      <c r="J701" s="67">
        <v>316</v>
      </c>
      <c r="K701" s="67">
        <v>119</v>
      </c>
      <c r="L701" s="67">
        <v>53</v>
      </c>
      <c r="M701" s="67">
        <v>3</v>
      </c>
      <c r="N701" s="67">
        <v>6</v>
      </c>
      <c r="O701" s="67">
        <v>1726</v>
      </c>
      <c r="P701" s="67">
        <v>239</v>
      </c>
    </row>
    <row r="702" spans="1:16" x14ac:dyDescent="0.45">
      <c r="A702" s="67" t="s">
        <v>1899</v>
      </c>
      <c r="B702" s="67" t="s">
        <v>1900</v>
      </c>
      <c r="C702" s="67">
        <v>2497</v>
      </c>
      <c r="D702" s="67">
        <v>195</v>
      </c>
      <c r="E702" s="67">
        <v>1672</v>
      </c>
      <c r="F702" s="67">
        <v>180</v>
      </c>
      <c r="G702" s="67">
        <v>1672</v>
      </c>
      <c r="H702" s="67">
        <v>180</v>
      </c>
      <c r="I702" s="67">
        <v>1601</v>
      </c>
      <c r="J702" s="67">
        <v>176</v>
      </c>
      <c r="K702" s="67">
        <v>71</v>
      </c>
      <c r="L702" s="67">
        <v>31</v>
      </c>
      <c r="M702" s="67">
        <v>0</v>
      </c>
      <c r="N702" s="67">
        <v>9</v>
      </c>
      <c r="O702" s="67">
        <v>825</v>
      </c>
      <c r="P702" s="67">
        <v>111</v>
      </c>
    </row>
    <row r="703" spans="1:16" x14ac:dyDescent="0.45">
      <c r="A703" s="67" t="s">
        <v>1901</v>
      </c>
      <c r="B703" s="67" t="s">
        <v>1902</v>
      </c>
      <c r="C703" s="67">
        <v>1403</v>
      </c>
      <c r="D703" s="67">
        <v>192</v>
      </c>
      <c r="E703" s="67">
        <v>918</v>
      </c>
      <c r="F703" s="67">
        <v>133</v>
      </c>
      <c r="G703" s="67">
        <v>918</v>
      </c>
      <c r="H703" s="67">
        <v>133</v>
      </c>
      <c r="I703" s="67">
        <v>903</v>
      </c>
      <c r="J703" s="67">
        <v>131</v>
      </c>
      <c r="K703" s="67">
        <v>15</v>
      </c>
      <c r="L703" s="67">
        <v>13</v>
      </c>
      <c r="M703" s="67">
        <v>0</v>
      </c>
      <c r="N703" s="67">
        <v>9</v>
      </c>
      <c r="O703" s="67">
        <v>485</v>
      </c>
      <c r="P703" s="67">
        <v>101</v>
      </c>
    </row>
    <row r="704" spans="1:16" x14ac:dyDescent="0.45">
      <c r="A704" s="67" t="s">
        <v>1903</v>
      </c>
      <c r="B704" s="67" t="s">
        <v>1904</v>
      </c>
      <c r="C704" s="67">
        <v>3932</v>
      </c>
      <c r="D704" s="67">
        <v>212</v>
      </c>
      <c r="E704" s="67">
        <v>2584</v>
      </c>
      <c r="F704" s="67">
        <v>167</v>
      </c>
      <c r="G704" s="67">
        <v>2584</v>
      </c>
      <c r="H704" s="67">
        <v>167</v>
      </c>
      <c r="I704" s="67">
        <v>2504</v>
      </c>
      <c r="J704" s="67">
        <v>166</v>
      </c>
      <c r="K704" s="67">
        <v>80</v>
      </c>
      <c r="L704" s="67">
        <v>38</v>
      </c>
      <c r="M704" s="67">
        <v>0</v>
      </c>
      <c r="N704" s="67">
        <v>9</v>
      </c>
      <c r="O704" s="67">
        <v>1348</v>
      </c>
      <c r="P704" s="67">
        <v>130</v>
      </c>
    </row>
    <row r="705" spans="1:16" x14ac:dyDescent="0.45">
      <c r="A705" s="67" t="s">
        <v>1905</v>
      </c>
      <c r="B705" s="67" t="s">
        <v>1906</v>
      </c>
      <c r="C705" s="67">
        <v>5063</v>
      </c>
      <c r="D705" s="67">
        <v>254</v>
      </c>
      <c r="E705" s="67">
        <v>2894</v>
      </c>
      <c r="F705" s="67">
        <v>205</v>
      </c>
      <c r="G705" s="67">
        <v>2894</v>
      </c>
      <c r="H705" s="67">
        <v>205</v>
      </c>
      <c r="I705" s="67">
        <v>2834</v>
      </c>
      <c r="J705" s="67">
        <v>200</v>
      </c>
      <c r="K705" s="67">
        <v>60</v>
      </c>
      <c r="L705" s="67">
        <v>29</v>
      </c>
      <c r="M705" s="67">
        <v>0</v>
      </c>
      <c r="N705" s="67">
        <v>13</v>
      </c>
      <c r="O705" s="67">
        <v>2169</v>
      </c>
      <c r="P705" s="67">
        <v>184</v>
      </c>
    </row>
    <row r="706" spans="1:16" x14ac:dyDescent="0.45">
      <c r="A706" s="67" t="s">
        <v>1907</v>
      </c>
      <c r="B706" s="67" t="s">
        <v>1908</v>
      </c>
      <c r="C706" s="67">
        <v>27966</v>
      </c>
      <c r="D706" s="67">
        <v>574</v>
      </c>
      <c r="E706" s="67">
        <v>18361</v>
      </c>
      <c r="F706" s="67">
        <v>590</v>
      </c>
      <c r="G706" s="67">
        <v>18341</v>
      </c>
      <c r="H706" s="67">
        <v>596</v>
      </c>
      <c r="I706" s="67">
        <v>17743</v>
      </c>
      <c r="J706" s="67">
        <v>629</v>
      </c>
      <c r="K706" s="67">
        <v>598</v>
      </c>
      <c r="L706" s="67">
        <v>250</v>
      </c>
      <c r="M706" s="67">
        <v>20</v>
      </c>
      <c r="N706" s="67">
        <v>33</v>
      </c>
      <c r="O706" s="67">
        <v>9605</v>
      </c>
      <c r="P706" s="67">
        <v>476</v>
      </c>
    </row>
    <row r="707" spans="1:16" x14ac:dyDescent="0.45">
      <c r="A707" s="67" t="s">
        <v>1909</v>
      </c>
      <c r="B707" s="67" t="s">
        <v>1910</v>
      </c>
      <c r="C707" s="67">
        <v>4156</v>
      </c>
      <c r="D707" s="67">
        <v>259</v>
      </c>
      <c r="E707" s="67">
        <v>2962</v>
      </c>
      <c r="F707" s="67">
        <v>257</v>
      </c>
      <c r="G707" s="67">
        <v>2962</v>
      </c>
      <c r="H707" s="67">
        <v>257</v>
      </c>
      <c r="I707" s="67">
        <v>2836</v>
      </c>
      <c r="J707" s="67">
        <v>253</v>
      </c>
      <c r="K707" s="67">
        <v>126</v>
      </c>
      <c r="L707" s="67">
        <v>64</v>
      </c>
      <c r="M707" s="67">
        <v>0</v>
      </c>
      <c r="N707" s="67">
        <v>13</v>
      </c>
      <c r="O707" s="67">
        <v>1194</v>
      </c>
      <c r="P707" s="67">
        <v>118</v>
      </c>
    </row>
    <row r="708" spans="1:16" x14ac:dyDescent="0.45">
      <c r="A708" s="67" t="s">
        <v>1911</v>
      </c>
      <c r="B708" s="67" t="s">
        <v>1912</v>
      </c>
      <c r="C708" s="67">
        <v>583</v>
      </c>
      <c r="D708" s="67">
        <v>87</v>
      </c>
      <c r="E708" s="67">
        <v>333</v>
      </c>
      <c r="F708" s="67">
        <v>64</v>
      </c>
      <c r="G708" s="67">
        <v>333</v>
      </c>
      <c r="H708" s="67">
        <v>64</v>
      </c>
      <c r="I708" s="67">
        <v>325</v>
      </c>
      <c r="J708" s="67">
        <v>63</v>
      </c>
      <c r="K708" s="67">
        <v>8</v>
      </c>
      <c r="L708" s="67">
        <v>5</v>
      </c>
      <c r="M708" s="67">
        <v>0</v>
      </c>
      <c r="N708" s="67">
        <v>9</v>
      </c>
      <c r="O708" s="67">
        <v>250</v>
      </c>
      <c r="P708" s="67">
        <v>48</v>
      </c>
    </row>
    <row r="709" spans="1:16" x14ac:dyDescent="0.45">
      <c r="A709" s="67" t="s">
        <v>1913</v>
      </c>
      <c r="B709" s="67" t="s">
        <v>1914</v>
      </c>
      <c r="C709" s="67">
        <v>2242</v>
      </c>
      <c r="D709" s="67">
        <v>173</v>
      </c>
      <c r="E709" s="67">
        <v>1409</v>
      </c>
      <c r="F709" s="67">
        <v>112</v>
      </c>
      <c r="G709" s="67">
        <v>1409</v>
      </c>
      <c r="H709" s="67">
        <v>112</v>
      </c>
      <c r="I709" s="67">
        <v>1383</v>
      </c>
      <c r="J709" s="67">
        <v>113</v>
      </c>
      <c r="K709" s="67">
        <v>26</v>
      </c>
      <c r="L709" s="67">
        <v>14</v>
      </c>
      <c r="M709" s="67">
        <v>0</v>
      </c>
      <c r="N709" s="67">
        <v>9</v>
      </c>
      <c r="O709" s="67">
        <v>833</v>
      </c>
      <c r="P709" s="67">
        <v>110</v>
      </c>
    </row>
    <row r="710" spans="1:16" x14ac:dyDescent="0.45">
      <c r="A710" s="67" t="s">
        <v>1915</v>
      </c>
      <c r="B710" s="67" t="s">
        <v>1916</v>
      </c>
      <c r="C710" s="67">
        <v>1088</v>
      </c>
      <c r="D710" s="67">
        <v>141</v>
      </c>
      <c r="E710" s="67">
        <v>647</v>
      </c>
      <c r="F710" s="67">
        <v>115</v>
      </c>
      <c r="G710" s="67">
        <v>647</v>
      </c>
      <c r="H710" s="67">
        <v>115</v>
      </c>
      <c r="I710" s="67">
        <v>623</v>
      </c>
      <c r="J710" s="67">
        <v>113</v>
      </c>
      <c r="K710" s="67">
        <v>24</v>
      </c>
      <c r="L710" s="67">
        <v>12</v>
      </c>
      <c r="M710" s="67">
        <v>0</v>
      </c>
      <c r="N710" s="67">
        <v>9</v>
      </c>
      <c r="O710" s="67">
        <v>441</v>
      </c>
      <c r="P710" s="67">
        <v>77</v>
      </c>
    </row>
    <row r="711" spans="1:16" x14ac:dyDescent="0.45">
      <c r="A711" s="67" t="s">
        <v>1917</v>
      </c>
      <c r="B711" s="67" t="s">
        <v>1918</v>
      </c>
      <c r="C711" s="67">
        <v>608</v>
      </c>
      <c r="D711" s="67">
        <v>77</v>
      </c>
      <c r="E711" s="67">
        <v>388</v>
      </c>
      <c r="F711" s="67">
        <v>65</v>
      </c>
      <c r="G711" s="67">
        <v>388</v>
      </c>
      <c r="H711" s="67">
        <v>65</v>
      </c>
      <c r="I711" s="67">
        <v>384</v>
      </c>
      <c r="J711" s="67">
        <v>66</v>
      </c>
      <c r="K711" s="67">
        <v>4</v>
      </c>
      <c r="L711" s="67">
        <v>3</v>
      </c>
      <c r="M711" s="67">
        <v>0</v>
      </c>
      <c r="N711" s="67">
        <v>9</v>
      </c>
      <c r="O711" s="67">
        <v>220</v>
      </c>
      <c r="P711" s="67">
        <v>37</v>
      </c>
    </row>
    <row r="712" spans="1:16" x14ac:dyDescent="0.45">
      <c r="A712" s="67" t="s">
        <v>1919</v>
      </c>
      <c r="B712" s="67" t="s">
        <v>1920</v>
      </c>
      <c r="C712" s="67">
        <v>3478</v>
      </c>
      <c r="D712" s="67">
        <v>163</v>
      </c>
      <c r="E712" s="67">
        <v>2186</v>
      </c>
      <c r="F712" s="67">
        <v>126</v>
      </c>
      <c r="G712" s="67">
        <v>2186</v>
      </c>
      <c r="H712" s="67">
        <v>126</v>
      </c>
      <c r="I712" s="67">
        <v>2157</v>
      </c>
      <c r="J712" s="67">
        <v>125</v>
      </c>
      <c r="K712" s="67">
        <v>29</v>
      </c>
      <c r="L712" s="67">
        <v>14</v>
      </c>
      <c r="M712" s="67">
        <v>0</v>
      </c>
      <c r="N712" s="67">
        <v>9</v>
      </c>
      <c r="O712" s="67">
        <v>1292</v>
      </c>
      <c r="P712" s="67">
        <v>113</v>
      </c>
    </row>
    <row r="713" spans="1:16" x14ac:dyDescent="0.45">
      <c r="A713" s="67" t="s">
        <v>1921</v>
      </c>
      <c r="B713" s="67" t="s">
        <v>1922</v>
      </c>
      <c r="C713" s="67">
        <v>409</v>
      </c>
      <c r="D713" s="67">
        <v>83</v>
      </c>
      <c r="E713" s="67">
        <v>278</v>
      </c>
      <c r="F713" s="67">
        <v>70</v>
      </c>
      <c r="G713" s="67">
        <v>278</v>
      </c>
      <c r="H713" s="67">
        <v>70</v>
      </c>
      <c r="I713" s="67">
        <v>275</v>
      </c>
      <c r="J713" s="67">
        <v>71</v>
      </c>
      <c r="K713" s="67">
        <v>3</v>
      </c>
      <c r="L713" s="67">
        <v>5</v>
      </c>
      <c r="M713" s="67">
        <v>0</v>
      </c>
      <c r="N713" s="67">
        <v>9</v>
      </c>
      <c r="O713" s="67">
        <v>131</v>
      </c>
      <c r="P713" s="67">
        <v>46</v>
      </c>
    </row>
    <row r="714" spans="1:16" x14ac:dyDescent="0.45">
      <c r="A714" s="67" t="s">
        <v>1923</v>
      </c>
      <c r="B714" s="67" t="s">
        <v>1924</v>
      </c>
      <c r="C714" s="67">
        <v>2947</v>
      </c>
      <c r="D714" s="67">
        <v>306</v>
      </c>
      <c r="E714" s="67">
        <v>2067</v>
      </c>
      <c r="F714" s="67">
        <v>309</v>
      </c>
      <c r="G714" s="67">
        <v>2067</v>
      </c>
      <c r="H714" s="67">
        <v>309</v>
      </c>
      <c r="I714" s="67">
        <v>2045</v>
      </c>
      <c r="J714" s="67">
        <v>306</v>
      </c>
      <c r="K714" s="67">
        <v>22</v>
      </c>
      <c r="L714" s="67">
        <v>15</v>
      </c>
      <c r="M714" s="67">
        <v>0</v>
      </c>
      <c r="N714" s="67">
        <v>9</v>
      </c>
      <c r="O714" s="67">
        <v>880</v>
      </c>
      <c r="P714" s="67">
        <v>165</v>
      </c>
    </row>
    <row r="715" spans="1:16" x14ac:dyDescent="0.45">
      <c r="A715" s="67" t="s">
        <v>1925</v>
      </c>
      <c r="B715" s="67" t="s">
        <v>1926</v>
      </c>
      <c r="C715" s="67">
        <v>4015</v>
      </c>
      <c r="D715" s="67">
        <v>261</v>
      </c>
      <c r="E715" s="67">
        <v>2989</v>
      </c>
      <c r="F715" s="67">
        <v>223</v>
      </c>
      <c r="G715" s="67">
        <v>2986</v>
      </c>
      <c r="H715" s="67">
        <v>223</v>
      </c>
      <c r="I715" s="67">
        <v>2911</v>
      </c>
      <c r="J715" s="67">
        <v>216</v>
      </c>
      <c r="K715" s="67">
        <v>75</v>
      </c>
      <c r="L715" s="67">
        <v>27</v>
      </c>
      <c r="M715" s="67">
        <v>3</v>
      </c>
      <c r="N715" s="67">
        <v>5</v>
      </c>
      <c r="O715" s="67">
        <v>1026</v>
      </c>
      <c r="P715" s="67">
        <v>132</v>
      </c>
    </row>
    <row r="716" spans="1:16" x14ac:dyDescent="0.45">
      <c r="A716" s="67" t="s">
        <v>1927</v>
      </c>
      <c r="B716" s="67" t="s">
        <v>1928</v>
      </c>
      <c r="C716" s="67">
        <v>1548</v>
      </c>
      <c r="D716" s="67">
        <v>164</v>
      </c>
      <c r="E716" s="67">
        <v>1056</v>
      </c>
      <c r="F716" s="67">
        <v>131</v>
      </c>
      <c r="G716" s="67">
        <v>1056</v>
      </c>
      <c r="H716" s="67">
        <v>131</v>
      </c>
      <c r="I716" s="67">
        <v>1044</v>
      </c>
      <c r="J716" s="67">
        <v>130</v>
      </c>
      <c r="K716" s="67">
        <v>12</v>
      </c>
      <c r="L716" s="67">
        <v>7</v>
      </c>
      <c r="M716" s="67">
        <v>0</v>
      </c>
      <c r="N716" s="67">
        <v>9</v>
      </c>
      <c r="O716" s="67">
        <v>492</v>
      </c>
      <c r="P716" s="67">
        <v>76</v>
      </c>
    </row>
    <row r="717" spans="1:16" x14ac:dyDescent="0.45">
      <c r="A717" s="67" t="s">
        <v>1929</v>
      </c>
      <c r="B717" s="67" t="s">
        <v>1930</v>
      </c>
      <c r="C717" s="67">
        <v>1351</v>
      </c>
      <c r="D717" s="67">
        <v>157</v>
      </c>
      <c r="E717" s="67">
        <v>795</v>
      </c>
      <c r="F717" s="67">
        <v>117</v>
      </c>
      <c r="G717" s="67">
        <v>795</v>
      </c>
      <c r="H717" s="67">
        <v>117</v>
      </c>
      <c r="I717" s="67">
        <v>725</v>
      </c>
      <c r="J717" s="67">
        <v>106</v>
      </c>
      <c r="K717" s="67">
        <v>70</v>
      </c>
      <c r="L717" s="67">
        <v>39</v>
      </c>
      <c r="M717" s="67">
        <v>0</v>
      </c>
      <c r="N717" s="67">
        <v>9</v>
      </c>
      <c r="O717" s="67">
        <v>556</v>
      </c>
      <c r="P717" s="67">
        <v>89</v>
      </c>
    </row>
    <row r="718" spans="1:16" x14ac:dyDescent="0.45">
      <c r="A718" s="67" t="s">
        <v>1931</v>
      </c>
      <c r="B718" s="67" t="s">
        <v>1932</v>
      </c>
      <c r="C718" s="67">
        <v>3912</v>
      </c>
      <c r="D718" s="67">
        <v>486</v>
      </c>
      <c r="E718" s="67">
        <v>2786</v>
      </c>
      <c r="F718" s="67">
        <v>421</v>
      </c>
      <c r="G718" s="67">
        <v>2786</v>
      </c>
      <c r="H718" s="67">
        <v>421</v>
      </c>
      <c r="I718" s="67">
        <v>2706</v>
      </c>
      <c r="J718" s="67">
        <v>423</v>
      </c>
      <c r="K718" s="67">
        <v>80</v>
      </c>
      <c r="L718" s="67">
        <v>49</v>
      </c>
      <c r="M718" s="67">
        <v>0</v>
      </c>
      <c r="N718" s="67">
        <v>13</v>
      </c>
      <c r="O718" s="67">
        <v>1126</v>
      </c>
      <c r="P718" s="67">
        <v>173</v>
      </c>
    </row>
    <row r="719" spans="1:16" x14ac:dyDescent="0.45">
      <c r="A719" s="67" t="s">
        <v>1933</v>
      </c>
      <c r="B719" s="67" t="s">
        <v>1934</v>
      </c>
      <c r="C719" s="67">
        <v>1966</v>
      </c>
      <c r="D719" s="67">
        <v>257</v>
      </c>
      <c r="E719" s="67">
        <v>997</v>
      </c>
      <c r="F719" s="67">
        <v>153</v>
      </c>
      <c r="G719" s="67">
        <v>997</v>
      </c>
      <c r="H719" s="67">
        <v>153</v>
      </c>
      <c r="I719" s="67">
        <v>976</v>
      </c>
      <c r="J719" s="67">
        <v>150</v>
      </c>
      <c r="K719" s="67">
        <v>21</v>
      </c>
      <c r="L719" s="67">
        <v>13</v>
      </c>
      <c r="M719" s="67">
        <v>0</v>
      </c>
      <c r="N719" s="67">
        <v>9</v>
      </c>
      <c r="O719" s="67">
        <v>969</v>
      </c>
      <c r="P719" s="67">
        <v>197</v>
      </c>
    </row>
    <row r="720" spans="1:16" x14ac:dyDescent="0.45">
      <c r="A720" s="67" t="s">
        <v>1935</v>
      </c>
      <c r="B720" s="67" t="s">
        <v>1936</v>
      </c>
      <c r="C720" s="67">
        <v>519</v>
      </c>
      <c r="D720" s="67">
        <v>106</v>
      </c>
      <c r="E720" s="67">
        <v>284</v>
      </c>
      <c r="F720" s="67">
        <v>57</v>
      </c>
      <c r="G720" s="67">
        <v>284</v>
      </c>
      <c r="H720" s="67">
        <v>57</v>
      </c>
      <c r="I720" s="67">
        <v>268</v>
      </c>
      <c r="J720" s="67">
        <v>55</v>
      </c>
      <c r="K720" s="67">
        <v>16</v>
      </c>
      <c r="L720" s="67">
        <v>11</v>
      </c>
      <c r="M720" s="67">
        <v>0</v>
      </c>
      <c r="N720" s="67">
        <v>9</v>
      </c>
      <c r="O720" s="67">
        <v>235</v>
      </c>
      <c r="P720" s="67">
        <v>65</v>
      </c>
    </row>
    <row r="721" spans="1:16" x14ac:dyDescent="0.45">
      <c r="A721" s="67" t="s">
        <v>1937</v>
      </c>
      <c r="B721" s="67" t="s">
        <v>1938</v>
      </c>
      <c r="C721" s="67">
        <v>2023</v>
      </c>
      <c r="D721" s="67">
        <v>180</v>
      </c>
      <c r="E721" s="67">
        <v>1332</v>
      </c>
      <c r="F721" s="67">
        <v>131</v>
      </c>
      <c r="G721" s="67">
        <v>1332</v>
      </c>
      <c r="H721" s="67">
        <v>131</v>
      </c>
      <c r="I721" s="67">
        <v>1293</v>
      </c>
      <c r="J721" s="67">
        <v>132</v>
      </c>
      <c r="K721" s="67">
        <v>39</v>
      </c>
      <c r="L721" s="67">
        <v>20</v>
      </c>
      <c r="M721" s="67">
        <v>0</v>
      </c>
      <c r="N721" s="67">
        <v>9</v>
      </c>
      <c r="O721" s="67">
        <v>691</v>
      </c>
      <c r="P721" s="67">
        <v>95</v>
      </c>
    </row>
    <row r="722" spans="1:16" x14ac:dyDescent="0.45">
      <c r="A722" s="67" t="s">
        <v>1939</v>
      </c>
      <c r="B722" s="67" t="s">
        <v>1940</v>
      </c>
      <c r="C722" s="67">
        <v>1179</v>
      </c>
      <c r="D722" s="67">
        <v>307</v>
      </c>
      <c r="E722" s="67">
        <v>794</v>
      </c>
      <c r="F722" s="67">
        <v>189</v>
      </c>
      <c r="G722" s="67">
        <v>794</v>
      </c>
      <c r="H722" s="67">
        <v>189</v>
      </c>
      <c r="I722" s="67">
        <v>791</v>
      </c>
      <c r="J722" s="67">
        <v>187</v>
      </c>
      <c r="K722" s="67">
        <v>3</v>
      </c>
      <c r="L722" s="67">
        <v>10</v>
      </c>
      <c r="M722" s="67">
        <v>0</v>
      </c>
      <c r="N722" s="67">
        <v>9</v>
      </c>
      <c r="O722" s="67">
        <v>385</v>
      </c>
      <c r="P722" s="67">
        <v>203</v>
      </c>
    </row>
    <row r="723" spans="1:16" x14ac:dyDescent="0.45">
      <c r="A723" s="67" t="s">
        <v>1941</v>
      </c>
      <c r="B723" s="67" t="s">
        <v>1942</v>
      </c>
      <c r="C723" s="67">
        <v>1258</v>
      </c>
      <c r="D723" s="67">
        <v>177</v>
      </c>
      <c r="E723" s="67">
        <v>914</v>
      </c>
      <c r="F723" s="67">
        <v>145</v>
      </c>
      <c r="G723" s="67">
        <v>914</v>
      </c>
      <c r="H723" s="67">
        <v>145</v>
      </c>
      <c r="I723" s="67">
        <v>867</v>
      </c>
      <c r="J723" s="67">
        <v>125</v>
      </c>
      <c r="K723" s="67">
        <v>47</v>
      </c>
      <c r="L723" s="67">
        <v>39</v>
      </c>
      <c r="M723" s="67">
        <v>0</v>
      </c>
      <c r="N723" s="67">
        <v>9</v>
      </c>
      <c r="O723" s="67">
        <v>344</v>
      </c>
      <c r="P723" s="67">
        <v>62</v>
      </c>
    </row>
    <row r="724" spans="1:16" x14ac:dyDescent="0.45">
      <c r="A724" s="67" t="s">
        <v>1943</v>
      </c>
      <c r="B724" s="67" t="s">
        <v>1944</v>
      </c>
      <c r="C724" s="67">
        <v>892</v>
      </c>
      <c r="D724" s="67">
        <v>110</v>
      </c>
      <c r="E724" s="67">
        <v>550</v>
      </c>
      <c r="F724" s="67">
        <v>82</v>
      </c>
      <c r="G724" s="67">
        <v>549</v>
      </c>
      <c r="H724" s="67">
        <v>82</v>
      </c>
      <c r="I724" s="67">
        <v>541</v>
      </c>
      <c r="J724" s="67">
        <v>83</v>
      </c>
      <c r="K724" s="67">
        <v>8</v>
      </c>
      <c r="L724" s="67">
        <v>6</v>
      </c>
      <c r="M724" s="67">
        <v>1</v>
      </c>
      <c r="N724" s="67">
        <v>2</v>
      </c>
      <c r="O724" s="67">
        <v>342</v>
      </c>
      <c r="P724" s="67">
        <v>66</v>
      </c>
    </row>
    <row r="725" spans="1:16" x14ac:dyDescent="0.45">
      <c r="A725" s="67" t="s">
        <v>1945</v>
      </c>
      <c r="B725" s="67" t="s">
        <v>1946</v>
      </c>
      <c r="C725" s="67">
        <v>22251</v>
      </c>
      <c r="D725" s="67">
        <v>380</v>
      </c>
      <c r="E725" s="67">
        <v>14704</v>
      </c>
      <c r="F725" s="67">
        <v>524</v>
      </c>
      <c r="G725" s="67">
        <v>14704</v>
      </c>
      <c r="H725" s="67">
        <v>524</v>
      </c>
      <c r="I725" s="67">
        <v>14138</v>
      </c>
      <c r="J725" s="67">
        <v>497</v>
      </c>
      <c r="K725" s="67">
        <v>566</v>
      </c>
      <c r="L725" s="67">
        <v>194</v>
      </c>
      <c r="M725" s="67">
        <v>0</v>
      </c>
      <c r="N725" s="67">
        <v>17</v>
      </c>
      <c r="O725" s="67">
        <v>7547</v>
      </c>
      <c r="P725" s="67">
        <v>466</v>
      </c>
    </row>
    <row r="726" spans="1:16" x14ac:dyDescent="0.45">
      <c r="A726" s="67" t="s">
        <v>1947</v>
      </c>
      <c r="B726" s="67" t="s">
        <v>1948</v>
      </c>
      <c r="C726" s="67">
        <v>1293</v>
      </c>
      <c r="D726" s="67">
        <v>155</v>
      </c>
      <c r="E726" s="67">
        <v>685</v>
      </c>
      <c r="F726" s="67">
        <v>108</v>
      </c>
      <c r="G726" s="67">
        <v>676</v>
      </c>
      <c r="H726" s="67">
        <v>107</v>
      </c>
      <c r="I726" s="67">
        <v>602</v>
      </c>
      <c r="J726" s="67">
        <v>88</v>
      </c>
      <c r="K726" s="67">
        <v>74</v>
      </c>
      <c r="L726" s="67">
        <v>50</v>
      </c>
      <c r="M726" s="67">
        <v>9</v>
      </c>
      <c r="N726" s="67">
        <v>13</v>
      </c>
      <c r="O726" s="67">
        <v>608</v>
      </c>
      <c r="P726" s="67">
        <v>105</v>
      </c>
    </row>
    <row r="727" spans="1:16" x14ac:dyDescent="0.45">
      <c r="A727" s="67" t="s">
        <v>1949</v>
      </c>
      <c r="B727" s="67" t="s">
        <v>1950</v>
      </c>
      <c r="C727" s="67">
        <v>5840</v>
      </c>
      <c r="D727" s="67">
        <v>236</v>
      </c>
      <c r="E727" s="67">
        <v>3931</v>
      </c>
      <c r="F727" s="67">
        <v>245</v>
      </c>
      <c r="G727" s="67">
        <v>3926</v>
      </c>
      <c r="H727" s="67">
        <v>244</v>
      </c>
      <c r="I727" s="67">
        <v>3859</v>
      </c>
      <c r="J727" s="67">
        <v>246</v>
      </c>
      <c r="K727" s="67">
        <v>67</v>
      </c>
      <c r="L727" s="67">
        <v>25</v>
      </c>
      <c r="M727" s="67">
        <v>5</v>
      </c>
      <c r="N727" s="67">
        <v>8</v>
      </c>
      <c r="O727" s="67">
        <v>1909</v>
      </c>
      <c r="P727" s="67">
        <v>148</v>
      </c>
    </row>
    <row r="728" spans="1:16" x14ac:dyDescent="0.45">
      <c r="A728" s="67" t="s">
        <v>1951</v>
      </c>
      <c r="B728" s="67" t="s">
        <v>1952</v>
      </c>
      <c r="C728" s="67">
        <v>806</v>
      </c>
      <c r="D728" s="67">
        <v>81</v>
      </c>
      <c r="E728" s="67">
        <v>490</v>
      </c>
      <c r="F728" s="67">
        <v>68</v>
      </c>
      <c r="G728" s="67">
        <v>490</v>
      </c>
      <c r="H728" s="67">
        <v>68</v>
      </c>
      <c r="I728" s="67">
        <v>475</v>
      </c>
      <c r="J728" s="67">
        <v>66</v>
      </c>
      <c r="K728" s="67">
        <v>15</v>
      </c>
      <c r="L728" s="67">
        <v>13</v>
      </c>
      <c r="M728" s="67">
        <v>0</v>
      </c>
      <c r="N728" s="67">
        <v>9</v>
      </c>
      <c r="O728" s="67">
        <v>316</v>
      </c>
      <c r="P728" s="67">
        <v>44</v>
      </c>
    </row>
    <row r="729" spans="1:16" x14ac:dyDescent="0.45">
      <c r="A729" s="67" t="s">
        <v>1953</v>
      </c>
      <c r="B729" s="67" t="s">
        <v>1954</v>
      </c>
      <c r="C729" s="67">
        <v>2863</v>
      </c>
      <c r="D729" s="67">
        <v>197</v>
      </c>
      <c r="E729" s="67">
        <v>1725</v>
      </c>
      <c r="F729" s="67">
        <v>130</v>
      </c>
      <c r="G729" s="67">
        <v>1725</v>
      </c>
      <c r="H729" s="67">
        <v>130</v>
      </c>
      <c r="I729" s="67">
        <v>1632</v>
      </c>
      <c r="J729" s="67">
        <v>124</v>
      </c>
      <c r="K729" s="67">
        <v>93</v>
      </c>
      <c r="L729" s="67">
        <v>29</v>
      </c>
      <c r="M729" s="67">
        <v>0</v>
      </c>
      <c r="N729" s="67">
        <v>9</v>
      </c>
      <c r="O729" s="67">
        <v>1138</v>
      </c>
      <c r="P729" s="67">
        <v>132</v>
      </c>
    </row>
    <row r="730" spans="1:16" x14ac:dyDescent="0.45">
      <c r="A730" s="67" t="s">
        <v>1955</v>
      </c>
      <c r="B730" s="67" t="s">
        <v>1956</v>
      </c>
      <c r="C730" s="67">
        <v>3877</v>
      </c>
      <c r="D730" s="67">
        <v>230</v>
      </c>
      <c r="E730" s="67">
        <v>2624</v>
      </c>
      <c r="F730" s="67">
        <v>188</v>
      </c>
      <c r="G730" s="67">
        <v>2624</v>
      </c>
      <c r="H730" s="67">
        <v>188</v>
      </c>
      <c r="I730" s="67">
        <v>2563</v>
      </c>
      <c r="J730" s="67">
        <v>187</v>
      </c>
      <c r="K730" s="67">
        <v>61</v>
      </c>
      <c r="L730" s="67">
        <v>23</v>
      </c>
      <c r="M730" s="67">
        <v>0</v>
      </c>
      <c r="N730" s="67">
        <v>9</v>
      </c>
      <c r="O730" s="67">
        <v>1253</v>
      </c>
      <c r="P730" s="67">
        <v>128</v>
      </c>
    </row>
    <row r="731" spans="1:16" x14ac:dyDescent="0.45">
      <c r="A731" s="67" t="s">
        <v>1957</v>
      </c>
      <c r="B731" s="67" t="s">
        <v>1958</v>
      </c>
      <c r="C731" s="67">
        <v>1209</v>
      </c>
      <c r="D731" s="67">
        <v>100</v>
      </c>
      <c r="E731" s="67">
        <v>703</v>
      </c>
      <c r="F731" s="67">
        <v>74</v>
      </c>
      <c r="G731" s="67">
        <v>703</v>
      </c>
      <c r="H731" s="67">
        <v>74</v>
      </c>
      <c r="I731" s="67">
        <v>675</v>
      </c>
      <c r="J731" s="67">
        <v>74</v>
      </c>
      <c r="K731" s="67">
        <v>28</v>
      </c>
      <c r="L731" s="67">
        <v>18</v>
      </c>
      <c r="M731" s="67">
        <v>0</v>
      </c>
      <c r="N731" s="67">
        <v>9</v>
      </c>
      <c r="O731" s="67">
        <v>506</v>
      </c>
      <c r="P731" s="67">
        <v>70</v>
      </c>
    </row>
    <row r="732" spans="1:16" x14ac:dyDescent="0.45">
      <c r="A732" s="67" t="s">
        <v>1959</v>
      </c>
      <c r="B732" s="67" t="s">
        <v>1960</v>
      </c>
      <c r="C732" s="67">
        <v>149</v>
      </c>
      <c r="D732" s="67">
        <v>52</v>
      </c>
      <c r="E732" s="67">
        <v>57</v>
      </c>
      <c r="F732" s="67">
        <v>28</v>
      </c>
      <c r="G732" s="67">
        <v>57</v>
      </c>
      <c r="H732" s="67">
        <v>28</v>
      </c>
      <c r="I732" s="67">
        <v>57</v>
      </c>
      <c r="J732" s="67">
        <v>28</v>
      </c>
      <c r="K732" s="67">
        <v>0</v>
      </c>
      <c r="L732" s="67">
        <v>9</v>
      </c>
      <c r="M732" s="67">
        <v>0</v>
      </c>
      <c r="N732" s="67">
        <v>9</v>
      </c>
      <c r="O732" s="67">
        <v>92</v>
      </c>
      <c r="P732" s="67">
        <v>39</v>
      </c>
    </row>
    <row r="733" spans="1:16" x14ac:dyDescent="0.45">
      <c r="A733" s="67" t="s">
        <v>1961</v>
      </c>
      <c r="B733" s="67" t="s">
        <v>1962</v>
      </c>
      <c r="C733" s="67">
        <v>936</v>
      </c>
      <c r="D733" s="67">
        <v>121</v>
      </c>
      <c r="E733" s="67">
        <v>592</v>
      </c>
      <c r="F733" s="67">
        <v>99</v>
      </c>
      <c r="G733" s="67">
        <v>592</v>
      </c>
      <c r="H733" s="67">
        <v>99</v>
      </c>
      <c r="I733" s="67">
        <v>568</v>
      </c>
      <c r="J733" s="67">
        <v>95</v>
      </c>
      <c r="K733" s="67">
        <v>24</v>
      </c>
      <c r="L733" s="67">
        <v>17</v>
      </c>
      <c r="M733" s="67">
        <v>0</v>
      </c>
      <c r="N733" s="67">
        <v>9</v>
      </c>
      <c r="O733" s="67">
        <v>344</v>
      </c>
      <c r="P733" s="67">
        <v>51</v>
      </c>
    </row>
    <row r="734" spans="1:16" x14ac:dyDescent="0.45">
      <c r="A734" s="67" t="s">
        <v>1963</v>
      </c>
      <c r="B734" s="67" t="s">
        <v>1964</v>
      </c>
      <c r="C734" s="67">
        <v>1037</v>
      </c>
      <c r="D734" s="67">
        <v>125</v>
      </c>
      <c r="E734" s="67">
        <v>665</v>
      </c>
      <c r="F734" s="67">
        <v>89</v>
      </c>
      <c r="G734" s="67">
        <v>665</v>
      </c>
      <c r="H734" s="67">
        <v>89</v>
      </c>
      <c r="I734" s="67">
        <v>663</v>
      </c>
      <c r="J734" s="67">
        <v>89</v>
      </c>
      <c r="K734" s="67">
        <v>2</v>
      </c>
      <c r="L734" s="67">
        <v>3</v>
      </c>
      <c r="M734" s="67">
        <v>0</v>
      </c>
      <c r="N734" s="67">
        <v>9</v>
      </c>
      <c r="O734" s="67">
        <v>372</v>
      </c>
      <c r="P734" s="67">
        <v>72</v>
      </c>
    </row>
    <row r="735" spans="1:16" x14ac:dyDescent="0.45">
      <c r="A735" s="67" t="s">
        <v>1965</v>
      </c>
      <c r="B735" s="67" t="s">
        <v>1966</v>
      </c>
      <c r="C735" s="67">
        <v>858</v>
      </c>
      <c r="D735" s="67">
        <v>120</v>
      </c>
      <c r="E735" s="67">
        <v>514</v>
      </c>
      <c r="F735" s="67">
        <v>81</v>
      </c>
      <c r="G735" s="67">
        <v>514</v>
      </c>
      <c r="H735" s="67">
        <v>81</v>
      </c>
      <c r="I735" s="67">
        <v>507</v>
      </c>
      <c r="J735" s="67">
        <v>79</v>
      </c>
      <c r="K735" s="67">
        <v>7</v>
      </c>
      <c r="L735" s="67">
        <v>7</v>
      </c>
      <c r="M735" s="67">
        <v>0</v>
      </c>
      <c r="N735" s="67">
        <v>9</v>
      </c>
      <c r="O735" s="67">
        <v>344</v>
      </c>
      <c r="P735" s="67">
        <v>83</v>
      </c>
    </row>
    <row r="736" spans="1:16" x14ac:dyDescent="0.45">
      <c r="A736" s="67" t="s">
        <v>1967</v>
      </c>
      <c r="B736" s="67" t="s">
        <v>1968</v>
      </c>
      <c r="C736" s="67">
        <v>1412</v>
      </c>
      <c r="D736" s="67">
        <v>164</v>
      </c>
      <c r="E736" s="67">
        <v>787</v>
      </c>
      <c r="F736" s="67">
        <v>97</v>
      </c>
      <c r="G736" s="67">
        <v>787</v>
      </c>
      <c r="H736" s="67">
        <v>97</v>
      </c>
      <c r="I736" s="67">
        <v>764</v>
      </c>
      <c r="J736" s="67">
        <v>92</v>
      </c>
      <c r="K736" s="67">
        <v>23</v>
      </c>
      <c r="L736" s="67">
        <v>16</v>
      </c>
      <c r="M736" s="67">
        <v>0</v>
      </c>
      <c r="N736" s="67">
        <v>9</v>
      </c>
      <c r="O736" s="67">
        <v>625</v>
      </c>
      <c r="P736" s="67">
        <v>133</v>
      </c>
    </row>
    <row r="737" spans="1:16" x14ac:dyDescent="0.45">
      <c r="A737" s="67" t="s">
        <v>1969</v>
      </c>
      <c r="B737" s="67" t="s">
        <v>1970</v>
      </c>
      <c r="C737" s="67">
        <v>2667</v>
      </c>
      <c r="D737" s="67">
        <v>234</v>
      </c>
      <c r="E737" s="67">
        <v>1864</v>
      </c>
      <c r="F737" s="67">
        <v>195</v>
      </c>
      <c r="G737" s="67">
        <v>1864</v>
      </c>
      <c r="H737" s="67">
        <v>195</v>
      </c>
      <c r="I737" s="67">
        <v>1799</v>
      </c>
      <c r="J737" s="67">
        <v>192</v>
      </c>
      <c r="K737" s="67">
        <v>65</v>
      </c>
      <c r="L737" s="67">
        <v>29</v>
      </c>
      <c r="M737" s="67">
        <v>0</v>
      </c>
      <c r="N737" s="67">
        <v>9</v>
      </c>
      <c r="O737" s="67">
        <v>803</v>
      </c>
      <c r="P737" s="67">
        <v>100</v>
      </c>
    </row>
    <row r="738" spans="1:16" x14ac:dyDescent="0.45">
      <c r="A738" s="67" t="s">
        <v>1971</v>
      </c>
      <c r="B738" s="67" t="s">
        <v>1972</v>
      </c>
      <c r="C738" s="67">
        <v>5186</v>
      </c>
      <c r="D738" s="67">
        <v>234</v>
      </c>
      <c r="E738" s="67">
        <v>2226</v>
      </c>
      <c r="F738" s="67">
        <v>209</v>
      </c>
      <c r="G738" s="67">
        <v>2217</v>
      </c>
      <c r="H738" s="67">
        <v>209</v>
      </c>
      <c r="I738" s="67">
        <v>2166</v>
      </c>
      <c r="J738" s="67">
        <v>203</v>
      </c>
      <c r="K738" s="67">
        <v>51</v>
      </c>
      <c r="L738" s="67">
        <v>28</v>
      </c>
      <c r="M738" s="67">
        <v>9</v>
      </c>
      <c r="N738" s="67">
        <v>9</v>
      </c>
      <c r="O738" s="67">
        <v>2960</v>
      </c>
      <c r="P738" s="67">
        <v>154</v>
      </c>
    </row>
    <row r="739" spans="1:16" x14ac:dyDescent="0.45">
      <c r="A739" s="67" t="s">
        <v>1973</v>
      </c>
      <c r="B739" s="67" t="s">
        <v>1974</v>
      </c>
      <c r="C739" s="67">
        <v>453</v>
      </c>
      <c r="D739" s="67">
        <v>73</v>
      </c>
      <c r="E739" s="67">
        <v>230</v>
      </c>
      <c r="F739" s="67">
        <v>49</v>
      </c>
      <c r="G739" s="67">
        <v>230</v>
      </c>
      <c r="H739" s="67">
        <v>49</v>
      </c>
      <c r="I739" s="67">
        <v>227</v>
      </c>
      <c r="J739" s="67">
        <v>49</v>
      </c>
      <c r="K739" s="67">
        <v>3</v>
      </c>
      <c r="L739" s="67">
        <v>4</v>
      </c>
      <c r="M739" s="67">
        <v>0</v>
      </c>
      <c r="N739" s="67">
        <v>9</v>
      </c>
      <c r="O739" s="67">
        <v>223</v>
      </c>
      <c r="P739" s="67">
        <v>53</v>
      </c>
    </row>
    <row r="740" spans="1:16" x14ac:dyDescent="0.45">
      <c r="A740" s="67" t="s">
        <v>1975</v>
      </c>
      <c r="B740" s="67" t="s">
        <v>1976</v>
      </c>
      <c r="C740" s="67">
        <v>1662</v>
      </c>
      <c r="D740" s="67">
        <v>161</v>
      </c>
      <c r="E740" s="67">
        <v>1072</v>
      </c>
      <c r="F740" s="67">
        <v>127</v>
      </c>
      <c r="G740" s="67">
        <v>1072</v>
      </c>
      <c r="H740" s="67">
        <v>127</v>
      </c>
      <c r="I740" s="67">
        <v>1045</v>
      </c>
      <c r="J740" s="67">
        <v>125</v>
      </c>
      <c r="K740" s="67">
        <v>27</v>
      </c>
      <c r="L740" s="67">
        <v>16</v>
      </c>
      <c r="M740" s="67">
        <v>0</v>
      </c>
      <c r="N740" s="67">
        <v>9</v>
      </c>
      <c r="O740" s="67">
        <v>590</v>
      </c>
      <c r="P740" s="67">
        <v>83</v>
      </c>
    </row>
    <row r="741" spans="1:16" x14ac:dyDescent="0.45">
      <c r="A741" s="67" t="s">
        <v>1977</v>
      </c>
      <c r="B741" s="67" t="s">
        <v>1978</v>
      </c>
      <c r="C741" s="67">
        <v>3206</v>
      </c>
      <c r="D741" s="67">
        <v>206</v>
      </c>
      <c r="E741" s="67">
        <v>1995</v>
      </c>
      <c r="F741" s="67">
        <v>140</v>
      </c>
      <c r="G741" s="67">
        <v>1995</v>
      </c>
      <c r="H741" s="67">
        <v>140</v>
      </c>
      <c r="I741" s="67">
        <v>1951</v>
      </c>
      <c r="J741" s="67">
        <v>135</v>
      </c>
      <c r="K741" s="67">
        <v>44</v>
      </c>
      <c r="L741" s="67">
        <v>24</v>
      </c>
      <c r="M741" s="67">
        <v>0</v>
      </c>
      <c r="N741" s="67">
        <v>9</v>
      </c>
      <c r="O741" s="67">
        <v>1211</v>
      </c>
      <c r="P741" s="67">
        <v>147</v>
      </c>
    </row>
    <row r="742" spans="1:16" x14ac:dyDescent="0.45">
      <c r="A742" s="67" t="s">
        <v>1979</v>
      </c>
      <c r="B742" s="67" t="s">
        <v>1980</v>
      </c>
      <c r="C742" s="67">
        <v>888</v>
      </c>
      <c r="D742" s="67">
        <v>126</v>
      </c>
      <c r="E742" s="67">
        <v>627</v>
      </c>
      <c r="F742" s="67">
        <v>102</v>
      </c>
      <c r="G742" s="67">
        <v>627</v>
      </c>
      <c r="H742" s="67">
        <v>102</v>
      </c>
      <c r="I742" s="67">
        <v>603</v>
      </c>
      <c r="J742" s="67">
        <v>98</v>
      </c>
      <c r="K742" s="67">
        <v>24</v>
      </c>
      <c r="L742" s="67">
        <v>16</v>
      </c>
      <c r="M742" s="67">
        <v>0</v>
      </c>
      <c r="N742" s="67">
        <v>9</v>
      </c>
      <c r="O742" s="67">
        <v>261</v>
      </c>
      <c r="P742" s="67">
        <v>56</v>
      </c>
    </row>
    <row r="743" spans="1:16" x14ac:dyDescent="0.45">
      <c r="A743" s="67" t="s">
        <v>1981</v>
      </c>
      <c r="B743" s="67" t="s">
        <v>1982</v>
      </c>
      <c r="C743" s="67">
        <v>2794</v>
      </c>
      <c r="D743" s="67">
        <v>224</v>
      </c>
      <c r="E743" s="67">
        <v>1751</v>
      </c>
      <c r="F743" s="67">
        <v>173</v>
      </c>
      <c r="G743" s="67">
        <v>1751</v>
      </c>
      <c r="H743" s="67">
        <v>173</v>
      </c>
      <c r="I743" s="67">
        <v>1704</v>
      </c>
      <c r="J743" s="67">
        <v>170</v>
      </c>
      <c r="K743" s="67">
        <v>47</v>
      </c>
      <c r="L743" s="67">
        <v>26</v>
      </c>
      <c r="M743" s="67">
        <v>0</v>
      </c>
      <c r="N743" s="67">
        <v>9</v>
      </c>
      <c r="O743" s="67">
        <v>1043</v>
      </c>
      <c r="P743" s="67">
        <v>121</v>
      </c>
    </row>
    <row r="744" spans="1:16" x14ac:dyDescent="0.45">
      <c r="A744" s="67" t="s">
        <v>1983</v>
      </c>
      <c r="B744" s="67" t="s">
        <v>1984</v>
      </c>
      <c r="C744" s="67">
        <v>5177</v>
      </c>
      <c r="D744" s="67">
        <v>229</v>
      </c>
      <c r="E744" s="67">
        <v>2831</v>
      </c>
      <c r="F744" s="67">
        <v>202</v>
      </c>
      <c r="G744" s="67">
        <v>2831</v>
      </c>
      <c r="H744" s="67">
        <v>202</v>
      </c>
      <c r="I744" s="67">
        <v>2700</v>
      </c>
      <c r="J744" s="67">
        <v>203</v>
      </c>
      <c r="K744" s="67">
        <v>131</v>
      </c>
      <c r="L744" s="67">
        <v>48</v>
      </c>
      <c r="M744" s="67">
        <v>0</v>
      </c>
      <c r="N744" s="67">
        <v>13</v>
      </c>
      <c r="O744" s="67">
        <v>2346</v>
      </c>
      <c r="P744" s="67">
        <v>175</v>
      </c>
    </row>
    <row r="745" spans="1:16" x14ac:dyDescent="0.45">
      <c r="A745" s="67" t="s">
        <v>1985</v>
      </c>
      <c r="B745" s="67" t="s">
        <v>1986</v>
      </c>
      <c r="C745" s="67">
        <v>1306</v>
      </c>
      <c r="D745" s="67">
        <v>197</v>
      </c>
      <c r="E745" s="67">
        <v>837</v>
      </c>
      <c r="F745" s="67">
        <v>157</v>
      </c>
      <c r="G745" s="67">
        <v>834</v>
      </c>
      <c r="H745" s="67">
        <v>157</v>
      </c>
      <c r="I745" s="67">
        <v>821</v>
      </c>
      <c r="J745" s="67">
        <v>154</v>
      </c>
      <c r="K745" s="67">
        <v>13</v>
      </c>
      <c r="L745" s="67">
        <v>14</v>
      </c>
      <c r="M745" s="67">
        <v>3</v>
      </c>
      <c r="N745" s="67">
        <v>4</v>
      </c>
      <c r="O745" s="67">
        <v>469</v>
      </c>
      <c r="P745" s="67">
        <v>80</v>
      </c>
    </row>
    <row r="746" spans="1:16" x14ac:dyDescent="0.45">
      <c r="A746" s="67" t="s">
        <v>1987</v>
      </c>
      <c r="B746" s="67" t="s">
        <v>1988</v>
      </c>
      <c r="C746" s="67">
        <v>9462</v>
      </c>
      <c r="D746" s="67">
        <v>229</v>
      </c>
      <c r="E746" s="67">
        <v>6029</v>
      </c>
      <c r="F746" s="67">
        <v>243</v>
      </c>
      <c r="G746" s="67">
        <v>6029</v>
      </c>
      <c r="H746" s="67">
        <v>243</v>
      </c>
      <c r="I746" s="67">
        <v>5772</v>
      </c>
      <c r="J746" s="67">
        <v>252</v>
      </c>
      <c r="K746" s="67">
        <v>257</v>
      </c>
      <c r="L746" s="67">
        <v>87</v>
      </c>
      <c r="M746" s="67">
        <v>0</v>
      </c>
      <c r="N746" s="67">
        <v>15</v>
      </c>
      <c r="O746" s="67">
        <v>3433</v>
      </c>
      <c r="P746" s="67">
        <v>225</v>
      </c>
    </row>
    <row r="747" spans="1:16" x14ac:dyDescent="0.45">
      <c r="A747" s="67" t="s">
        <v>1989</v>
      </c>
      <c r="B747" s="67" t="s">
        <v>1990</v>
      </c>
      <c r="C747" s="67">
        <v>2294</v>
      </c>
      <c r="D747" s="67">
        <v>212</v>
      </c>
      <c r="E747" s="67">
        <v>1338</v>
      </c>
      <c r="F747" s="67">
        <v>182</v>
      </c>
      <c r="G747" s="67">
        <v>1336</v>
      </c>
      <c r="H747" s="67">
        <v>183</v>
      </c>
      <c r="I747" s="67">
        <v>1243</v>
      </c>
      <c r="J747" s="67">
        <v>180</v>
      </c>
      <c r="K747" s="67">
        <v>93</v>
      </c>
      <c r="L747" s="67">
        <v>43</v>
      </c>
      <c r="M747" s="67">
        <v>2</v>
      </c>
      <c r="N747" s="67">
        <v>3</v>
      </c>
      <c r="O747" s="67">
        <v>956</v>
      </c>
      <c r="P747" s="67">
        <v>114</v>
      </c>
    </row>
    <row r="748" spans="1:16" x14ac:dyDescent="0.45">
      <c r="A748" s="67" t="s">
        <v>1991</v>
      </c>
      <c r="B748" s="67" t="s">
        <v>1992</v>
      </c>
      <c r="C748" s="67">
        <v>4484</v>
      </c>
      <c r="D748" s="67">
        <v>243</v>
      </c>
      <c r="E748" s="67">
        <v>2779</v>
      </c>
      <c r="F748" s="67">
        <v>275</v>
      </c>
      <c r="G748" s="67">
        <v>2779</v>
      </c>
      <c r="H748" s="67">
        <v>275</v>
      </c>
      <c r="I748" s="67">
        <v>2682</v>
      </c>
      <c r="J748" s="67">
        <v>266</v>
      </c>
      <c r="K748" s="67">
        <v>97</v>
      </c>
      <c r="L748" s="67">
        <v>97</v>
      </c>
      <c r="M748" s="67">
        <v>0</v>
      </c>
      <c r="N748" s="67">
        <v>13</v>
      </c>
      <c r="O748" s="67">
        <v>1705</v>
      </c>
      <c r="P748" s="67">
        <v>243</v>
      </c>
    </row>
    <row r="749" spans="1:16" x14ac:dyDescent="0.45">
      <c r="A749" s="67" t="s">
        <v>1993</v>
      </c>
      <c r="B749" s="67" t="s">
        <v>1994</v>
      </c>
      <c r="C749" s="67">
        <v>577</v>
      </c>
      <c r="D749" s="67">
        <v>102</v>
      </c>
      <c r="E749" s="67">
        <v>345</v>
      </c>
      <c r="F749" s="67">
        <v>76</v>
      </c>
      <c r="G749" s="67">
        <v>345</v>
      </c>
      <c r="H749" s="67">
        <v>76</v>
      </c>
      <c r="I749" s="67">
        <v>339</v>
      </c>
      <c r="J749" s="67">
        <v>76</v>
      </c>
      <c r="K749" s="67">
        <v>6</v>
      </c>
      <c r="L749" s="67">
        <v>7</v>
      </c>
      <c r="M749" s="67">
        <v>0</v>
      </c>
      <c r="N749" s="67">
        <v>9</v>
      </c>
      <c r="O749" s="67">
        <v>232</v>
      </c>
      <c r="P749" s="67">
        <v>47</v>
      </c>
    </row>
    <row r="750" spans="1:16" x14ac:dyDescent="0.45">
      <c r="A750" s="67" t="s">
        <v>1995</v>
      </c>
      <c r="B750" s="67" t="s">
        <v>1996</v>
      </c>
      <c r="C750" s="67">
        <v>2358</v>
      </c>
      <c r="D750" s="67">
        <v>161</v>
      </c>
      <c r="E750" s="67">
        <v>1366</v>
      </c>
      <c r="F750" s="67">
        <v>145</v>
      </c>
      <c r="G750" s="67">
        <v>1360</v>
      </c>
      <c r="H750" s="67">
        <v>143</v>
      </c>
      <c r="I750" s="67">
        <v>1248</v>
      </c>
      <c r="J750" s="67">
        <v>134</v>
      </c>
      <c r="K750" s="67">
        <v>112</v>
      </c>
      <c r="L750" s="67">
        <v>52</v>
      </c>
      <c r="M750" s="67">
        <v>6</v>
      </c>
      <c r="N750" s="67">
        <v>9</v>
      </c>
      <c r="O750" s="67">
        <v>992</v>
      </c>
      <c r="P750" s="67">
        <v>109</v>
      </c>
    </row>
    <row r="751" spans="1:16" x14ac:dyDescent="0.45">
      <c r="A751" s="67" t="s">
        <v>1997</v>
      </c>
      <c r="B751" s="67" t="s">
        <v>1998</v>
      </c>
      <c r="C751" s="67">
        <v>1945</v>
      </c>
      <c r="D751" s="67">
        <v>161</v>
      </c>
      <c r="E751" s="67">
        <v>1052</v>
      </c>
      <c r="F751" s="67">
        <v>119</v>
      </c>
      <c r="G751" s="67">
        <v>1052</v>
      </c>
      <c r="H751" s="67">
        <v>119</v>
      </c>
      <c r="I751" s="67">
        <v>1029</v>
      </c>
      <c r="J751" s="67">
        <v>117</v>
      </c>
      <c r="K751" s="67">
        <v>23</v>
      </c>
      <c r="L751" s="67">
        <v>13</v>
      </c>
      <c r="M751" s="67">
        <v>0</v>
      </c>
      <c r="N751" s="67">
        <v>9</v>
      </c>
      <c r="O751" s="67">
        <v>893</v>
      </c>
      <c r="P751" s="67">
        <v>113</v>
      </c>
    </row>
    <row r="752" spans="1:16" x14ac:dyDescent="0.45">
      <c r="A752" s="67" t="s">
        <v>1999</v>
      </c>
      <c r="B752" s="67" t="s">
        <v>2000</v>
      </c>
      <c r="C752" s="67">
        <v>1911</v>
      </c>
      <c r="D752" s="67">
        <v>129</v>
      </c>
      <c r="E752" s="67">
        <v>1008</v>
      </c>
      <c r="F752" s="67">
        <v>112</v>
      </c>
      <c r="G752" s="67">
        <v>1008</v>
      </c>
      <c r="H752" s="67">
        <v>112</v>
      </c>
      <c r="I752" s="67">
        <v>983</v>
      </c>
      <c r="J752" s="67">
        <v>110</v>
      </c>
      <c r="K752" s="67">
        <v>25</v>
      </c>
      <c r="L752" s="67">
        <v>13</v>
      </c>
      <c r="M752" s="67">
        <v>0</v>
      </c>
      <c r="N752" s="67">
        <v>9</v>
      </c>
      <c r="O752" s="67">
        <v>903</v>
      </c>
      <c r="P752" s="67">
        <v>114</v>
      </c>
    </row>
    <row r="753" spans="1:16" x14ac:dyDescent="0.45">
      <c r="A753" s="67" t="s">
        <v>2001</v>
      </c>
      <c r="B753" s="67" t="s">
        <v>2002</v>
      </c>
      <c r="C753" s="67">
        <v>697</v>
      </c>
      <c r="D753" s="67">
        <v>78</v>
      </c>
      <c r="E753" s="67">
        <v>422</v>
      </c>
      <c r="F753" s="67">
        <v>63</v>
      </c>
      <c r="G753" s="67">
        <v>422</v>
      </c>
      <c r="H753" s="67">
        <v>63</v>
      </c>
      <c r="I753" s="67">
        <v>414</v>
      </c>
      <c r="J753" s="67">
        <v>62</v>
      </c>
      <c r="K753" s="67">
        <v>8</v>
      </c>
      <c r="L753" s="67">
        <v>6</v>
      </c>
      <c r="M753" s="67">
        <v>0</v>
      </c>
      <c r="N753" s="67">
        <v>9</v>
      </c>
      <c r="O753" s="67">
        <v>275</v>
      </c>
      <c r="P753" s="67">
        <v>45</v>
      </c>
    </row>
    <row r="754" spans="1:16" x14ac:dyDescent="0.45">
      <c r="A754" s="67" t="s">
        <v>2003</v>
      </c>
      <c r="B754" s="67" t="s">
        <v>2004</v>
      </c>
      <c r="C754" s="67">
        <v>1242</v>
      </c>
      <c r="D754" s="67">
        <v>137</v>
      </c>
      <c r="E754" s="67">
        <v>660</v>
      </c>
      <c r="F754" s="67">
        <v>110</v>
      </c>
      <c r="G754" s="67">
        <v>660</v>
      </c>
      <c r="H754" s="67">
        <v>110</v>
      </c>
      <c r="I754" s="67">
        <v>642</v>
      </c>
      <c r="J754" s="67">
        <v>110</v>
      </c>
      <c r="K754" s="67">
        <v>18</v>
      </c>
      <c r="L754" s="67">
        <v>15</v>
      </c>
      <c r="M754" s="67">
        <v>0</v>
      </c>
      <c r="N754" s="67">
        <v>9</v>
      </c>
      <c r="O754" s="67">
        <v>582</v>
      </c>
      <c r="P754" s="67">
        <v>95</v>
      </c>
    </row>
    <row r="755" spans="1:16" x14ac:dyDescent="0.45">
      <c r="A755" s="67" t="s">
        <v>2005</v>
      </c>
      <c r="B755" s="67" t="s">
        <v>2006</v>
      </c>
      <c r="C755" s="67">
        <v>3844</v>
      </c>
      <c r="D755" s="67">
        <v>321</v>
      </c>
      <c r="E755" s="67">
        <v>2569</v>
      </c>
      <c r="F755" s="67">
        <v>279</v>
      </c>
      <c r="G755" s="67">
        <v>2549</v>
      </c>
      <c r="H755" s="67">
        <v>278</v>
      </c>
      <c r="I755" s="67">
        <v>2488</v>
      </c>
      <c r="J755" s="67">
        <v>279</v>
      </c>
      <c r="K755" s="67">
        <v>61</v>
      </c>
      <c r="L755" s="67">
        <v>34</v>
      </c>
      <c r="M755" s="67">
        <v>20</v>
      </c>
      <c r="N755" s="67">
        <v>26</v>
      </c>
      <c r="O755" s="67">
        <v>1275</v>
      </c>
      <c r="P755" s="67">
        <v>186</v>
      </c>
    </row>
    <row r="756" spans="1:16" x14ac:dyDescent="0.45">
      <c r="A756" s="67" t="s">
        <v>2007</v>
      </c>
      <c r="B756" s="67" t="s">
        <v>2008</v>
      </c>
      <c r="C756" s="67">
        <v>1833</v>
      </c>
      <c r="D756" s="67">
        <v>243</v>
      </c>
      <c r="E756" s="67">
        <v>1187</v>
      </c>
      <c r="F756" s="67">
        <v>179</v>
      </c>
      <c r="G756" s="67">
        <v>1187</v>
      </c>
      <c r="H756" s="67">
        <v>179</v>
      </c>
      <c r="I756" s="67">
        <v>1084</v>
      </c>
      <c r="J756" s="67">
        <v>168</v>
      </c>
      <c r="K756" s="67">
        <v>103</v>
      </c>
      <c r="L756" s="67">
        <v>47</v>
      </c>
      <c r="M756" s="67">
        <v>0</v>
      </c>
      <c r="N756" s="67">
        <v>9</v>
      </c>
      <c r="O756" s="67">
        <v>646</v>
      </c>
      <c r="P756" s="67">
        <v>133</v>
      </c>
    </row>
    <row r="757" spans="1:16" x14ac:dyDescent="0.45">
      <c r="A757" s="67" t="s">
        <v>2009</v>
      </c>
      <c r="B757" s="67" t="s">
        <v>2010</v>
      </c>
      <c r="C757" s="67">
        <v>635</v>
      </c>
      <c r="D757" s="67">
        <v>96</v>
      </c>
      <c r="E757" s="67">
        <v>386</v>
      </c>
      <c r="F757" s="67">
        <v>67</v>
      </c>
      <c r="G757" s="67">
        <v>384</v>
      </c>
      <c r="H757" s="67">
        <v>67</v>
      </c>
      <c r="I757" s="67">
        <v>371</v>
      </c>
      <c r="J757" s="67">
        <v>64</v>
      </c>
      <c r="K757" s="67">
        <v>13</v>
      </c>
      <c r="L757" s="67">
        <v>10</v>
      </c>
      <c r="M757" s="67">
        <v>2</v>
      </c>
      <c r="N757" s="67">
        <v>3</v>
      </c>
      <c r="O757" s="67">
        <v>249</v>
      </c>
      <c r="P757" s="67">
        <v>50</v>
      </c>
    </row>
    <row r="758" spans="1:16" x14ac:dyDescent="0.45">
      <c r="A758" s="67" t="s">
        <v>2011</v>
      </c>
      <c r="B758" s="67" t="s">
        <v>2012</v>
      </c>
      <c r="C758" s="67">
        <v>283</v>
      </c>
      <c r="D758" s="67">
        <v>57</v>
      </c>
      <c r="E758" s="67">
        <v>144</v>
      </c>
      <c r="F758" s="67">
        <v>47</v>
      </c>
      <c r="G758" s="67">
        <v>144</v>
      </c>
      <c r="H758" s="67">
        <v>47</v>
      </c>
      <c r="I758" s="67">
        <v>139</v>
      </c>
      <c r="J758" s="67">
        <v>48</v>
      </c>
      <c r="K758" s="67">
        <v>5</v>
      </c>
      <c r="L758" s="67">
        <v>4</v>
      </c>
      <c r="M758" s="67">
        <v>0</v>
      </c>
      <c r="N758" s="67">
        <v>9</v>
      </c>
      <c r="O758" s="67">
        <v>139</v>
      </c>
      <c r="P758" s="67">
        <v>36</v>
      </c>
    </row>
    <row r="759" spans="1:16" x14ac:dyDescent="0.45">
      <c r="A759" s="67" t="s">
        <v>2013</v>
      </c>
      <c r="B759" s="67" t="s">
        <v>2014</v>
      </c>
      <c r="C759" s="67">
        <v>627</v>
      </c>
      <c r="D759" s="67">
        <v>100</v>
      </c>
      <c r="E759" s="67">
        <v>341</v>
      </c>
      <c r="F759" s="67">
        <v>77</v>
      </c>
      <c r="G759" s="67">
        <v>341</v>
      </c>
      <c r="H759" s="67">
        <v>77</v>
      </c>
      <c r="I759" s="67">
        <v>280</v>
      </c>
      <c r="J759" s="67">
        <v>67</v>
      </c>
      <c r="K759" s="67">
        <v>61</v>
      </c>
      <c r="L759" s="67">
        <v>37</v>
      </c>
      <c r="M759" s="67">
        <v>0</v>
      </c>
      <c r="N759" s="67">
        <v>9</v>
      </c>
      <c r="O759" s="67">
        <v>286</v>
      </c>
      <c r="P759" s="67">
        <v>50</v>
      </c>
    </row>
    <row r="760" spans="1:16" x14ac:dyDescent="0.45">
      <c r="A760" s="67" t="s">
        <v>2015</v>
      </c>
      <c r="B760" s="67" t="s">
        <v>2016</v>
      </c>
      <c r="C760" s="67">
        <v>4624</v>
      </c>
      <c r="D760" s="67">
        <v>282</v>
      </c>
      <c r="E760" s="67">
        <v>2695</v>
      </c>
      <c r="F760" s="67">
        <v>248</v>
      </c>
      <c r="G760" s="67">
        <v>2695</v>
      </c>
      <c r="H760" s="67">
        <v>248</v>
      </c>
      <c r="I760" s="67">
        <v>2565</v>
      </c>
      <c r="J760" s="67">
        <v>218</v>
      </c>
      <c r="K760" s="67">
        <v>130</v>
      </c>
      <c r="L760" s="67">
        <v>75</v>
      </c>
      <c r="M760" s="67">
        <v>0</v>
      </c>
      <c r="N760" s="67">
        <v>13</v>
      </c>
      <c r="O760" s="67">
        <v>1929</v>
      </c>
      <c r="P760" s="67">
        <v>155</v>
      </c>
    </row>
    <row r="761" spans="1:16" x14ac:dyDescent="0.45">
      <c r="A761" s="67" t="s">
        <v>2017</v>
      </c>
      <c r="B761" s="67" t="s">
        <v>2018</v>
      </c>
      <c r="C761" s="67">
        <v>2975</v>
      </c>
      <c r="D761" s="67">
        <v>230</v>
      </c>
      <c r="E761" s="67">
        <v>1113</v>
      </c>
      <c r="F761" s="67">
        <v>123</v>
      </c>
      <c r="G761" s="67">
        <v>1113</v>
      </c>
      <c r="H761" s="67">
        <v>123</v>
      </c>
      <c r="I761" s="67">
        <v>1048</v>
      </c>
      <c r="J761" s="67">
        <v>114</v>
      </c>
      <c r="K761" s="67">
        <v>65</v>
      </c>
      <c r="L761" s="67">
        <v>36</v>
      </c>
      <c r="M761" s="67">
        <v>0</v>
      </c>
      <c r="N761" s="67">
        <v>9</v>
      </c>
      <c r="O761" s="67">
        <v>1862</v>
      </c>
      <c r="P761" s="67">
        <v>174</v>
      </c>
    </row>
    <row r="762" spans="1:16" x14ac:dyDescent="0.45">
      <c r="A762" s="67" t="s">
        <v>2019</v>
      </c>
      <c r="B762" s="67" t="s">
        <v>2020</v>
      </c>
      <c r="C762" s="67">
        <v>387</v>
      </c>
      <c r="D762" s="67">
        <v>76</v>
      </c>
      <c r="E762" s="67">
        <v>216</v>
      </c>
      <c r="F762" s="67">
        <v>71</v>
      </c>
      <c r="G762" s="67">
        <v>216</v>
      </c>
      <c r="H762" s="67">
        <v>71</v>
      </c>
      <c r="I762" s="67">
        <v>214</v>
      </c>
      <c r="J762" s="67">
        <v>70</v>
      </c>
      <c r="K762" s="67">
        <v>2</v>
      </c>
      <c r="L762" s="67">
        <v>3</v>
      </c>
      <c r="M762" s="67">
        <v>0</v>
      </c>
      <c r="N762" s="67">
        <v>9</v>
      </c>
      <c r="O762" s="67">
        <v>171</v>
      </c>
      <c r="P762" s="67">
        <v>41</v>
      </c>
    </row>
    <row r="763" spans="1:16" x14ac:dyDescent="0.45">
      <c r="A763" s="67" t="s">
        <v>2021</v>
      </c>
      <c r="B763" s="67" t="s">
        <v>2022</v>
      </c>
      <c r="C763" s="67">
        <v>811</v>
      </c>
      <c r="D763" s="67">
        <v>117</v>
      </c>
      <c r="E763" s="67">
        <v>413</v>
      </c>
      <c r="F763" s="67">
        <v>79</v>
      </c>
      <c r="G763" s="67">
        <v>413</v>
      </c>
      <c r="H763" s="67">
        <v>79</v>
      </c>
      <c r="I763" s="67">
        <v>394</v>
      </c>
      <c r="J763" s="67">
        <v>78</v>
      </c>
      <c r="K763" s="67">
        <v>19</v>
      </c>
      <c r="L763" s="67">
        <v>12</v>
      </c>
      <c r="M763" s="67">
        <v>0</v>
      </c>
      <c r="N763" s="67">
        <v>9</v>
      </c>
      <c r="O763" s="67">
        <v>398</v>
      </c>
      <c r="P763" s="67">
        <v>61</v>
      </c>
    </row>
    <row r="764" spans="1:16" x14ac:dyDescent="0.45">
      <c r="A764" s="67" t="s">
        <v>2023</v>
      </c>
      <c r="B764" s="67" t="s">
        <v>2024</v>
      </c>
      <c r="C764" s="67">
        <v>794</v>
      </c>
      <c r="D764" s="67">
        <v>130</v>
      </c>
      <c r="E764" s="67">
        <v>463</v>
      </c>
      <c r="F764" s="67">
        <v>102</v>
      </c>
      <c r="G764" s="67">
        <v>463</v>
      </c>
      <c r="H764" s="67">
        <v>102</v>
      </c>
      <c r="I764" s="67">
        <v>445</v>
      </c>
      <c r="J764" s="67">
        <v>96</v>
      </c>
      <c r="K764" s="67">
        <v>18</v>
      </c>
      <c r="L764" s="67">
        <v>13</v>
      </c>
      <c r="M764" s="67">
        <v>0</v>
      </c>
      <c r="N764" s="67">
        <v>9</v>
      </c>
      <c r="O764" s="67">
        <v>331</v>
      </c>
      <c r="P764" s="67">
        <v>90</v>
      </c>
    </row>
    <row r="765" spans="1:16" x14ac:dyDescent="0.45">
      <c r="A765" s="67" t="s">
        <v>2025</v>
      </c>
      <c r="B765" s="67" t="s">
        <v>2026</v>
      </c>
      <c r="C765" s="67">
        <v>3090</v>
      </c>
      <c r="D765" s="67">
        <v>168</v>
      </c>
      <c r="E765" s="67">
        <v>1820</v>
      </c>
      <c r="F765" s="67">
        <v>146</v>
      </c>
      <c r="G765" s="67">
        <v>1820</v>
      </c>
      <c r="H765" s="67">
        <v>146</v>
      </c>
      <c r="I765" s="67">
        <v>1764</v>
      </c>
      <c r="J765" s="67">
        <v>142</v>
      </c>
      <c r="K765" s="67">
        <v>56</v>
      </c>
      <c r="L765" s="67">
        <v>31</v>
      </c>
      <c r="M765" s="67">
        <v>0</v>
      </c>
      <c r="N765" s="67">
        <v>9</v>
      </c>
      <c r="O765" s="67">
        <v>1270</v>
      </c>
      <c r="P765" s="67">
        <v>106</v>
      </c>
    </row>
    <row r="766" spans="1:16" x14ac:dyDescent="0.45">
      <c r="A766" s="67" t="s">
        <v>2027</v>
      </c>
      <c r="B766" s="67" t="s">
        <v>2028</v>
      </c>
      <c r="C766" s="67">
        <v>1126</v>
      </c>
      <c r="D766" s="67">
        <v>118</v>
      </c>
      <c r="E766" s="67">
        <v>437</v>
      </c>
      <c r="F766" s="67">
        <v>67</v>
      </c>
      <c r="G766" s="67">
        <v>437</v>
      </c>
      <c r="H766" s="67">
        <v>67</v>
      </c>
      <c r="I766" s="67">
        <v>419</v>
      </c>
      <c r="J766" s="67">
        <v>67</v>
      </c>
      <c r="K766" s="67">
        <v>18</v>
      </c>
      <c r="L766" s="67">
        <v>15</v>
      </c>
      <c r="M766" s="67">
        <v>0</v>
      </c>
      <c r="N766" s="67">
        <v>9</v>
      </c>
      <c r="O766" s="67">
        <v>689</v>
      </c>
      <c r="P766" s="67">
        <v>87</v>
      </c>
    </row>
    <row r="767" spans="1:16" x14ac:dyDescent="0.45">
      <c r="A767" s="67" t="s">
        <v>2029</v>
      </c>
      <c r="B767" s="67" t="s">
        <v>2030</v>
      </c>
      <c r="C767" s="67">
        <v>264</v>
      </c>
      <c r="D767" s="67">
        <v>65</v>
      </c>
      <c r="E767" s="67">
        <v>140</v>
      </c>
      <c r="F767" s="67">
        <v>41</v>
      </c>
      <c r="G767" s="67">
        <v>140</v>
      </c>
      <c r="H767" s="67">
        <v>41</v>
      </c>
      <c r="I767" s="67">
        <v>140</v>
      </c>
      <c r="J767" s="67">
        <v>41</v>
      </c>
      <c r="K767" s="67">
        <v>0</v>
      </c>
      <c r="L767" s="67">
        <v>9</v>
      </c>
      <c r="M767" s="67">
        <v>0</v>
      </c>
      <c r="N767" s="67">
        <v>9</v>
      </c>
      <c r="O767" s="67">
        <v>124</v>
      </c>
      <c r="P767" s="67">
        <v>44</v>
      </c>
    </row>
    <row r="768" spans="1:16" x14ac:dyDescent="0.45">
      <c r="A768" s="67" t="s">
        <v>2031</v>
      </c>
      <c r="B768" s="67" t="s">
        <v>2032</v>
      </c>
      <c r="C768" s="67">
        <v>3920</v>
      </c>
      <c r="D768" s="67">
        <v>208</v>
      </c>
      <c r="E768" s="67">
        <v>2488</v>
      </c>
      <c r="F768" s="67">
        <v>172</v>
      </c>
      <c r="G768" s="67">
        <v>2488</v>
      </c>
      <c r="H768" s="67">
        <v>172</v>
      </c>
      <c r="I768" s="67">
        <v>2296</v>
      </c>
      <c r="J768" s="67">
        <v>162</v>
      </c>
      <c r="K768" s="67">
        <v>192</v>
      </c>
      <c r="L768" s="67">
        <v>63</v>
      </c>
      <c r="M768" s="67">
        <v>0</v>
      </c>
      <c r="N768" s="67">
        <v>9</v>
      </c>
      <c r="O768" s="67">
        <v>1432</v>
      </c>
      <c r="P768" s="67">
        <v>118</v>
      </c>
    </row>
    <row r="769" spans="1:16" x14ac:dyDescent="0.45">
      <c r="A769" s="67" t="s">
        <v>2033</v>
      </c>
      <c r="B769" s="67" t="s">
        <v>2034</v>
      </c>
      <c r="C769" s="67">
        <v>225</v>
      </c>
      <c r="D769" s="67">
        <v>45</v>
      </c>
      <c r="E769" s="67">
        <v>161</v>
      </c>
      <c r="F769" s="67">
        <v>29</v>
      </c>
      <c r="G769" s="67">
        <v>161</v>
      </c>
      <c r="H769" s="67">
        <v>29</v>
      </c>
      <c r="I769" s="67">
        <v>157</v>
      </c>
      <c r="J769" s="67">
        <v>28</v>
      </c>
      <c r="K769" s="67">
        <v>4</v>
      </c>
      <c r="L769" s="67">
        <v>5</v>
      </c>
      <c r="M769" s="67">
        <v>0</v>
      </c>
      <c r="N769" s="67">
        <v>9</v>
      </c>
      <c r="O769" s="67">
        <v>64</v>
      </c>
      <c r="P769" s="67">
        <v>29</v>
      </c>
    </row>
    <row r="770" spans="1:16" x14ac:dyDescent="0.45">
      <c r="A770" s="67" t="s">
        <v>2035</v>
      </c>
      <c r="B770" s="67" t="s">
        <v>2036</v>
      </c>
      <c r="C770" s="67">
        <v>155</v>
      </c>
      <c r="D770" s="67">
        <v>52</v>
      </c>
      <c r="E770" s="67">
        <v>109</v>
      </c>
      <c r="F770" s="67">
        <v>40</v>
      </c>
      <c r="G770" s="67">
        <v>109</v>
      </c>
      <c r="H770" s="67">
        <v>40</v>
      </c>
      <c r="I770" s="67">
        <v>94</v>
      </c>
      <c r="J770" s="67">
        <v>31</v>
      </c>
      <c r="K770" s="67">
        <v>15</v>
      </c>
      <c r="L770" s="67">
        <v>16</v>
      </c>
      <c r="M770" s="67">
        <v>0</v>
      </c>
      <c r="N770" s="67">
        <v>9</v>
      </c>
      <c r="O770" s="67">
        <v>46</v>
      </c>
      <c r="P770" s="67">
        <v>20</v>
      </c>
    </row>
    <row r="771" spans="1:16" x14ac:dyDescent="0.45">
      <c r="A771" s="67" t="s">
        <v>2037</v>
      </c>
      <c r="B771" s="67" t="s">
        <v>2038</v>
      </c>
      <c r="C771" s="67">
        <v>10699</v>
      </c>
      <c r="D771" s="67">
        <v>237</v>
      </c>
      <c r="E771" s="67">
        <v>6139</v>
      </c>
      <c r="F771" s="67">
        <v>224</v>
      </c>
      <c r="G771" s="67">
        <v>6139</v>
      </c>
      <c r="H771" s="67">
        <v>224</v>
      </c>
      <c r="I771" s="67">
        <v>5755</v>
      </c>
      <c r="J771" s="67">
        <v>225</v>
      </c>
      <c r="K771" s="67">
        <v>384</v>
      </c>
      <c r="L771" s="67">
        <v>100</v>
      </c>
      <c r="M771" s="67">
        <v>0</v>
      </c>
      <c r="N771" s="67">
        <v>15</v>
      </c>
      <c r="O771" s="67">
        <v>4560</v>
      </c>
      <c r="P771" s="67">
        <v>273</v>
      </c>
    </row>
    <row r="772" spans="1:16" x14ac:dyDescent="0.45">
      <c r="A772" s="67" t="s">
        <v>2039</v>
      </c>
      <c r="B772" s="67" t="s">
        <v>2040</v>
      </c>
      <c r="C772" s="67">
        <v>242</v>
      </c>
      <c r="D772" s="67">
        <v>45</v>
      </c>
      <c r="E772" s="67">
        <v>111</v>
      </c>
      <c r="F772" s="67">
        <v>35</v>
      </c>
      <c r="G772" s="67">
        <v>111</v>
      </c>
      <c r="H772" s="67">
        <v>35</v>
      </c>
      <c r="I772" s="67">
        <v>109</v>
      </c>
      <c r="J772" s="67">
        <v>35</v>
      </c>
      <c r="K772" s="67">
        <v>2</v>
      </c>
      <c r="L772" s="67">
        <v>2</v>
      </c>
      <c r="M772" s="67">
        <v>0</v>
      </c>
      <c r="N772" s="67">
        <v>9</v>
      </c>
      <c r="O772" s="67">
        <v>131</v>
      </c>
      <c r="P772" s="67">
        <v>29</v>
      </c>
    </row>
    <row r="773" spans="1:16" x14ac:dyDescent="0.45">
      <c r="A773" s="67" t="s">
        <v>2041</v>
      </c>
      <c r="B773" s="67" t="s">
        <v>2042</v>
      </c>
      <c r="C773" s="67">
        <v>104</v>
      </c>
      <c r="D773" s="67">
        <v>32</v>
      </c>
      <c r="E773" s="67">
        <v>57</v>
      </c>
      <c r="F773" s="67">
        <v>25</v>
      </c>
      <c r="G773" s="67">
        <v>57</v>
      </c>
      <c r="H773" s="67">
        <v>25</v>
      </c>
      <c r="I773" s="67">
        <v>52</v>
      </c>
      <c r="J773" s="67">
        <v>27</v>
      </c>
      <c r="K773" s="67">
        <v>5</v>
      </c>
      <c r="L773" s="67">
        <v>5</v>
      </c>
      <c r="M773" s="67">
        <v>0</v>
      </c>
      <c r="N773" s="67">
        <v>9</v>
      </c>
      <c r="O773" s="67">
        <v>47</v>
      </c>
      <c r="P773" s="67">
        <v>18</v>
      </c>
    </row>
    <row r="774" spans="1:16" x14ac:dyDescent="0.45">
      <c r="A774" s="67" t="s">
        <v>2043</v>
      </c>
      <c r="B774" s="67" t="s">
        <v>2044</v>
      </c>
      <c r="C774" s="67">
        <v>483</v>
      </c>
      <c r="D774" s="67">
        <v>82</v>
      </c>
      <c r="E774" s="67">
        <v>305</v>
      </c>
      <c r="F774" s="67">
        <v>59</v>
      </c>
      <c r="G774" s="67">
        <v>305</v>
      </c>
      <c r="H774" s="67">
        <v>59</v>
      </c>
      <c r="I774" s="67">
        <v>290</v>
      </c>
      <c r="J774" s="67">
        <v>58</v>
      </c>
      <c r="K774" s="67">
        <v>15</v>
      </c>
      <c r="L774" s="67">
        <v>10</v>
      </c>
      <c r="M774" s="67">
        <v>0</v>
      </c>
      <c r="N774" s="67">
        <v>9</v>
      </c>
      <c r="O774" s="67">
        <v>178</v>
      </c>
      <c r="P774" s="67">
        <v>52</v>
      </c>
    </row>
    <row r="775" spans="1:16" x14ac:dyDescent="0.45">
      <c r="A775" s="67" t="s">
        <v>2045</v>
      </c>
      <c r="B775" s="67" t="s">
        <v>2046</v>
      </c>
      <c r="C775" s="67">
        <v>2000</v>
      </c>
      <c r="D775" s="67">
        <v>154</v>
      </c>
      <c r="E775" s="67">
        <v>1025</v>
      </c>
      <c r="F775" s="67">
        <v>110</v>
      </c>
      <c r="G775" s="67">
        <v>1025</v>
      </c>
      <c r="H775" s="67">
        <v>110</v>
      </c>
      <c r="I775" s="67">
        <v>1000</v>
      </c>
      <c r="J775" s="67">
        <v>109</v>
      </c>
      <c r="K775" s="67">
        <v>25</v>
      </c>
      <c r="L775" s="67">
        <v>13</v>
      </c>
      <c r="M775" s="67">
        <v>0</v>
      </c>
      <c r="N775" s="67">
        <v>9</v>
      </c>
      <c r="O775" s="67">
        <v>975</v>
      </c>
      <c r="P775" s="67">
        <v>112</v>
      </c>
    </row>
    <row r="776" spans="1:16" x14ac:dyDescent="0.45">
      <c r="A776" s="67" t="s">
        <v>2047</v>
      </c>
      <c r="B776" s="67" t="s">
        <v>2048</v>
      </c>
      <c r="C776" s="67">
        <v>4974</v>
      </c>
      <c r="D776" s="67">
        <v>179</v>
      </c>
      <c r="E776" s="67">
        <v>3069</v>
      </c>
      <c r="F776" s="67">
        <v>196</v>
      </c>
      <c r="G776" s="67">
        <v>3069</v>
      </c>
      <c r="H776" s="67">
        <v>196</v>
      </c>
      <c r="I776" s="67">
        <v>2901</v>
      </c>
      <c r="J776" s="67">
        <v>209</v>
      </c>
      <c r="K776" s="67">
        <v>168</v>
      </c>
      <c r="L776" s="67">
        <v>95</v>
      </c>
      <c r="M776" s="67">
        <v>0</v>
      </c>
      <c r="N776" s="67">
        <v>13</v>
      </c>
      <c r="O776" s="67">
        <v>1905</v>
      </c>
      <c r="P776" s="67">
        <v>161</v>
      </c>
    </row>
    <row r="777" spans="1:16" x14ac:dyDescent="0.45">
      <c r="A777" s="67" t="s">
        <v>2049</v>
      </c>
      <c r="B777" s="67" t="s">
        <v>2050</v>
      </c>
      <c r="C777" s="67">
        <v>1517</v>
      </c>
      <c r="D777" s="67">
        <v>147</v>
      </c>
      <c r="E777" s="67">
        <v>913</v>
      </c>
      <c r="F777" s="67">
        <v>108</v>
      </c>
      <c r="G777" s="67">
        <v>901</v>
      </c>
      <c r="H777" s="67">
        <v>106</v>
      </c>
      <c r="I777" s="67">
        <v>875</v>
      </c>
      <c r="J777" s="67">
        <v>106</v>
      </c>
      <c r="K777" s="67">
        <v>26</v>
      </c>
      <c r="L777" s="67">
        <v>16</v>
      </c>
      <c r="M777" s="67">
        <v>12</v>
      </c>
      <c r="N777" s="67">
        <v>9</v>
      </c>
      <c r="O777" s="67">
        <v>604</v>
      </c>
      <c r="P777" s="67">
        <v>82</v>
      </c>
    </row>
    <row r="778" spans="1:16" x14ac:dyDescent="0.45">
      <c r="A778" s="67" t="s">
        <v>2051</v>
      </c>
      <c r="B778" s="67" t="s">
        <v>2052</v>
      </c>
      <c r="C778" s="67">
        <v>295</v>
      </c>
      <c r="D778" s="67">
        <v>72</v>
      </c>
      <c r="E778" s="67">
        <v>178</v>
      </c>
      <c r="F778" s="67">
        <v>46</v>
      </c>
      <c r="G778" s="67">
        <v>178</v>
      </c>
      <c r="H778" s="67">
        <v>46</v>
      </c>
      <c r="I778" s="67">
        <v>174</v>
      </c>
      <c r="J778" s="67">
        <v>45</v>
      </c>
      <c r="K778" s="67">
        <v>4</v>
      </c>
      <c r="L778" s="67">
        <v>6</v>
      </c>
      <c r="M778" s="67">
        <v>0</v>
      </c>
      <c r="N778" s="67">
        <v>9</v>
      </c>
      <c r="O778" s="67">
        <v>117</v>
      </c>
      <c r="P778" s="67">
        <v>41</v>
      </c>
    </row>
    <row r="779" spans="1:16" x14ac:dyDescent="0.45">
      <c r="A779" s="67" t="s">
        <v>2053</v>
      </c>
      <c r="B779" s="67" t="s">
        <v>2054</v>
      </c>
      <c r="C779" s="67">
        <v>3112</v>
      </c>
      <c r="D779" s="67">
        <v>211</v>
      </c>
      <c r="E779" s="67">
        <v>1770</v>
      </c>
      <c r="F779" s="67">
        <v>172</v>
      </c>
      <c r="G779" s="67">
        <v>1770</v>
      </c>
      <c r="H779" s="67">
        <v>172</v>
      </c>
      <c r="I779" s="67">
        <v>1688</v>
      </c>
      <c r="J779" s="67">
        <v>169</v>
      </c>
      <c r="K779" s="67">
        <v>82</v>
      </c>
      <c r="L779" s="67">
        <v>28</v>
      </c>
      <c r="M779" s="67">
        <v>0</v>
      </c>
      <c r="N779" s="67">
        <v>9</v>
      </c>
      <c r="O779" s="67">
        <v>1342</v>
      </c>
      <c r="P779" s="67">
        <v>157</v>
      </c>
    </row>
    <row r="780" spans="1:16" x14ac:dyDescent="0.45">
      <c r="A780" s="67" t="s">
        <v>2055</v>
      </c>
      <c r="B780" s="67" t="s">
        <v>2056</v>
      </c>
      <c r="C780" s="67">
        <v>751</v>
      </c>
      <c r="D780" s="67">
        <v>122</v>
      </c>
      <c r="E780" s="67">
        <v>524</v>
      </c>
      <c r="F780" s="67">
        <v>117</v>
      </c>
      <c r="G780" s="67">
        <v>521</v>
      </c>
      <c r="H780" s="67">
        <v>117</v>
      </c>
      <c r="I780" s="67">
        <v>504</v>
      </c>
      <c r="J780" s="67">
        <v>118</v>
      </c>
      <c r="K780" s="67">
        <v>17</v>
      </c>
      <c r="L780" s="67">
        <v>10</v>
      </c>
      <c r="M780" s="67">
        <v>3</v>
      </c>
      <c r="N780" s="67">
        <v>4</v>
      </c>
      <c r="O780" s="67">
        <v>227</v>
      </c>
      <c r="P780" s="67">
        <v>40</v>
      </c>
    </row>
    <row r="781" spans="1:16" x14ac:dyDescent="0.45">
      <c r="A781" s="67" t="s">
        <v>2057</v>
      </c>
      <c r="B781" s="67" t="s">
        <v>2058</v>
      </c>
      <c r="C781" s="67">
        <v>609</v>
      </c>
      <c r="D781" s="67">
        <v>81</v>
      </c>
      <c r="E781" s="67">
        <v>400</v>
      </c>
      <c r="F781" s="67">
        <v>69</v>
      </c>
      <c r="G781" s="67">
        <v>400</v>
      </c>
      <c r="H781" s="67">
        <v>69</v>
      </c>
      <c r="I781" s="67">
        <v>358</v>
      </c>
      <c r="J781" s="67">
        <v>63</v>
      </c>
      <c r="K781" s="67">
        <v>42</v>
      </c>
      <c r="L781" s="67">
        <v>32</v>
      </c>
      <c r="M781" s="67">
        <v>0</v>
      </c>
      <c r="N781" s="67">
        <v>9</v>
      </c>
      <c r="O781" s="67">
        <v>209</v>
      </c>
      <c r="P781" s="67">
        <v>41</v>
      </c>
    </row>
    <row r="782" spans="1:16" x14ac:dyDescent="0.45">
      <c r="A782" s="67" t="s">
        <v>2059</v>
      </c>
      <c r="B782" s="67" t="s">
        <v>2060</v>
      </c>
      <c r="C782" s="67">
        <v>1368</v>
      </c>
      <c r="D782" s="67">
        <v>135</v>
      </c>
      <c r="E782" s="67">
        <v>879</v>
      </c>
      <c r="F782" s="67">
        <v>114</v>
      </c>
      <c r="G782" s="67">
        <v>879</v>
      </c>
      <c r="H782" s="67">
        <v>114</v>
      </c>
      <c r="I782" s="67">
        <v>863</v>
      </c>
      <c r="J782" s="67">
        <v>114</v>
      </c>
      <c r="K782" s="67">
        <v>16</v>
      </c>
      <c r="L782" s="67">
        <v>9</v>
      </c>
      <c r="M782" s="67">
        <v>0</v>
      </c>
      <c r="N782" s="67">
        <v>9</v>
      </c>
      <c r="O782" s="67">
        <v>489</v>
      </c>
      <c r="P782" s="67">
        <v>65</v>
      </c>
    </row>
    <row r="783" spans="1:16" x14ac:dyDescent="0.45">
      <c r="A783" s="67" t="s">
        <v>2061</v>
      </c>
      <c r="B783" s="67" t="s">
        <v>2062</v>
      </c>
      <c r="C783" s="67">
        <v>25</v>
      </c>
      <c r="D783" s="67">
        <v>33</v>
      </c>
      <c r="E783" s="67">
        <v>25</v>
      </c>
      <c r="F783" s="67">
        <v>33</v>
      </c>
      <c r="G783" s="67">
        <v>25</v>
      </c>
      <c r="H783" s="67">
        <v>33</v>
      </c>
      <c r="I783" s="67">
        <v>25</v>
      </c>
      <c r="J783" s="67">
        <v>33</v>
      </c>
      <c r="K783" s="67">
        <v>0</v>
      </c>
      <c r="L783" s="67">
        <v>9</v>
      </c>
      <c r="M783" s="67">
        <v>0</v>
      </c>
      <c r="N783" s="67">
        <v>9</v>
      </c>
      <c r="O783" s="67">
        <v>0</v>
      </c>
      <c r="P783" s="67">
        <v>9</v>
      </c>
    </row>
    <row r="784" spans="1:16" x14ac:dyDescent="0.45">
      <c r="A784" s="67" t="s">
        <v>2063</v>
      </c>
      <c r="B784" s="67" t="s">
        <v>2064</v>
      </c>
      <c r="C784" s="67">
        <v>1330</v>
      </c>
      <c r="D784" s="67">
        <v>145</v>
      </c>
      <c r="E784" s="67">
        <v>743</v>
      </c>
      <c r="F784" s="67">
        <v>98</v>
      </c>
      <c r="G784" s="67">
        <v>743</v>
      </c>
      <c r="H784" s="67">
        <v>98</v>
      </c>
      <c r="I784" s="67">
        <v>701</v>
      </c>
      <c r="J784" s="67">
        <v>92</v>
      </c>
      <c r="K784" s="67">
        <v>42</v>
      </c>
      <c r="L784" s="67">
        <v>24</v>
      </c>
      <c r="M784" s="67">
        <v>0</v>
      </c>
      <c r="N784" s="67">
        <v>9</v>
      </c>
      <c r="O784" s="67">
        <v>587</v>
      </c>
      <c r="P784" s="67">
        <v>127</v>
      </c>
    </row>
    <row r="785" spans="1:16" x14ac:dyDescent="0.45">
      <c r="A785" s="67" t="s">
        <v>2065</v>
      </c>
      <c r="B785" s="67" t="s">
        <v>2066</v>
      </c>
      <c r="C785" s="67">
        <v>1906</v>
      </c>
      <c r="D785" s="67">
        <v>166</v>
      </c>
      <c r="E785" s="67">
        <v>942</v>
      </c>
      <c r="F785" s="67">
        <v>115</v>
      </c>
      <c r="G785" s="67">
        <v>942</v>
      </c>
      <c r="H785" s="67">
        <v>115</v>
      </c>
      <c r="I785" s="67">
        <v>870</v>
      </c>
      <c r="J785" s="67">
        <v>95</v>
      </c>
      <c r="K785" s="67">
        <v>72</v>
      </c>
      <c r="L785" s="67">
        <v>37</v>
      </c>
      <c r="M785" s="67">
        <v>0</v>
      </c>
      <c r="N785" s="67">
        <v>9</v>
      </c>
      <c r="O785" s="67">
        <v>964</v>
      </c>
      <c r="P785" s="67">
        <v>144</v>
      </c>
    </row>
    <row r="786" spans="1:16" x14ac:dyDescent="0.45">
      <c r="A786" s="67" t="s">
        <v>2067</v>
      </c>
      <c r="B786" s="67" t="s">
        <v>2068</v>
      </c>
      <c r="C786" s="67">
        <v>156</v>
      </c>
      <c r="D786" s="67">
        <v>56</v>
      </c>
      <c r="E786" s="67">
        <v>131</v>
      </c>
      <c r="F786" s="67">
        <v>50</v>
      </c>
      <c r="G786" s="67">
        <v>131</v>
      </c>
      <c r="H786" s="67">
        <v>50</v>
      </c>
      <c r="I786" s="67">
        <v>118</v>
      </c>
      <c r="J786" s="67">
        <v>45</v>
      </c>
      <c r="K786" s="67">
        <v>13</v>
      </c>
      <c r="L786" s="67">
        <v>15</v>
      </c>
      <c r="M786" s="67">
        <v>0</v>
      </c>
      <c r="N786" s="67">
        <v>9</v>
      </c>
      <c r="O786" s="67">
        <v>25</v>
      </c>
      <c r="P786" s="67">
        <v>20</v>
      </c>
    </row>
    <row r="787" spans="1:16" x14ac:dyDescent="0.45">
      <c r="A787" s="67" t="s">
        <v>2069</v>
      </c>
      <c r="B787" s="67" t="s">
        <v>2070</v>
      </c>
      <c r="C787" s="67">
        <v>250</v>
      </c>
      <c r="D787" s="67">
        <v>52</v>
      </c>
      <c r="E787" s="67">
        <v>171</v>
      </c>
      <c r="F787" s="67">
        <v>45</v>
      </c>
      <c r="G787" s="67">
        <v>171</v>
      </c>
      <c r="H787" s="67">
        <v>45</v>
      </c>
      <c r="I787" s="67">
        <v>165</v>
      </c>
      <c r="J787" s="67">
        <v>44</v>
      </c>
      <c r="K787" s="67">
        <v>6</v>
      </c>
      <c r="L787" s="67">
        <v>6</v>
      </c>
      <c r="M787" s="67">
        <v>0</v>
      </c>
      <c r="N787" s="67">
        <v>9</v>
      </c>
      <c r="O787" s="67">
        <v>79</v>
      </c>
      <c r="P787" s="67">
        <v>22</v>
      </c>
    </row>
    <row r="788" spans="1:16" x14ac:dyDescent="0.45">
      <c r="A788" s="67" t="s">
        <v>2071</v>
      </c>
      <c r="B788" s="67" t="s">
        <v>2072</v>
      </c>
      <c r="C788" s="67">
        <v>1175</v>
      </c>
      <c r="D788" s="67">
        <v>182</v>
      </c>
      <c r="E788" s="67">
        <v>734</v>
      </c>
      <c r="F788" s="67">
        <v>112</v>
      </c>
      <c r="G788" s="67">
        <v>723</v>
      </c>
      <c r="H788" s="67">
        <v>110</v>
      </c>
      <c r="I788" s="67">
        <v>691</v>
      </c>
      <c r="J788" s="67">
        <v>108</v>
      </c>
      <c r="K788" s="67">
        <v>32</v>
      </c>
      <c r="L788" s="67">
        <v>19</v>
      </c>
      <c r="M788" s="67">
        <v>11</v>
      </c>
      <c r="N788" s="67">
        <v>16</v>
      </c>
      <c r="O788" s="67">
        <v>441</v>
      </c>
      <c r="P788" s="67">
        <v>108</v>
      </c>
    </row>
    <row r="789" spans="1:16" x14ac:dyDescent="0.45">
      <c r="A789" s="67" t="s">
        <v>2073</v>
      </c>
      <c r="B789" s="67" t="s">
        <v>2074</v>
      </c>
      <c r="C789" s="67">
        <v>481</v>
      </c>
      <c r="D789" s="67">
        <v>77</v>
      </c>
      <c r="E789" s="67">
        <v>275</v>
      </c>
      <c r="F789" s="67">
        <v>69</v>
      </c>
      <c r="G789" s="67">
        <v>275</v>
      </c>
      <c r="H789" s="67">
        <v>69</v>
      </c>
      <c r="I789" s="67">
        <v>272</v>
      </c>
      <c r="J789" s="67">
        <v>69</v>
      </c>
      <c r="K789" s="67">
        <v>3</v>
      </c>
      <c r="L789" s="67">
        <v>3</v>
      </c>
      <c r="M789" s="67">
        <v>0</v>
      </c>
      <c r="N789" s="67">
        <v>9</v>
      </c>
      <c r="O789" s="67">
        <v>206</v>
      </c>
      <c r="P789" s="67">
        <v>37</v>
      </c>
    </row>
    <row r="790" spans="1:16" x14ac:dyDescent="0.45">
      <c r="A790" s="67" t="s">
        <v>2075</v>
      </c>
      <c r="B790" s="67" t="s">
        <v>2076</v>
      </c>
      <c r="C790" s="67">
        <v>386</v>
      </c>
      <c r="D790" s="67">
        <v>97</v>
      </c>
      <c r="E790" s="67">
        <v>210</v>
      </c>
      <c r="F790" s="67">
        <v>65</v>
      </c>
      <c r="G790" s="67">
        <v>210</v>
      </c>
      <c r="H790" s="67">
        <v>65</v>
      </c>
      <c r="I790" s="67">
        <v>198</v>
      </c>
      <c r="J790" s="67">
        <v>63</v>
      </c>
      <c r="K790" s="67">
        <v>12</v>
      </c>
      <c r="L790" s="67">
        <v>10</v>
      </c>
      <c r="M790" s="67">
        <v>0</v>
      </c>
      <c r="N790" s="67">
        <v>9</v>
      </c>
      <c r="O790" s="67">
        <v>176</v>
      </c>
      <c r="P790" s="67">
        <v>51</v>
      </c>
    </row>
    <row r="791" spans="1:16" x14ac:dyDescent="0.45">
      <c r="A791" s="67" t="s">
        <v>2077</v>
      </c>
      <c r="B791" s="67" t="s">
        <v>2078</v>
      </c>
      <c r="C791" s="67">
        <v>12832</v>
      </c>
      <c r="D791" s="67">
        <v>379</v>
      </c>
      <c r="E791" s="67">
        <v>8150</v>
      </c>
      <c r="F791" s="67">
        <v>432</v>
      </c>
      <c r="G791" s="67">
        <v>8150</v>
      </c>
      <c r="H791" s="67">
        <v>432</v>
      </c>
      <c r="I791" s="67">
        <v>7830</v>
      </c>
      <c r="J791" s="67">
        <v>430</v>
      </c>
      <c r="K791" s="67">
        <v>320</v>
      </c>
      <c r="L791" s="67">
        <v>123</v>
      </c>
      <c r="M791" s="67">
        <v>0</v>
      </c>
      <c r="N791" s="67">
        <v>15</v>
      </c>
      <c r="O791" s="67">
        <v>4682</v>
      </c>
      <c r="P791" s="67">
        <v>398</v>
      </c>
    </row>
    <row r="792" spans="1:16" x14ac:dyDescent="0.45">
      <c r="A792" s="67" t="s">
        <v>2079</v>
      </c>
      <c r="B792" s="67" t="s">
        <v>2080</v>
      </c>
      <c r="C792" s="67">
        <v>1487</v>
      </c>
      <c r="D792" s="67">
        <v>145</v>
      </c>
      <c r="E792" s="67">
        <v>764</v>
      </c>
      <c r="F792" s="67">
        <v>94</v>
      </c>
      <c r="G792" s="67">
        <v>764</v>
      </c>
      <c r="H792" s="67">
        <v>94</v>
      </c>
      <c r="I792" s="67">
        <v>728</v>
      </c>
      <c r="J792" s="67">
        <v>89</v>
      </c>
      <c r="K792" s="67">
        <v>36</v>
      </c>
      <c r="L792" s="67">
        <v>18</v>
      </c>
      <c r="M792" s="67">
        <v>0</v>
      </c>
      <c r="N792" s="67">
        <v>9</v>
      </c>
      <c r="O792" s="67">
        <v>723</v>
      </c>
      <c r="P792" s="67">
        <v>86</v>
      </c>
    </row>
    <row r="793" spans="1:16" x14ac:dyDescent="0.45">
      <c r="A793" s="67" t="s">
        <v>2081</v>
      </c>
      <c r="B793" s="67" t="s">
        <v>2082</v>
      </c>
      <c r="C793" s="67">
        <v>2616</v>
      </c>
      <c r="D793" s="67">
        <v>187</v>
      </c>
      <c r="E793" s="67">
        <v>1442</v>
      </c>
      <c r="F793" s="67">
        <v>130</v>
      </c>
      <c r="G793" s="67">
        <v>1442</v>
      </c>
      <c r="H793" s="67">
        <v>130</v>
      </c>
      <c r="I793" s="67">
        <v>1408</v>
      </c>
      <c r="J793" s="67">
        <v>129</v>
      </c>
      <c r="K793" s="67">
        <v>34</v>
      </c>
      <c r="L793" s="67">
        <v>22</v>
      </c>
      <c r="M793" s="67">
        <v>0</v>
      </c>
      <c r="N793" s="67">
        <v>9</v>
      </c>
      <c r="O793" s="67">
        <v>1174</v>
      </c>
      <c r="P793" s="67">
        <v>120</v>
      </c>
    </row>
    <row r="794" spans="1:16" x14ac:dyDescent="0.45">
      <c r="A794" s="67" t="s">
        <v>2083</v>
      </c>
      <c r="B794" s="67" t="s">
        <v>2084</v>
      </c>
      <c r="C794" s="67">
        <v>2377</v>
      </c>
      <c r="D794" s="67">
        <v>206</v>
      </c>
      <c r="E794" s="67">
        <v>1180</v>
      </c>
      <c r="F794" s="67">
        <v>142</v>
      </c>
      <c r="G794" s="67">
        <v>1180</v>
      </c>
      <c r="H794" s="67">
        <v>142</v>
      </c>
      <c r="I794" s="67">
        <v>1124</v>
      </c>
      <c r="J794" s="67">
        <v>141</v>
      </c>
      <c r="K794" s="67">
        <v>56</v>
      </c>
      <c r="L794" s="67">
        <v>22</v>
      </c>
      <c r="M794" s="67">
        <v>0</v>
      </c>
      <c r="N794" s="67">
        <v>9</v>
      </c>
      <c r="O794" s="67">
        <v>1197</v>
      </c>
      <c r="P794" s="67">
        <v>146</v>
      </c>
    </row>
    <row r="795" spans="1:16" x14ac:dyDescent="0.45">
      <c r="A795" s="67" t="s">
        <v>2085</v>
      </c>
      <c r="B795" s="67" t="s">
        <v>2086</v>
      </c>
      <c r="C795" s="67">
        <v>2907</v>
      </c>
      <c r="D795" s="67">
        <v>214</v>
      </c>
      <c r="E795" s="67">
        <v>1417</v>
      </c>
      <c r="F795" s="67">
        <v>146</v>
      </c>
      <c r="G795" s="67">
        <v>1406</v>
      </c>
      <c r="H795" s="67">
        <v>145</v>
      </c>
      <c r="I795" s="67">
        <v>1342</v>
      </c>
      <c r="J795" s="67">
        <v>139</v>
      </c>
      <c r="K795" s="67">
        <v>64</v>
      </c>
      <c r="L795" s="67">
        <v>23</v>
      </c>
      <c r="M795" s="67">
        <v>11</v>
      </c>
      <c r="N795" s="67">
        <v>10</v>
      </c>
      <c r="O795" s="67">
        <v>1490</v>
      </c>
      <c r="P795" s="67">
        <v>138</v>
      </c>
    </row>
    <row r="796" spans="1:16" x14ac:dyDescent="0.45">
      <c r="A796" s="67" t="s">
        <v>2087</v>
      </c>
      <c r="B796" s="67" t="s">
        <v>2088</v>
      </c>
      <c r="C796" s="67">
        <v>3017</v>
      </c>
      <c r="D796" s="67">
        <v>268</v>
      </c>
      <c r="E796" s="67">
        <v>1767</v>
      </c>
      <c r="F796" s="67">
        <v>204</v>
      </c>
      <c r="G796" s="67">
        <v>1763</v>
      </c>
      <c r="H796" s="67">
        <v>204</v>
      </c>
      <c r="I796" s="67">
        <v>1701</v>
      </c>
      <c r="J796" s="67">
        <v>203</v>
      </c>
      <c r="K796" s="67">
        <v>62</v>
      </c>
      <c r="L796" s="67">
        <v>26</v>
      </c>
      <c r="M796" s="67">
        <v>4</v>
      </c>
      <c r="N796" s="67">
        <v>6</v>
      </c>
      <c r="O796" s="67">
        <v>1250</v>
      </c>
      <c r="P796" s="67">
        <v>151</v>
      </c>
    </row>
    <row r="797" spans="1:16" x14ac:dyDescent="0.45">
      <c r="A797" s="67" t="s">
        <v>2089</v>
      </c>
      <c r="B797" s="67" t="s">
        <v>2090</v>
      </c>
      <c r="C797" s="67">
        <v>1079</v>
      </c>
      <c r="D797" s="67">
        <v>128</v>
      </c>
      <c r="E797" s="67">
        <v>637</v>
      </c>
      <c r="F797" s="67">
        <v>100</v>
      </c>
      <c r="G797" s="67">
        <v>637</v>
      </c>
      <c r="H797" s="67">
        <v>100</v>
      </c>
      <c r="I797" s="67">
        <v>624</v>
      </c>
      <c r="J797" s="67">
        <v>100</v>
      </c>
      <c r="K797" s="67">
        <v>13</v>
      </c>
      <c r="L797" s="67">
        <v>6</v>
      </c>
      <c r="M797" s="67">
        <v>0</v>
      </c>
      <c r="N797" s="67">
        <v>9</v>
      </c>
      <c r="O797" s="67">
        <v>442</v>
      </c>
      <c r="P797" s="67">
        <v>74</v>
      </c>
    </row>
    <row r="798" spans="1:16" x14ac:dyDescent="0.45">
      <c r="A798" s="67" t="s">
        <v>2091</v>
      </c>
      <c r="B798" s="67" t="s">
        <v>2092</v>
      </c>
      <c r="C798" s="67">
        <v>1493</v>
      </c>
      <c r="D798" s="67">
        <v>156</v>
      </c>
      <c r="E798" s="67">
        <v>837</v>
      </c>
      <c r="F798" s="67">
        <v>117</v>
      </c>
      <c r="G798" s="67">
        <v>837</v>
      </c>
      <c r="H798" s="67">
        <v>117</v>
      </c>
      <c r="I798" s="67">
        <v>787</v>
      </c>
      <c r="J798" s="67">
        <v>107</v>
      </c>
      <c r="K798" s="67">
        <v>50</v>
      </c>
      <c r="L798" s="67">
        <v>25</v>
      </c>
      <c r="M798" s="67">
        <v>0</v>
      </c>
      <c r="N798" s="67">
        <v>9</v>
      </c>
      <c r="O798" s="67">
        <v>656</v>
      </c>
      <c r="P798" s="67">
        <v>73</v>
      </c>
    </row>
    <row r="799" spans="1:16" x14ac:dyDescent="0.45">
      <c r="A799" s="67" t="s">
        <v>2093</v>
      </c>
      <c r="B799" s="67" t="s">
        <v>2094</v>
      </c>
      <c r="C799" s="67">
        <v>25220</v>
      </c>
      <c r="D799" s="67">
        <v>314</v>
      </c>
      <c r="E799" s="67">
        <v>16446</v>
      </c>
      <c r="F799" s="67">
        <v>502</v>
      </c>
      <c r="G799" s="67">
        <v>16413</v>
      </c>
      <c r="H799" s="67">
        <v>506</v>
      </c>
      <c r="I799" s="67">
        <v>15821</v>
      </c>
      <c r="J799" s="67">
        <v>537</v>
      </c>
      <c r="K799" s="67">
        <v>592</v>
      </c>
      <c r="L799" s="67">
        <v>158</v>
      </c>
      <c r="M799" s="67">
        <v>33</v>
      </c>
      <c r="N799" s="67">
        <v>31</v>
      </c>
      <c r="O799" s="67">
        <v>8774</v>
      </c>
      <c r="P799" s="67">
        <v>550</v>
      </c>
    </row>
    <row r="800" spans="1:16" x14ac:dyDescent="0.45">
      <c r="A800" s="67" t="s">
        <v>2095</v>
      </c>
      <c r="B800" s="67" t="s">
        <v>2096</v>
      </c>
      <c r="C800" s="67">
        <v>1130</v>
      </c>
      <c r="D800" s="67">
        <v>87</v>
      </c>
      <c r="E800" s="67">
        <v>508</v>
      </c>
      <c r="F800" s="67">
        <v>52</v>
      </c>
      <c r="G800" s="67">
        <v>506</v>
      </c>
      <c r="H800" s="67">
        <v>51</v>
      </c>
      <c r="I800" s="67">
        <v>492</v>
      </c>
      <c r="J800" s="67">
        <v>50</v>
      </c>
      <c r="K800" s="67">
        <v>14</v>
      </c>
      <c r="L800" s="67">
        <v>11</v>
      </c>
      <c r="M800" s="67">
        <v>2</v>
      </c>
      <c r="N800" s="67">
        <v>3</v>
      </c>
      <c r="O800" s="67">
        <v>622</v>
      </c>
      <c r="P800" s="67">
        <v>81</v>
      </c>
    </row>
    <row r="801" spans="1:16" x14ac:dyDescent="0.45">
      <c r="A801" s="67" t="s">
        <v>2097</v>
      </c>
      <c r="B801" s="67" t="s">
        <v>2098</v>
      </c>
      <c r="C801" s="67">
        <v>2353</v>
      </c>
      <c r="D801" s="67">
        <v>213</v>
      </c>
      <c r="E801" s="67">
        <v>1430</v>
      </c>
      <c r="F801" s="67">
        <v>165</v>
      </c>
      <c r="G801" s="67">
        <v>1430</v>
      </c>
      <c r="H801" s="67">
        <v>165</v>
      </c>
      <c r="I801" s="67">
        <v>1402</v>
      </c>
      <c r="J801" s="67">
        <v>163</v>
      </c>
      <c r="K801" s="67">
        <v>28</v>
      </c>
      <c r="L801" s="67">
        <v>18</v>
      </c>
      <c r="M801" s="67">
        <v>0</v>
      </c>
      <c r="N801" s="67">
        <v>9</v>
      </c>
      <c r="O801" s="67">
        <v>923</v>
      </c>
      <c r="P801" s="67">
        <v>127</v>
      </c>
    </row>
    <row r="802" spans="1:16" x14ac:dyDescent="0.45">
      <c r="A802" s="67" t="s">
        <v>2099</v>
      </c>
      <c r="B802" s="67" t="s">
        <v>2100</v>
      </c>
      <c r="C802" s="67">
        <v>2810</v>
      </c>
      <c r="D802" s="67">
        <v>196</v>
      </c>
      <c r="E802" s="67">
        <v>1605</v>
      </c>
      <c r="F802" s="67">
        <v>172</v>
      </c>
      <c r="G802" s="67">
        <v>1605</v>
      </c>
      <c r="H802" s="67">
        <v>172</v>
      </c>
      <c r="I802" s="67">
        <v>1562</v>
      </c>
      <c r="J802" s="67">
        <v>167</v>
      </c>
      <c r="K802" s="67">
        <v>43</v>
      </c>
      <c r="L802" s="67">
        <v>20</v>
      </c>
      <c r="M802" s="67">
        <v>0</v>
      </c>
      <c r="N802" s="67">
        <v>9</v>
      </c>
      <c r="O802" s="67">
        <v>1205</v>
      </c>
      <c r="P802" s="67">
        <v>109</v>
      </c>
    </row>
    <row r="803" spans="1:16" x14ac:dyDescent="0.45">
      <c r="A803" s="67" t="s">
        <v>2101</v>
      </c>
      <c r="B803" s="67" t="s">
        <v>2102</v>
      </c>
      <c r="C803" s="67">
        <v>3381</v>
      </c>
      <c r="D803" s="67">
        <v>207</v>
      </c>
      <c r="E803" s="67">
        <v>1580</v>
      </c>
      <c r="F803" s="67">
        <v>121</v>
      </c>
      <c r="G803" s="67">
        <v>1580</v>
      </c>
      <c r="H803" s="67">
        <v>121</v>
      </c>
      <c r="I803" s="67">
        <v>1538</v>
      </c>
      <c r="J803" s="67">
        <v>120</v>
      </c>
      <c r="K803" s="67">
        <v>42</v>
      </c>
      <c r="L803" s="67">
        <v>19</v>
      </c>
      <c r="M803" s="67">
        <v>0</v>
      </c>
      <c r="N803" s="67">
        <v>9</v>
      </c>
      <c r="O803" s="67">
        <v>1801</v>
      </c>
      <c r="P803" s="67">
        <v>152</v>
      </c>
    </row>
    <row r="804" spans="1:16" x14ac:dyDescent="0.45">
      <c r="A804" s="67" t="s">
        <v>2103</v>
      </c>
      <c r="B804" s="67" t="s">
        <v>2104</v>
      </c>
      <c r="C804" s="67">
        <v>721</v>
      </c>
      <c r="D804" s="67">
        <v>79</v>
      </c>
      <c r="E804" s="67">
        <v>378</v>
      </c>
      <c r="F804" s="67">
        <v>63</v>
      </c>
      <c r="G804" s="67">
        <v>375</v>
      </c>
      <c r="H804" s="67">
        <v>64</v>
      </c>
      <c r="I804" s="67">
        <v>362</v>
      </c>
      <c r="J804" s="67">
        <v>61</v>
      </c>
      <c r="K804" s="67">
        <v>13</v>
      </c>
      <c r="L804" s="67">
        <v>9</v>
      </c>
      <c r="M804" s="67">
        <v>3</v>
      </c>
      <c r="N804" s="67">
        <v>3</v>
      </c>
      <c r="O804" s="67">
        <v>343</v>
      </c>
      <c r="P804" s="67">
        <v>50</v>
      </c>
    </row>
    <row r="805" spans="1:16" x14ac:dyDescent="0.45">
      <c r="A805" s="67" t="s">
        <v>2105</v>
      </c>
      <c r="B805" s="67" t="s">
        <v>2106</v>
      </c>
      <c r="C805" s="67">
        <v>1411</v>
      </c>
      <c r="D805" s="67">
        <v>157</v>
      </c>
      <c r="E805" s="67">
        <v>535</v>
      </c>
      <c r="F805" s="67">
        <v>83</v>
      </c>
      <c r="G805" s="67">
        <v>535</v>
      </c>
      <c r="H805" s="67">
        <v>83</v>
      </c>
      <c r="I805" s="67">
        <v>512</v>
      </c>
      <c r="J805" s="67">
        <v>81</v>
      </c>
      <c r="K805" s="67">
        <v>23</v>
      </c>
      <c r="L805" s="67">
        <v>12</v>
      </c>
      <c r="M805" s="67">
        <v>0</v>
      </c>
      <c r="N805" s="67">
        <v>9</v>
      </c>
      <c r="O805" s="67">
        <v>876</v>
      </c>
      <c r="P805" s="67">
        <v>125</v>
      </c>
    </row>
    <row r="806" spans="1:16" x14ac:dyDescent="0.45">
      <c r="A806" s="67" t="s">
        <v>2107</v>
      </c>
      <c r="B806" s="67" t="s">
        <v>2108</v>
      </c>
      <c r="C806" s="67">
        <v>32148</v>
      </c>
      <c r="D806" s="67">
        <v>844</v>
      </c>
      <c r="E806" s="67">
        <v>20051</v>
      </c>
      <c r="F806" s="67">
        <v>713</v>
      </c>
      <c r="G806" s="67">
        <v>20051</v>
      </c>
      <c r="H806" s="67">
        <v>713</v>
      </c>
      <c r="I806" s="67">
        <v>19328</v>
      </c>
      <c r="J806" s="67">
        <v>714</v>
      </c>
      <c r="K806" s="67">
        <v>723</v>
      </c>
      <c r="L806" s="67">
        <v>190</v>
      </c>
      <c r="M806" s="67">
        <v>0</v>
      </c>
      <c r="N806" s="67">
        <v>20</v>
      </c>
      <c r="O806" s="67">
        <v>12097</v>
      </c>
      <c r="P806" s="67">
        <v>617</v>
      </c>
    </row>
    <row r="807" spans="1:16" x14ac:dyDescent="0.45">
      <c r="A807" s="67" t="s">
        <v>2109</v>
      </c>
      <c r="B807" s="67" t="s">
        <v>2110</v>
      </c>
      <c r="C807" s="67">
        <v>17650</v>
      </c>
      <c r="D807" s="67">
        <v>734</v>
      </c>
      <c r="E807" s="67">
        <v>12138</v>
      </c>
      <c r="F807" s="67">
        <v>679</v>
      </c>
      <c r="G807" s="67">
        <v>12138</v>
      </c>
      <c r="H807" s="67">
        <v>679</v>
      </c>
      <c r="I807" s="67">
        <v>11916</v>
      </c>
      <c r="J807" s="67">
        <v>674</v>
      </c>
      <c r="K807" s="67">
        <v>222</v>
      </c>
      <c r="L807" s="67">
        <v>86</v>
      </c>
      <c r="M807" s="67">
        <v>0</v>
      </c>
      <c r="N807" s="67">
        <v>17</v>
      </c>
      <c r="O807" s="67">
        <v>5512</v>
      </c>
      <c r="P807" s="67">
        <v>440</v>
      </c>
    </row>
    <row r="808" spans="1:16" x14ac:dyDescent="0.45">
      <c r="A808" s="67" t="s">
        <v>2111</v>
      </c>
      <c r="B808" s="67" t="s">
        <v>2112</v>
      </c>
      <c r="C808" s="67">
        <v>18429</v>
      </c>
      <c r="D808" s="67">
        <v>902</v>
      </c>
      <c r="E808" s="67">
        <v>11900</v>
      </c>
      <c r="F808" s="67">
        <v>815</v>
      </c>
      <c r="G808" s="67">
        <v>11900</v>
      </c>
      <c r="H808" s="67">
        <v>815</v>
      </c>
      <c r="I808" s="67">
        <v>11689</v>
      </c>
      <c r="J808" s="67">
        <v>784</v>
      </c>
      <c r="K808" s="67">
        <v>211</v>
      </c>
      <c r="L808" s="67">
        <v>153</v>
      </c>
      <c r="M808" s="67">
        <v>0</v>
      </c>
      <c r="N808" s="67">
        <v>17</v>
      </c>
      <c r="O808" s="67">
        <v>6529</v>
      </c>
      <c r="P808" s="67">
        <v>619</v>
      </c>
    </row>
    <row r="809" spans="1:16" x14ac:dyDescent="0.45">
      <c r="A809" s="67" t="s">
        <v>2113</v>
      </c>
      <c r="B809" s="67" t="s">
        <v>2114</v>
      </c>
      <c r="C809" s="67">
        <v>1654</v>
      </c>
      <c r="D809" s="67">
        <v>187</v>
      </c>
      <c r="E809" s="67">
        <v>1102</v>
      </c>
      <c r="F809" s="67">
        <v>164</v>
      </c>
      <c r="G809" s="67">
        <v>1102</v>
      </c>
      <c r="H809" s="67">
        <v>164</v>
      </c>
      <c r="I809" s="67">
        <v>1073</v>
      </c>
      <c r="J809" s="67">
        <v>159</v>
      </c>
      <c r="K809" s="67">
        <v>29</v>
      </c>
      <c r="L809" s="67">
        <v>20</v>
      </c>
      <c r="M809" s="67">
        <v>0</v>
      </c>
      <c r="N809" s="67">
        <v>9</v>
      </c>
      <c r="O809" s="67">
        <v>552</v>
      </c>
      <c r="P809" s="67">
        <v>73</v>
      </c>
    </row>
    <row r="810" spans="1:16" x14ac:dyDescent="0.45">
      <c r="A810" s="67" t="s">
        <v>2115</v>
      </c>
      <c r="B810" s="67" t="s">
        <v>2116</v>
      </c>
      <c r="C810" s="67">
        <v>21046</v>
      </c>
      <c r="D810" s="67">
        <v>832</v>
      </c>
      <c r="E810" s="67">
        <v>13627</v>
      </c>
      <c r="F810" s="67">
        <v>679</v>
      </c>
      <c r="G810" s="67">
        <v>13619</v>
      </c>
      <c r="H810" s="67">
        <v>681</v>
      </c>
      <c r="I810" s="67">
        <v>13212</v>
      </c>
      <c r="J810" s="67">
        <v>679</v>
      </c>
      <c r="K810" s="67">
        <v>407</v>
      </c>
      <c r="L810" s="67">
        <v>99</v>
      </c>
      <c r="M810" s="67">
        <v>8</v>
      </c>
      <c r="N810" s="67">
        <v>12</v>
      </c>
      <c r="O810" s="67">
        <v>7419</v>
      </c>
      <c r="P810" s="67">
        <v>516</v>
      </c>
    </row>
    <row r="811" spans="1:16" x14ac:dyDescent="0.45">
      <c r="A811" s="67" t="s">
        <v>2117</v>
      </c>
      <c r="B811" s="67" t="s">
        <v>2118</v>
      </c>
      <c r="C811" s="67">
        <v>18764</v>
      </c>
      <c r="D811" s="67">
        <v>985</v>
      </c>
      <c r="E811" s="67">
        <v>13594</v>
      </c>
      <c r="F811" s="67">
        <v>921</v>
      </c>
      <c r="G811" s="67">
        <v>13572</v>
      </c>
      <c r="H811" s="67">
        <v>915</v>
      </c>
      <c r="I811" s="67">
        <v>13232</v>
      </c>
      <c r="J811" s="67">
        <v>883</v>
      </c>
      <c r="K811" s="67">
        <v>340</v>
      </c>
      <c r="L811" s="67">
        <v>194</v>
      </c>
      <c r="M811" s="67">
        <v>22</v>
      </c>
      <c r="N811" s="67">
        <v>31</v>
      </c>
      <c r="O811" s="67">
        <v>5170</v>
      </c>
      <c r="P811" s="67">
        <v>508</v>
      </c>
    </row>
    <row r="812" spans="1:16" x14ac:dyDescent="0.45">
      <c r="A812" s="67" t="s">
        <v>2119</v>
      </c>
      <c r="B812" s="67" t="s">
        <v>2120</v>
      </c>
      <c r="C812" s="67">
        <v>25201</v>
      </c>
      <c r="D812" s="67">
        <v>932</v>
      </c>
      <c r="E812" s="67">
        <v>17736</v>
      </c>
      <c r="F812" s="67">
        <v>857</v>
      </c>
      <c r="G812" s="67">
        <v>17682</v>
      </c>
      <c r="H812" s="67">
        <v>860</v>
      </c>
      <c r="I812" s="67">
        <v>16975</v>
      </c>
      <c r="J812" s="67">
        <v>868</v>
      </c>
      <c r="K812" s="67">
        <v>707</v>
      </c>
      <c r="L812" s="67">
        <v>167</v>
      </c>
      <c r="M812" s="67">
        <v>54</v>
      </c>
      <c r="N812" s="67">
        <v>59</v>
      </c>
      <c r="O812" s="67">
        <v>7465</v>
      </c>
      <c r="P812" s="67">
        <v>534</v>
      </c>
    </row>
    <row r="813" spans="1:16" x14ac:dyDescent="0.45">
      <c r="A813" s="67" t="s">
        <v>2121</v>
      </c>
      <c r="B813" s="67" t="s">
        <v>2122</v>
      </c>
      <c r="C813" s="67">
        <v>34607</v>
      </c>
      <c r="D813" s="67">
        <v>1037</v>
      </c>
      <c r="E813" s="67">
        <v>25046</v>
      </c>
      <c r="F813" s="67">
        <v>981</v>
      </c>
      <c r="G813" s="67">
        <v>24981</v>
      </c>
      <c r="H813" s="67">
        <v>987</v>
      </c>
      <c r="I813" s="67">
        <v>24038</v>
      </c>
      <c r="J813" s="67">
        <v>951</v>
      </c>
      <c r="K813" s="67">
        <v>943</v>
      </c>
      <c r="L813" s="67">
        <v>319</v>
      </c>
      <c r="M813" s="67">
        <v>65</v>
      </c>
      <c r="N813" s="67">
        <v>96</v>
      </c>
      <c r="O813" s="67">
        <v>9561</v>
      </c>
      <c r="P813" s="67">
        <v>511</v>
      </c>
    </row>
    <row r="814" spans="1:16" x14ac:dyDescent="0.45">
      <c r="A814" s="67" t="s">
        <v>2123</v>
      </c>
      <c r="B814" s="67" t="s">
        <v>2124</v>
      </c>
      <c r="C814" s="67">
        <v>1130</v>
      </c>
      <c r="D814" s="67">
        <v>166</v>
      </c>
      <c r="E814" s="67">
        <v>696</v>
      </c>
      <c r="F814" s="67">
        <v>146</v>
      </c>
      <c r="G814" s="67">
        <v>696</v>
      </c>
      <c r="H814" s="67">
        <v>146</v>
      </c>
      <c r="I814" s="67">
        <v>684</v>
      </c>
      <c r="J814" s="67">
        <v>144</v>
      </c>
      <c r="K814" s="67">
        <v>12</v>
      </c>
      <c r="L814" s="67">
        <v>9</v>
      </c>
      <c r="M814" s="67">
        <v>0</v>
      </c>
      <c r="N814" s="67">
        <v>9</v>
      </c>
      <c r="O814" s="67">
        <v>434</v>
      </c>
      <c r="P814" s="67">
        <v>80</v>
      </c>
    </row>
    <row r="815" spans="1:16" x14ac:dyDescent="0.45">
      <c r="A815" s="67" t="s">
        <v>2125</v>
      </c>
      <c r="B815" s="67" t="s">
        <v>2126</v>
      </c>
      <c r="C815" s="67">
        <v>919</v>
      </c>
      <c r="D815" s="67">
        <v>107</v>
      </c>
      <c r="E815" s="67">
        <v>625</v>
      </c>
      <c r="F815" s="67">
        <v>91</v>
      </c>
      <c r="G815" s="67">
        <v>625</v>
      </c>
      <c r="H815" s="67">
        <v>91</v>
      </c>
      <c r="I815" s="67">
        <v>601</v>
      </c>
      <c r="J815" s="67">
        <v>84</v>
      </c>
      <c r="K815" s="67">
        <v>24</v>
      </c>
      <c r="L815" s="67">
        <v>18</v>
      </c>
      <c r="M815" s="67">
        <v>0</v>
      </c>
      <c r="N815" s="67">
        <v>9</v>
      </c>
      <c r="O815" s="67">
        <v>294</v>
      </c>
      <c r="P815" s="67">
        <v>51</v>
      </c>
    </row>
    <row r="816" spans="1:16" x14ac:dyDescent="0.45">
      <c r="A816" s="67" t="s">
        <v>2127</v>
      </c>
      <c r="B816" s="67" t="s">
        <v>2128</v>
      </c>
      <c r="C816" s="67">
        <v>7241</v>
      </c>
      <c r="D816" s="67">
        <v>276</v>
      </c>
      <c r="E816" s="67">
        <v>4588</v>
      </c>
      <c r="F816" s="67">
        <v>347</v>
      </c>
      <c r="G816" s="67">
        <v>4588</v>
      </c>
      <c r="H816" s="67">
        <v>347</v>
      </c>
      <c r="I816" s="67">
        <v>4467</v>
      </c>
      <c r="J816" s="67">
        <v>341</v>
      </c>
      <c r="K816" s="67">
        <v>121</v>
      </c>
      <c r="L816" s="67">
        <v>64</v>
      </c>
      <c r="M816" s="67">
        <v>0</v>
      </c>
      <c r="N816" s="67">
        <v>13</v>
      </c>
      <c r="O816" s="67">
        <v>2653</v>
      </c>
      <c r="P816" s="67">
        <v>219</v>
      </c>
    </row>
    <row r="817" spans="1:16" x14ac:dyDescent="0.45">
      <c r="A817" s="67" t="s">
        <v>2129</v>
      </c>
      <c r="B817" s="67" t="s">
        <v>2130</v>
      </c>
      <c r="C817" s="67">
        <v>133</v>
      </c>
      <c r="D817" s="67">
        <v>108</v>
      </c>
      <c r="E817" s="67">
        <v>100</v>
      </c>
      <c r="F817" s="67">
        <v>112</v>
      </c>
      <c r="G817" s="67">
        <v>100</v>
      </c>
      <c r="H817" s="67">
        <v>112</v>
      </c>
      <c r="I817" s="67">
        <v>96</v>
      </c>
      <c r="J817" s="67">
        <v>112</v>
      </c>
      <c r="K817" s="67">
        <v>4</v>
      </c>
      <c r="L817" s="67">
        <v>7</v>
      </c>
      <c r="M817" s="67">
        <v>0</v>
      </c>
      <c r="N817" s="67">
        <v>9</v>
      </c>
      <c r="O817" s="67">
        <v>33</v>
      </c>
      <c r="P817" s="67">
        <v>18</v>
      </c>
    </row>
    <row r="818" spans="1:16" x14ac:dyDescent="0.45">
      <c r="A818" s="67" t="s">
        <v>2131</v>
      </c>
      <c r="B818" s="67" t="s">
        <v>2132</v>
      </c>
      <c r="C818" s="67">
        <v>295</v>
      </c>
      <c r="D818" s="67">
        <v>94</v>
      </c>
      <c r="E818" s="67">
        <v>189</v>
      </c>
      <c r="F818" s="67">
        <v>67</v>
      </c>
      <c r="G818" s="67">
        <v>189</v>
      </c>
      <c r="H818" s="67">
        <v>67</v>
      </c>
      <c r="I818" s="67">
        <v>189</v>
      </c>
      <c r="J818" s="67">
        <v>67</v>
      </c>
      <c r="K818" s="67">
        <v>0</v>
      </c>
      <c r="L818" s="67">
        <v>9</v>
      </c>
      <c r="M818" s="67">
        <v>0</v>
      </c>
      <c r="N818" s="67">
        <v>9</v>
      </c>
      <c r="O818" s="67">
        <v>106</v>
      </c>
      <c r="P818" s="67">
        <v>56</v>
      </c>
    </row>
    <row r="819" spans="1:16" x14ac:dyDescent="0.45">
      <c r="A819" s="67" t="s">
        <v>2133</v>
      </c>
      <c r="B819" s="67" t="s">
        <v>2134</v>
      </c>
      <c r="C819" s="67">
        <v>327</v>
      </c>
      <c r="D819" s="67">
        <v>79</v>
      </c>
      <c r="E819" s="67">
        <v>181</v>
      </c>
      <c r="F819" s="67">
        <v>56</v>
      </c>
      <c r="G819" s="67">
        <v>181</v>
      </c>
      <c r="H819" s="67">
        <v>56</v>
      </c>
      <c r="I819" s="67">
        <v>179</v>
      </c>
      <c r="J819" s="67">
        <v>55</v>
      </c>
      <c r="K819" s="67">
        <v>2</v>
      </c>
      <c r="L819" s="67">
        <v>3</v>
      </c>
      <c r="M819" s="67">
        <v>0</v>
      </c>
      <c r="N819" s="67">
        <v>9</v>
      </c>
      <c r="O819" s="67">
        <v>146</v>
      </c>
      <c r="P819" s="67">
        <v>49</v>
      </c>
    </row>
    <row r="820" spans="1:16" x14ac:dyDescent="0.45">
      <c r="A820" s="67" t="s">
        <v>2135</v>
      </c>
      <c r="B820" s="67" t="s">
        <v>2136</v>
      </c>
      <c r="C820" s="67">
        <v>7605</v>
      </c>
      <c r="D820" s="67">
        <v>343</v>
      </c>
      <c r="E820" s="67">
        <v>4719</v>
      </c>
      <c r="F820" s="67">
        <v>273</v>
      </c>
      <c r="G820" s="67">
        <v>4719</v>
      </c>
      <c r="H820" s="67">
        <v>273</v>
      </c>
      <c r="I820" s="67">
        <v>4578</v>
      </c>
      <c r="J820" s="67">
        <v>293</v>
      </c>
      <c r="K820" s="67">
        <v>141</v>
      </c>
      <c r="L820" s="67">
        <v>76</v>
      </c>
      <c r="M820" s="67">
        <v>0</v>
      </c>
      <c r="N820" s="67">
        <v>13</v>
      </c>
      <c r="O820" s="67">
        <v>2886</v>
      </c>
      <c r="P820" s="67">
        <v>351</v>
      </c>
    </row>
    <row r="821" spans="1:16" x14ac:dyDescent="0.45">
      <c r="A821" s="67" t="s">
        <v>2137</v>
      </c>
      <c r="B821" s="67" t="s">
        <v>2138</v>
      </c>
      <c r="C821" s="67">
        <v>1452</v>
      </c>
      <c r="D821" s="67">
        <v>156</v>
      </c>
      <c r="E821" s="67">
        <v>919</v>
      </c>
      <c r="F821" s="67">
        <v>117</v>
      </c>
      <c r="G821" s="67">
        <v>919</v>
      </c>
      <c r="H821" s="67">
        <v>117</v>
      </c>
      <c r="I821" s="67">
        <v>878</v>
      </c>
      <c r="J821" s="67">
        <v>119</v>
      </c>
      <c r="K821" s="67">
        <v>41</v>
      </c>
      <c r="L821" s="67">
        <v>17</v>
      </c>
      <c r="M821" s="67">
        <v>0</v>
      </c>
      <c r="N821" s="67">
        <v>9</v>
      </c>
      <c r="O821" s="67">
        <v>533</v>
      </c>
      <c r="P821" s="67">
        <v>69</v>
      </c>
    </row>
    <row r="822" spans="1:16" x14ac:dyDescent="0.45">
      <c r="A822" s="67" t="s">
        <v>2139</v>
      </c>
      <c r="B822" s="67" t="s">
        <v>2140</v>
      </c>
      <c r="C822" s="67">
        <v>290</v>
      </c>
      <c r="D822" s="67">
        <v>123</v>
      </c>
      <c r="E822" s="67">
        <v>214</v>
      </c>
      <c r="F822" s="67">
        <v>131</v>
      </c>
      <c r="G822" s="67">
        <v>214</v>
      </c>
      <c r="H822" s="67">
        <v>131</v>
      </c>
      <c r="I822" s="67">
        <v>214</v>
      </c>
      <c r="J822" s="67">
        <v>131</v>
      </c>
      <c r="K822" s="67">
        <v>0</v>
      </c>
      <c r="L822" s="67">
        <v>9</v>
      </c>
      <c r="M822" s="67">
        <v>0</v>
      </c>
      <c r="N822" s="67">
        <v>9</v>
      </c>
      <c r="O822" s="67">
        <v>76</v>
      </c>
      <c r="P822" s="67">
        <v>67</v>
      </c>
    </row>
    <row r="823" spans="1:16" x14ac:dyDescent="0.45">
      <c r="A823" s="67" t="s">
        <v>2141</v>
      </c>
      <c r="B823" s="67" t="s">
        <v>2142</v>
      </c>
      <c r="C823" s="67">
        <v>1054</v>
      </c>
      <c r="D823" s="67">
        <v>141</v>
      </c>
      <c r="E823" s="67">
        <v>704</v>
      </c>
      <c r="F823" s="67">
        <v>134</v>
      </c>
      <c r="G823" s="67">
        <v>704</v>
      </c>
      <c r="H823" s="67">
        <v>134</v>
      </c>
      <c r="I823" s="67">
        <v>704</v>
      </c>
      <c r="J823" s="67">
        <v>134</v>
      </c>
      <c r="K823" s="67">
        <v>0</v>
      </c>
      <c r="L823" s="67">
        <v>9</v>
      </c>
      <c r="M823" s="67">
        <v>0</v>
      </c>
      <c r="N823" s="67">
        <v>9</v>
      </c>
      <c r="O823" s="67">
        <v>350</v>
      </c>
      <c r="P823" s="67">
        <v>64</v>
      </c>
    </row>
    <row r="824" spans="1:16" x14ac:dyDescent="0.45">
      <c r="A824" s="67" t="s">
        <v>2143</v>
      </c>
      <c r="B824" s="67" t="s">
        <v>2144</v>
      </c>
      <c r="C824" s="67">
        <v>182</v>
      </c>
      <c r="D824" s="67">
        <v>61</v>
      </c>
      <c r="E824" s="67">
        <v>83</v>
      </c>
      <c r="F824" s="67">
        <v>32</v>
      </c>
      <c r="G824" s="67">
        <v>83</v>
      </c>
      <c r="H824" s="67">
        <v>32</v>
      </c>
      <c r="I824" s="67">
        <v>81</v>
      </c>
      <c r="J824" s="67">
        <v>32</v>
      </c>
      <c r="K824" s="67">
        <v>2</v>
      </c>
      <c r="L824" s="67">
        <v>4</v>
      </c>
      <c r="M824" s="67">
        <v>0</v>
      </c>
      <c r="N824" s="67">
        <v>9</v>
      </c>
      <c r="O824" s="67">
        <v>99</v>
      </c>
      <c r="P824" s="67">
        <v>61</v>
      </c>
    </row>
    <row r="825" spans="1:16" x14ac:dyDescent="0.45">
      <c r="A825" s="67" t="s">
        <v>2145</v>
      </c>
      <c r="B825" s="67" t="s">
        <v>2146</v>
      </c>
      <c r="C825" s="67">
        <v>34062</v>
      </c>
      <c r="D825" s="67">
        <v>746</v>
      </c>
      <c r="E825" s="67">
        <v>22424</v>
      </c>
      <c r="F825" s="67">
        <v>754</v>
      </c>
      <c r="G825" s="67">
        <v>22424</v>
      </c>
      <c r="H825" s="67">
        <v>754</v>
      </c>
      <c r="I825" s="67">
        <v>21403</v>
      </c>
      <c r="J825" s="67">
        <v>721</v>
      </c>
      <c r="K825" s="67">
        <v>1021</v>
      </c>
      <c r="L825" s="67">
        <v>235</v>
      </c>
      <c r="M825" s="67">
        <v>0</v>
      </c>
      <c r="N825" s="67">
        <v>20</v>
      </c>
      <c r="O825" s="67">
        <v>11638</v>
      </c>
      <c r="P825" s="67">
        <v>720</v>
      </c>
    </row>
    <row r="826" spans="1:16" x14ac:dyDescent="0.45">
      <c r="A826" s="67" t="s">
        <v>2147</v>
      </c>
      <c r="B826" s="67" t="s">
        <v>2148</v>
      </c>
      <c r="C826" s="67">
        <v>17701</v>
      </c>
      <c r="D826" s="67">
        <v>763</v>
      </c>
      <c r="E826" s="67">
        <v>10993</v>
      </c>
      <c r="F826" s="67">
        <v>701</v>
      </c>
      <c r="G826" s="67">
        <v>10993</v>
      </c>
      <c r="H826" s="67">
        <v>701</v>
      </c>
      <c r="I826" s="67">
        <v>10588</v>
      </c>
      <c r="J826" s="67">
        <v>668</v>
      </c>
      <c r="K826" s="67">
        <v>405</v>
      </c>
      <c r="L826" s="67">
        <v>175</v>
      </c>
      <c r="M826" s="67">
        <v>0</v>
      </c>
      <c r="N826" s="67">
        <v>17</v>
      </c>
      <c r="O826" s="67">
        <v>6708</v>
      </c>
      <c r="P826" s="67">
        <v>495</v>
      </c>
    </row>
    <row r="827" spans="1:16" x14ac:dyDescent="0.45">
      <c r="A827" s="67" t="s">
        <v>2149</v>
      </c>
      <c r="B827" s="67" t="s">
        <v>2150</v>
      </c>
      <c r="C827" s="67">
        <v>3632</v>
      </c>
      <c r="D827" s="67">
        <v>357</v>
      </c>
      <c r="E827" s="67">
        <v>2308</v>
      </c>
      <c r="F827" s="67">
        <v>241</v>
      </c>
      <c r="G827" s="67">
        <v>2308</v>
      </c>
      <c r="H827" s="67">
        <v>241</v>
      </c>
      <c r="I827" s="67">
        <v>2277</v>
      </c>
      <c r="J827" s="67">
        <v>236</v>
      </c>
      <c r="K827" s="67">
        <v>31</v>
      </c>
      <c r="L827" s="67">
        <v>17</v>
      </c>
      <c r="M827" s="67">
        <v>0</v>
      </c>
      <c r="N827" s="67">
        <v>9</v>
      </c>
      <c r="O827" s="67">
        <v>1324</v>
      </c>
      <c r="P827" s="67">
        <v>205</v>
      </c>
    </row>
    <row r="828" spans="1:16" x14ac:dyDescent="0.45">
      <c r="A828" s="67" t="s">
        <v>2151</v>
      </c>
      <c r="B828" s="67" t="s">
        <v>2152</v>
      </c>
      <c r="C828" s="67">
        <v>2147</v>
      </c>
      <c r="D828" s="67">
        <v>171</v>
      </c>
      <c r="E828" s="67">
        <v>1141</v>
      </c>
      <c r="F828" s="67">
        <v>118</v>
      </c>
      <c r="G828" s="67">
        <v>1141</v>
      </c>
      <c r="H828" s="67">
        <v>118</v>
      </c>
      <c r="I828" s="67">
        <v>1115</v>
      </c>
      <c r="J828" s="67">
        <v>118</v>
      </c>
      <c r="K828" s="67">
        <v>26</v>
      </c>
      <c r="L828" s="67">
        <v>14</v>
      </c>
      <c r="M828" s="67">
        <v>0</v>
      </c>
      <c r="N828" s="67">
        <v>9</v>
      </c>
      <c r="O828" s="67">
        <v>1006</v>
      </c>
      <c r="P828" s="67">
        <v>110</v>
      </c>
    </row>
    <row r="829" spans="1:16" x14ac:dyDescent="0.45">
      <c r="A829" s="67" t="s">
        <v>2153</v>
      </c>
      <c r="B829" s="67" t="s">
        <v>2154</v>
      </c>
      <c r="C829" s="67">
        <v>8090</v>
      </c>
      <c r="D829" s="67">
        <v>354</v>
      </c>
      <c r="E829" s="67">
        <v>6111</v>
      </c>
      <c r="F829" s="67">
        <v>392</v>
      </c>
      <c r="G829" s="67">
        <v>6111</v>
      </c>
      <c r="H829" s="67">
        <v>392</v>
      </c>
      <c r="I829" s="67">
        <v>5984</v>
      </c>
      <c r="J829" s="67">
        <v>366</v>
      </c>
      <c r="K829" s="67">
        <v>127</v>
      </c>
      <c r="L829" s="67">
        <v>90</v>
      </c>
      <c r="M829" s="67">
        <v>0</v>
      </c>
      <c r="N829" s="67">
        <v>15</v>
      </c>
      <c r="O829" s="67">
        <v>1979</v>
      </c>
      <c r="P829" s="67">
        <v>354</v>
      </c>
    </row>
    <row r="830" spans="1:16" x14ac:dyDescent="0.45">
      <c r="A830" s="67" t="s">
        <v>2155</v>
      </c>
      <c r="B830" s="67" t="s">
        <v>2156</v>
      </c>
      <c r="C830" s="67">
        <v>1835</v>
      </c>
      <c r="D830" s="67">
        <v>174</v>
      </c>
      <c r="E830" s="67">
        <v>898</v>
      </c>
      <c r="F830" s="67">
        <v>119</v>
      </c>
      <c r="G830" s="67">
        <v>898</v>
      </c>
      <c r="H830" s="67">
        <v>119</v>
      </c>
      <c r="I830" s="67">
        <v>823</v>
      </c>
      <c r="J830" s="67">
        <v>115</v>
      </c>
      <c r="K830" s="67">
        <v>75</v>
      </c>
      <c r="L830" s="67">
        <v>29</v>
      </c>
      <c r="M830" s="67">
        <v>0</v>
      </c>
      <c r="N830" s="67">
        <v>9</v>
      </c>
      <c r="O830" s="67">
        <v>937</v>
      </c>
      <c r="P830" s="67">
        <v>130</v>
      </c>
    </row>
    <row r="831" spans="1:16" x14ac:dyDescent="0.45">
      <c r="A831" s="67" t="s">
        <v>2157</v>
      </c>
      <c r="B831" s="67" t="s">
        <v>2158</v>
      </c>
      <c r="C831" s="67">
        <v>7233</v>
      </c>
      <c r="D831" s="67">
        <v>440</v>
      </c>
      <c r="E831" s="67">
        <v>5159</v>
      </c>
      <c r="F831" s="67">
        <v>334</v>
      </c>
      <c r="G831" s="67">
        <v>5159</v>
      </c>
      <c r="H831" s="67">
        <v>334</v>
      </c>
      <c r="I831" s="67">
        <v>5075</v>
      </c>
      <c r="J831" s="67">
        <v>321</v>
      </c>
      <c r="K831" s="67">
        <v>84</v>
      </c>
      <c r="L831" s="67">
        <v>49</v>
      </c>
      <c r="M831" s="67">
        <v>0</v>
      </c>
      <c r="N831" s="67">
        <v>13</v>
      </c>
      <c r="O831" s="67">
        <v>2074</v>
      </c>
      <c r="P831" s="67">
        <v>295</v>
      </c>
    </row>
    <row r="832" spans="1:16" x14ac:dyDescent="0.45">
      <c r="A832" s="67" t="s">
        <v>2159</v>
      </c>
      <c r="B832" s="67" t="s">
        <v>2160</v>
      </c>
      <c r="C832" s="67">
        <v>2818</v>
      </c>
      <c r="D832" s="67">
        <v>222</v>
      </c>
      <c r="E832" s="67">
        <v>1722</v>
      </c>
      <c r="F832" s="67">
        <v>168</v>
      </c>
      <c r="G832" s="67">
        <v>1722</v>
      </c>
      <c r="H832" s="67">
        <v>168</v>
      </c>
      <c r="I832" s="67">
        <v>1680</v>
      </c>
      <c r="J832" s="67">
        <v>167</v>
      </c>
      <c r="K832" s="67">
        <v>42</v>
      </c>
      <c r="L832" s="67">
        <v>28</v>
      </c>
      <c r="M832" s="67">
        <v>0</v>
      </c>
      <c r="N832" s="67">
        <v>9</v>
      </c>
      <c r="O832" s="67">
        <v>1096</v>
      </c>
      <c r="P832" s="67">
        <v>148</v>
      </c>
    </row>
    <row r="833" spans="1:16" x14ac:dyDescent="0.45">
      <c r="A833" s="67" t="s">
        <v>2161</v>
      </c>
      <c r="B833" s="67" t="s">
        <v>2162</v>
      </c>
      <c r="C833" s="67">
        <v>480</v>
      </c>
      <c r="D833" s="67">
        <v>197</v>
      </c>
      <c r="E833" s="67">
        <v>9</v>
      </c>
      <c r="F833" s="67">
        <v>36</v>
      </c>
      <c r="G833" s="67">
        <v>9</v>
      </c>
      <c r="H833" s="67">
        <v>36</v>
      </c>
      <c r="I833" s="67">
        <v>9</v>
      </c>
      <c r="J833" s="67">
        <v>36</v>
      </c>
      <c r="K833" s="67">
        <v>0</v>
      </c>
      <c r="L833" s="67">
        <v>9</v>
      </c>
      <c r="M833" s="67">
        <v>0</v>
      </c>
      <c r="N833" s="67">
        <v>9</v>
      </c>
      <c r="O833" s="67">
        <v>471</v>
      </c>
      <c r="P833" s="67">
        <v>195</v>
      </c>
    </row>
    <row r="834" spans="1:16" x14ac:dyDescent="0.45">
      <c r="A834" s="67" t="s">
        <v>2163</v>
      </c>
      <c r="B834" s="67" t="s">
        <v>2164</v>
      </c>
      <c r="C834" s="67">
        <v>1914</v>
      </c>
      <c r="D834" s="67">
        <v>286</v>
      </c>
      <c r="E834" s="67">
        <v>1263</v>
      </c>
      <c r="F834" s="67">
        <v>227</v>
      </c>
      <c r="G834" s="67">
        <v>1263</v>
      </c>
      <c r="H834" s="67">
        <v>227</v>
      </c>
      <c r="I834" s="67">
        <v>1246</v>
      </c>
      <c r="J834" s="67">
        <v>225</v>
      </c>
      <c r="K834" s="67">
        <v>17</v>
      </c>
      <c r="L834" s="67">
        <v>11</v>
      </c>
      <c r="M834" s="67">
        <v>0</v>
      </c>
      <c r="N834" s="67">
        <v>9</v>
      </c>
      <c r="O834" s="67">
        <v>651</v>
      </c>
      <c r="P834" s="67">
        <v>138</v>
      </c>
    </row>
    <row r="835" spans="1:16" x14ac:dyDescent="0.45">
      <c r="A835" s="67" t="s">
        <v>2165</v>
      </c>
      <c r="B835" s="67" t="s">
        <v>2166</v>
      </c>
      <c r="C835" s="67">
        <v>154</v>
      </c>
      <c r="D835" s="67">
        <v>27</v>
      </c>
      <c r="E835" s="67">
        <v>96</v>
      </c>
      <c r="F835" s="67">
        <v>21</v>
      </c>
      <c r="G835" s="67">
        <v>96</v>
      </c>
      <c r="H835" s="67">
        <v>21</v>
      </c>
      <c r="I835" s="67">
        <v>96</v>
      </c>
      <c r="J835" s="67">
        <v>21</v>
      </c>
      <c r="K835" s="67">
        <v>0</v>
      </c>
      <c r="L835" s="67">
        <v>9</v>
      </c>
      <c r="M835" s="67">
        <v>0</v>
      </c>
      <c r="N835" s="67">
        <v>9</v>
      </c>
      <c r="O835" s="67">
        <v>58</v>
      </c>
      <c r="P835" s="67">
        <v>24</v>
      </c>
    </row>
    <row r="836" spans="1:16" x14ac:dyDescent="0.45">
      <c r="A836" s="67" t="s">
        <v>2167</v>
      </c>
      <c r="B836" s="67" t="s">
        <v>2168</v>
      </c>
      <c r="C836" s="67">
        <v>2803</v>
      </c>
      <c r="D836" s="67">
        <v>193</v>
      </c>
      <c r="E836" s="67">
        <v>1788</v>
      </c>
      <c r="F836" s="67">
        <v>131</v>
      </c>
      <c r="G836" s="67">
        <v>1784</v>
      </c>
      <c r="H836" s="67">
        <v>131</v>
      </c>
      <c r="I836" s="67">
        <v>1722</v>
      </c>
      <c r="J836" s="67">
        <v>134</v>
      </c>
      <c r="K836" s="67">
        <v>62</v>
      </c>
      <c r="L836" s="67">
        <v>37</v>
      </c>
      <c r="M836" s="67">
        <v>4</v>
      </c>
      <c r="N836" s="67">
        <v>5</v>
      </c>
      <c r="O836" s="67">
        <v>1015</v>
      </c>
      <c r="P836" s="67">
        <v>153</v>
      </c>
    </row>
    <row r="837" spans="1:16" x14ac:dyDescent="0.45">
      <c r="A837" s="67" t="s">
        <v>2169</v>
      </c>
      <c r="B837" s="67" t="s">
        <v>2170</v>
      </c>
      <c r="C837" s="67">
        <v>2053</v>
      </c>
      <c r="D837" s="67">
        <v>178</v>
      </c>
      <c r="E837" s="67">
        <v>1355</v>
      </c>
      <c r="F837" s="67">
        <v>164</v>
      </c>
      <c r="G837" s="67">
        <v>1355</v>
      </c>
      <c r="H837" s="67">
        <v>164</v>
      </c>
      <c r="I837" s="67">
        <v>1320</v>
      </c>
      <c r="J837" s="67">
        <v>163</v>
      </c>
      <c r="K837" s="67">
        <v>35</v>
      </c>
      <c r="L837" s="67">
        <v>16</v>
      </c>
      <c r="M837" s="67">
        <v>0</v>
      </c>
      <c r="N837" s="67">
        <v>9</v>
      </c>
      <c r="O837" s="67">
        <v>698</v>
      </c>
      <c r="P837" s="67">
        <v>87</v>
      </c>
    </row>
    <row r="838" spans="1:16" x14ac:dyDescent="0.45">
      <c r="A838" s="67" t="s">
        <v>2171</v>
      </c>
      <c r="B838" s="67" t="s">
        <v>2172</v>
      </c>
      <c r="C838" s="67">
        <v>21715</v>
      </c>
      <c r="D838" s="67">
        <v>751</v>
      </c>
      <c r="E838" s="67">
        <v>15240</v>
      </c>
      <c r="F838" s="67">
        <v>692</v>
      </c>
      <c r="G838" s="67">
        <v>15178</v>
      </c>
      <c r="H838" s="67">
        <v>691</v>
      </c>
      <c r="I838" s="67">
        <v>14686</v>
      </c>
      <c r="J838" s="67">
        <v>687</v>
      </c>
      <c r="K838" s="67">
        <v>492</v>
      </c>
      <c r="L838" s="67">
        <v>185</v>
      </c>
      <c r="M838" s="67">
        <v>62</v>
      </c>
      <c r="N838" s="67">
        <v>89</v>
      </c>
      <c r="O838" s="67">
        <v>6475</v>
      </c>
      <c r="P838" s="67">
        <v>499</v>
      </c>
    </row>
    <row r="839" spans="1:16" x14ac:dyDescent="0.45">
      <c r="A839" s="67" t="s">
        <v>2173</v>
      </c>
      <c r="B839" s="67" t="s">
        <v>2174</v>
      </c>
      <c r="C839" s="67">
        <v>37119</v>
      </c>
      <c r="D839" s="67">
        <v>923</v>
      </c>
      <c r="E839" s="67">
        <v>25844</v>
      </c>
      <c r="F839" s="67">
        <v>768</v>
      </c>
      <c r="G839" s="67">
        <v>25844</v>
      </c>
      <c r="H839" s="67">
        <v>768</v>
      </c>
      <c r="I839" s="67">
        <v>25298</v>
      </c>
      <c r="J839" s="67">
        <v>775</v>
      </c>
      <c r="K839" s="67">
        <v>546</v>
      </c>
      <c r="L839" s="67">
        <v>170</v>
      </c>
      <c r="M839" s="67">
        <v>0</v>
      </c>
      <c r="N839" s="67">
        <v>20</v>
      </c>
      <c r="O839" s="67">
        <v>11275</v>
      </c>
      <c r="P839" s="67">
        <v>723</v>
      </c>
    </row>
    <row r="840" spans="1:16" x14ac:dyDescent="0.45">
      <c r="A840" s="67" t="s">
        <v>2175</v>
      </c>
      <c r="B840" s="67" t="s">
        <v>2176</v>
      </c>
      <c r="C840" s="67">
        <v>2278</v>
      </c>
      <c r="D840" s="67">
        <v>170</v>
      </c>
      <c r="E840" s="67">
        <v>1052</v>
      </c>
      <c r="F840" s="67">
        <v>121</v>
      </c>
      <c r="G840" s="67">
        <v>1052</v>
      </c>
      <c r="H840" s="67">
        <v>121</v>
      </c>
      <c r="I840" s="67">
        <v>1019</v>
      </c>
      <c r="J840" s="67">
        <v>118</v>
      </c>
      <c r="K840" s="67">
        <v>33</v>
      </c>
      <c r="L840" s="67">
        <v>18</v>
      </c>
      <c r="M840" s="67">
        <v>0</v>
      </c>
      <c r="N840" s="67">
        <v>9</v>
      </c>
      <c r="O840" s="67">
        <v>1226</v>
      </c>
      <c r="P840" s="67">
        <v>125</v>
      </c>
    </row>
    <row r="841" spans="1:16" x14ac:dyDescent="0.45">
      <c r="A841" s="67" t="s">
        <v>2177</v>
      </c>
      <c r="B841" s="67" t="s">
        <v>2178</v>
      </c>
      <c r="C841" s="67">
        <v>11299</v>
      </c>
      <c r="D841" s="67">
        <v>477</v>
      </c>
      <c r="E841" s="67">
        <v>7401</v>
      </c>
      <c r="F841" s="67">
        <v>481</v>
      </c>
      <c r="G841" s="67">
        <v>7392</v>
      </c>
      <c r="H841" s="67">
        <v>482</v>
      </c>
      <c r="I841" s="67">
        <v>7245</v>
      </c>
      <c r="J841" s="67">
        <v>489</v>
      </c>
      <c r="K841" s="67">
        <v>147</v>
      </c>
      <c r="L841" s="67">
        <v>68</v>
      </c>
      <c r="M841" s="67">
        <v>9</v>
      </c>
      <c r="N841" s="67">
        <v>9</v>
      </c>
      <c r="O841" s="67">
        <v>3898</v>
      </c>
      <c r="P841" s="67">
        <v>297</v>
      </c>
    </row>
    <row r="842" spans="1:16" x14ac:dyDescent="0.45">
      <c r="A842" s="67" t="s">
        <v>2179</v>
      </c>
      <c r="B842" s="67" t="s">
        <v>2180</v>
      </c>
      <c r="C842" s="67">
        <v>888</v>
      </c>
      <c r="D842" s="67">
        <v>121</v>
      </c>
      <c r="E842" s="67">
        <v>543</v>
      </c>
      <c r="F842" s="67">
        <v>111</v>
      </c>
      <c r="G842" s="67">
        <v>543</v>
      </c>
      <c r="H842" s="67">
        <v>111</v>
      </c>
      <c r="I842" s="67">
        <v>520</v>
      </c>
      <c r="J842" s="67">
        <v>104</v>
      </c>
      <c r="K842" s="67">
        <v>23</v>
      </c>
      <c r="L842" s="67">
        <v>13</v>
      </c>
      <c r="M842" s="67">
        <v>0</v>
      </c>
      <c r="N842" s="67">
        <v>9</v>
      </c>
      <c r="O842" s="67">
        <v>345</v>
      </c>
      <c r="P842" s="67">
        <v>55</v>
      </c>
    </row>
    <row r="843" spans="1:16" x14ac:dyDescent="0.45">
      <c r="A843" s="67" t="s">
        <v>2181</v>
      </c>
      <c r="B843" s="67" t="s">
        <v>2182</v>
      </c>
      <c r="C843" s="67">
        <v>5771</v>
      </c>
      <c r="D843" s="67">
        <v>301</v>
      </c>
      <c r="E843" s="67">
        <v>3813</v>
      </c>
      <c r="F843" s="67">
        <v>280</v>
      </c>
      <c r="G843" s="67">
        <v>3813</v>
      </c>
      <c r="H843" s="67">
        <v>280</v>
      </c>
      <c r="I843" s="67">
        <v>3744</v>
      </c>
      <c r="J843" s="67">
        <v>284</v>
      </c>
      <c r="K843" s="67">
        <v>69</v>
      </c>
      <c r="L843" s="67">
        <v>46</v>
      </c>
      <c r="M843" s="67">
        <v>0</v>
      </c>
      <c r="N843" s="67">
        <v>13</v>
      </c>
      <c r="O843" s="67">
        <v>1958</v>
      </c>
      <c r="P843" s="67">
        <v>242</v>
      </c>
    </row>
    <row r="844" spans="1:16" x14ac:dyDescent="0.45">
      <c r="A844" s="67" t="s">
        <v>2183</v>
      </c>
      <c r="B844" s="67" t="s">
        <v>2184</v>
      </c>
      <c r="C844" s="67">
        <v>730</v>
      </c>
      <c r="D844" s="67">
        <v>116</v>
      </c>
      <c r="E844" s="67">
        <v>489</v>
      </c>
      <c r="F844" s="67">
        <v>96</v>
      </c>
      <c r="G844" s="67">
        <v>489</v>
      </c>
      <c r="H844" s="67">
        <v>96</v>
      </c>
      <c r="I844" s="67">
        <v>483</v>
      </c>
      <c r="J844" s="67">
        <v>95</v>
      </c>
      <c r="K844" s="67">
        <v>6</v>
      </c>
      <c r="L844" s="67">
        <v>8</v>
      </c>
      <c r="M844" s="67">
        <v>0</v>
      </c>
      <c r="N844" s="67">
        <v>9</v>
      </c>
      <c r="O844" s="67">
        <v>241</v>
      </c>
      <c r="P844" s="67">
        <v>57</v>
      </c>
    </row>
    <row r="845" spans="1:16" x14ac:dyDescent="0.45">
      <c r="A845" s="67" t="s">
        <v>2185</v>
      </c>
      <c r="B845" s="67" t="s">
        <v>2186</v>
      </c>
      <c r="C845" s="67">
        <v>1030</v>
      </c>
      <c r="D845" s="67">
        <v>149</v>
      </c>
      <c r="E845" s="67">
        <v>640</v>
      </c>
      <c r="F845" s="67">
        <v>104</v>
      </c>
      <c r="G845" s="67">
        <v>640</v>
      </c>
      <c r="H845" s="67">
        <v>104</v>
      </c>
      <c r="I845" s="67">
        <v>624</v>
      </c>
      <c r="J845" s="67">
        <v>100</v>
      </c>
      <c r="K845" s="67">
        <v>16</v>
      </c>
      <c r="L845" s="67">
        <v>13</v>
      </c>
      <c r="M845" s="67">
        <v>0</v>
      </c>
      <c r="N845" s="67">
        <v>9</v>
      </c>
      <c r="O845" s="67">
        <v>390</v>
      </c>
      <c r="P845" s="67">
        <v>83</v>
      </c>
    </row>
    <row r="846" spans="1:16" x14ac:dyDescent="0.45">
      <c r="A846" s="67" t="s">
        <v>2187</v>
      </c>
      <c r="B846" s="67" t="s">
        <v>2188</v>
      </c>
      <c r="C846" s="67">
        <v>1593</v>
      </c>
      <c r="D846" s="67">
        <v>163</v>
      </c>
      <c r="E846" s="67">
        <v>1036</v>
      </c>
      <c r="F846" s="67">
        <v>124</v>
      </c>
      <c r="G846" s="67">
        <v>1033</v>
      </c>
      <c r="H846" s="67">
        <v>124</v>
      </c>
      <c r="I846" s="67">
        <v>965</v>
      </c>
      <c r="J846" s="67">
        <v>113</v>
      </c>
      <c r="K846" s="67">
        <v>68</v>
      </c>
      <c r="L846" s="67">
        <v>36</v>
      </c>
      <c r="M846" s="67">
        <v>3</v>
      </c>
      <c r="N846" s="67">
        <v>4</v>
      </c>
      <c r="O846" s="67">
        <v>557</v>
      </c>
      <c r="P846" s="67">
        <v>84</v>
      </c>
    </row>
    <row r="847" spans="1:16" x14ac:dyDescent="0.45">
      <c r="A847" s="67" t="s">
        <v>2189</v>
      </c>
      <c r="B847" s="67" t="s">
        <v>2190</v>
      </c>
      <c r="C847" s="67">
        <v>373</v>
      </c>
      <c r="D847" s="67">
        <v>119</v>
      </c>
      <c r="E847" s="67">
        <v>200</v>
      </c>
      <c r="F847" s="67">
        <v>81</v>
      </c>
      <c r="G847" s="67">
        <v>200</v>
      </c>
      <c r="H847" s="67">
        <v>81</v>
      </c>
      <c r="I847" s="67">
        <v>194</v>
      </c>
      <c r="J847" s="67">
        <v>81</v>
      </c>
      <c r="K847" s="67">
        <v>6</v>
      </c>
      <c r="L847" s="67">
        <v>6</v>
      </c>
      <c r="M847" s="67">
        <v>0</v>
      </c>
      <c r="N847" s="67">
        <v>9</v>
      </c>
      <c r="O847" s="67">
        <v>173</v>
      </c>
      <c r="P847" s="67">
        <v>65</v>
      </c>
    </row>
    <row r="848" spans="1:16" x14ac:dyDescent="0.45">
      <c r="A848" s="67" t="s">
        <v>2191</v>
      </c>
      <c r="B848" s="67" t="s">
        <v>2192</v>
      </c>
      <c r="C848" s="67">
        <v>2353</v>
      </c>
      <c r="D848" s="67">
        <v>183</v>
      </c>
      <c r="E848" s="67">
        <v>1475</v>
      </c>
      <c r="F848" s="67">
        <v>160</v>
      </c>
      <c r="G848" s="67">
        <v>1475</v>
      </c>
      <c r="H848" s="67">
        <v>160</v>
      </c>
      <c r="I848" s="67">
        <v>1393</v>
      </c>
      <c r="J848" s="67">
        <v>156</v>
      </c>
      <c r="K848" s="67">
        <v>82</v>
      </c>
      <c r="L848" s="67">
        <v>30</v>
      </c>
      <c r="M848" s="67">
        <v>0</v>
      </c>
      <c r="N848" s="67">
        <v>9</v>
      </c>
      <c r="O848" s="67">
        <v>878</v>
      </c>
      <c r="P848" s="67">
        <v>90</v>
      </c>
    </row>
    <row r="849" spans="1:16" x14ac:dyDescent="0.45">
      <c r="A849" s="67" t="s">
        <v>2193</v>
      </c>
      <c r="B849" s="67" t="s">
        <v>2194</v>
      </c>
      <c r="C849" s="67">
        <v>3428</v>
      </c>
      <c r="D849" s="67">
        <v>211</v>
      </c>
      <c r="E849" s="67">
        <v>1432</v>
      </c>
      <c r="F849" s="67">
        <v>170</v>
      </c>
      <c r="G849" s="67">
        <v>1432</v>
      </c>
      <c r="H849" s="67">
        <v>170</v>
      </c>
      <c r="I849" s="67">
        <v>1394</v>
      </c>
      <c r="J849" s="67">
        <v>167</v>
      </c>
      <c r="K849" s="67">
        <v>38</v>
      </c>
      <c r="L849" s="67">
        <v>19</v>
      </c>
      <c r="M849" s="67">
        <v>0</v>
      </c>
      <c r="N849" s="67">
        <v>9</v>
      </c>
      <c r="O849" s="67">
        <v>1996</v>
      </c>
      <c r="P849" s="67">
        <v>132</v>
      </c>
    </row>
    <row r="850" spans="1:16" x14ac:dyDescent="0.45">
      <c r="A850" s="67" t="s">
        <v>2195</v>
      </c>
      <c r="B850" s="67" t="s">
        <v>2196</v>
      </c>
      <c r="C850" s="67">
        <v>8900</v>
      </c>
      <c r="D850" s="67">
        <v>376</v>
      </c>
      <c r="E850" s="67">
        <v>5558</v>
      </c>
      <c r="F850" s="67">
        <v>314</v>
      </c>
      <c r="G850" s="67">
        <v>5558</v>
      </c>
      <c r="H850" s="67">
        <v>314</v>
      </c>
      <c r="I850" s="67">
        <v>5429</v>
      </c>
      <c r="J850" s="67">
        <v>312</v>
      </c>
      <c r="K850" s="67">
        <v>129</v>
      </c>
      <c r="L850" s="67">
        <v>71</v>
      </c>
      <c r="M850" s="67">
        <v>0</v>
      </c>
      <c r="N850" s="67">
        <v>15</v>
      </c>
      <c r="O850" s="67">
        <v>3342</v>
      </c>
      <c r="P850" s="67">
        <v>315</v>
      </c>
    </row>
    <row r="851" spans="1:16" x14ac:dyDescent="0.45">
      <c r="A851" s="67" t="s">
        <v>2197</v>
      </c>
      <c r="B851" s="67" t="s">
        <v>2198</v>
      </c>
      <c r="C851" s="67">
        <v>1347</v>
      </c>
      <c r="D851" s="67">
        <v>198</v>
      </c>
      <c r="E851" s="67">
        <v>816</v>
      </c>
      <c r="F851" s="67">
        <v>115</v>
      </c>
      <c r="G851" s="67">
        <v>816</v>
      </c>
      <c r="H851" s="67">
        <v>115</v>
      </c>
      <c r="I851" s="67">
        <v>792</v>
      </c>
      <c r="J851" s="67">
        <v>108</v>
      </c>
      <c r="K851" s="67">
        <v>24</v>
      </c>
      <c r="L851" s="67">
        <v>20</v>
      </c>
      <c r="M851" s="67">
        <v>0</v>
      </c>
      <c r="N851" s="67">
        <v>9</v>
      </c>
      <c r="O851" s="67">
        <v>531</v>
      </c>
      <c r="P851" s="67">
        <v>176</v>
      </c>
    </row>
    <row r="852" spans="1:16" x14ac:dyDescent="0.45">
      <c r="A852" s="67" t="s">
        <v>2199</v>
      </c>
      <c r="B852" s="67" t="s">
        <v>2200</v>
      </c>
      <c r="C852" s="67">
        <v>1160</v>
      </c>
      <c r="D852" s="67">
        <v>168</v>
      </c>
      <c r="E852" s="67">
        <v>744</v>
      </c>
      <c r="F852" s="67">
        <v>146</v>
      </c>
      <c r="G852" s="67">
        <v>742</v>
      </c>
      <c r="H852" s="67">
        <v>146</v>
      </c>
      <c r="I852" s="67">
        <v>712</v>
      </c>
      <c r="J852" s="67">
        <v>139</v>
      </c>
      <c r="K852" s="67">
        <v>30</v>
      </c>
      <c r="L852" s="67">
        <v>31</v>
      </c>
      <c r="M852" s="67">
        <v>2</v>
      </c>
      <c r="N852" s="67">
        <v>3</v>
      </c>
      <c r="O852" s="67">
        <v>416</v>
      </c>
      <c r="P852" s="67">
        <v>102</v>
      </c>
    </row>
    <row r="853" spans="1:16" x14ac:dyDescent="0.45">
      <c r="A853" s="67" t="s">
        <v>2201</v>
      </c>
      <c r="B853" s="67" t="s">
        <v>2202</v>
      </c>
      <c r="C853" s="67">
        <v>65</v>
      </c>
      <c r="D853" s="67">
        <v>32</v>
      </c>
      <c r="E853" s="67">
        <v>39</v>
      </c>
      <c r="F853" s="67">
        <v>24</v>
      </c>
      <c r="G853" s="67">
        <v>39</v>
      </c>
      <c r="H853" s="67">
        <v>24</v>
      </c>
      <c r="I853" s="67">
        <v>39</v>
      </c>
      <c r="J853" s="67">
        <v>24</v>
      </c>
      <c r="K853" s="67">
        <v>0</v>
      </c>
      <c r="L853" s="67">
        <v>9</v>
      </c>
      <c r="M853" s="67">
        <v>0</v>
      </c>
      <c r="N853" s="67">
        <v>9</v>
      </c>
      <c r="O853" s="67">
        <v>26</v>
      </c>
      <c r="P853" s="67">
        <v>17</v>
      </c>
    </row>
    <row r="854" spans="1:16" x14ac:dyDescent="0.45">
      <c r="A854" s="67" t="s">
        <v>2203</v>
      </c>
      <c r="B854" s="67" t="s">
        <v>2204</v>
      </c>
      <c r="C854" s="67">
        <v>1346</v>
      </c>
      <c r="D854" s="67">
        <v>160</v>
      </c>
      <c r="E854" s="67">
        <v>969</v>
      </c>
      <c r="F854" s="67">
        <v>148</v>
      </c>
      <c r="G854" s="67">
        <v>969</v>
      </c>
      <c r="H854" s="67">
        <v>148</v>
      </c>
      <c r="I854" s="67">
        <v>962</v>
      </c>
      <c r="J854" s="67">
        <v>148</v>
      </c>
      <c r="K854" s="67">
        <v>7</v>
      </c>
      <c r="L854" s="67">
        <v>10</v>
      </c>
      <c r="M854" s="67">
        <v>0</v>
      </c>
      <c r="N854" s="67">
        <v>9</v>
      </c>
      <c r="O854" s="67">
        <v>377</v>
      </c>
      <c r="P854" s="67">
        <v>85</v>
      </c>
    </row>
    <row r="855" spans="1:16" x14ac:dyDescent="0.45">
      <c r="A855" s="67" t="s">
        <v>2205</v>
      </c>
      <c r="B855" s="67" t="s">
        <v>2206</v>
      </c>
      <c r="C855" s="67">
        <v>230</v>
      </c>
      <c r="D855" s="67">
        <v>138</v>
      </c>
      <c r="E855" s="67">
        <v>100</v>
      </c>
      <c r="F855" s="67">
        <v>54</v>
      </c>
      <c r="G855" s="67">
        <v>100</v>
      </c>
      <c r="H855" s="67">
        <v>54</v>
      </c>
      <c r="I855" s="67">
        <v>100</v>
      </c>
      <c r="J855" s="67">
        <v>54</v>
      </c>
      <c r="K855" s="67">
        <v>0</v>
      </c>
      <c r="L855" s="67">
        <v>9</v>
      </c>
      <c r="M855" s="67">
        <v>0</v>
      </c>
      <c r="N855" s="67">
        <v>9</v>
      </c>
      <c r="O855" s="67">
        <v>130</v>
      </c>
      <c r="P855" s="67">
        <v>127</v>
      </c>
    </row>
    <row r="856" spans="1:16" x14ac:dyDescent="0.45">
      <c r="A856" s="67" t="s">
        <v>2207</v>
      </c>
      <c r="B856" s="67" t="s">
        <v>2208</v>
      </c>
      <c r="C856" s="67">
        <v>12377</v>
      </c>
      <c r="D856" s="67">
        <v>473</v>
      </c>
      <c r="E856" s="67">
        <v>7676</v>
      </c>
      <c r="F856" s="67">
        <v>398</v>
      </c>
      <c r="G856" s="67">
        <v>7676</v>
      </c>
      <c r="H856" s="67">
        <v>398</v>
      </c>
      <c r="I856" s="67">
        <v>7404</v>
      </c>
      <c r="J856" s="67">
        <v>386</v>
      </c>
      <c r="K856" s="67">
        <v>272</v>
      </c>
      <c r="L856" s="67">
        <v>106</v>
      </c>
      <c r="M856" s="67">
        <v>0</v>
      </c>
      <c r="N856" s="67">
        <v>15</v>
      </c>
      <c r="O856" s="67">
        <v>4701</v>
      </c>
      <c r="P856" s="67">
        <v>387</v>
      </c>
    </row>
    <row r="857" spans="1:16" x14ac:dyDescent="0.45">
      <c r="A857" s="67" t="s">
        <v>2209</v>
      </c>
      <c r="B857" s="67" t="s">
        <v>2210</v>
      </c>
      <c r="C857" s="67">
        <v>5942</v>
      </c>
      <c r="D857" s="67">
        <v>257</v>
      </c>
      <c r="E857" s="67">
        <v>3325</v>
      </c>
      <c r="F857" s="67">
        <v>219</v>
      </c>
      <c r="G857" s="67">
        <v>3325</v>
      </c>
      <c r="H857" s="67">
        <v>219</v>
      </c>
      <c r="I857" s="67">
        <v>3191</v>
      </c>
      <c r="J857" s="67">
        <v>197</v>
      </c>
      <c r="K857" s="67">
        <v>134</v>
      </c>
      <c r="L857" s="67">
        <v>59</v>
      </c>
      <c r="M857" s="67">
        <v>0</v>
      </c>
      <c r="N857" s="67">
        <v>13</v>
      </c>
      <c r="O857" s="67">
        <v>2617</v>
      </c>
      <c r="P857" s="67">
        <v>178</v>
      </c>
    </row>
    <row r="858" spans="1:16" x14ac:dyDescent="0.45">
      <c r="A858" s="67" t="s">
        <v>2211</v>
      </c>
      <c r="B858" s="67" t="s">
        <v>2212</v>
      </c>
      <c r="C858" s="67">
        <v>3584</v>
      </c>
      <c r="D858" s="67">
        <v>257</v>
      </c>
      <c r="E858" s="67">
        <v>2303</v>
      </c>
      <c r="F858" s="67">
        <v>213</v>
      </c>
      <c r="G858" s="67">
        <v>2303</v>
      </c>
      <c r="H858" s="67">
        <v>213</v>
      </c>
      <c r="I858" s="67">
        <v>2261</v>
      </c>
      <c r="J858" s="67">
        <v>209</v>
      </c>
      <c r="K858" s="67">
        <v>42</v>
      </c>
      <c r="L858" s="67">
        <v>23</v>
      </c>
      <c r="M858" s="67">
        <v>0</v>
      </c>
      <c r="N858" s="67">
        <v>9</v>
      </c>
      <c r="O858" s="67">
        <v>1281</v>
      </c>
      <c r="P858" s="67">
        <v>181</v>
      </c>
    </row>
    <row r="859" spans="1:16" x14ac:dyDescent="0.45">
      <c r="A859" s="67" t="s">
        <v>2213</v>
      </c>
      <c r="B859" s="67" t="s">
        <v>2214</v>
      </c>
      <c r="C859" s="67">
        <v>2763</v>
      </c>
      <c r="D859" s="67">
        <v>215</v>
      </c>
      <c r="E859" s="67">
        <v>1527</v>
      </c>
      <c r="F859" s="67">
        <v>202</v>
      </c>
      <c r="G859" s="67">
        <v>1527</v>
      </c>
      <c r="H859" s="67">
        <v>202</v>
      </c>
      <c r="I859" s="67">
        <v>1474</v>
      </c>
      <c r="J859" s="67">
        <v>192</v>
      </c>
      <c r="K859" s="67">
        <v>53</v>
      </c>
      <c r="L859" s="67">
        <v>24</v>
      </c>
      <c r="M859" s="67">
        <v>0</v>
      </c>
      <c r="N859" s="67">
        <v>9</v>
      </c>
      <c r="O859" s="67">
        <v>1236</v>
      </c>
      <c r="P859" s="67">
        <v>131</v>
      </c>
    </row>
    <row r="860" spans="1:16" x14ac:dyDescent="0.45">
      <c r="A860" s="67" t="s">
        <v>2215</v>
      </c>
      <c r="B860" s="67" t="s">
        <v>2216</v>
      </c>
      <c r="C860" s="67">
        <v>521</v>
      </c>
      <c r="D860" s="67">
        <v>187</v>
      </c>
      <c r="E860" s="67">
        <v>0</v>
      </c>
      <c r="F860" s="67">
        <v>9</v>
      </c>
      <c r="G860" s="67">
        <v>0</v>
      </c>
      <c r="H860" s="67">
        <v>9</v>
      </c>
      <c r="I860" s="67">
        <v>0</v>
      </c>
      <c r="J860" s="67">
        <v>9</v>
      </c>
      <c r="K860" s="67">
        <v>0</v>
      </c>
      <c r="L860" s="67">
        <v>9</v>
      </c>
      <c r="M860" s="67">
        <v>0</v>
      </c>
      <c r="N860" s="67">
        <v>9</v>
      </c>
      <c r="O860" s="67">
        <v>521</v>
      </c>
      <c r="P860" s="67">
        <v>187</v>
      </c>
    </row>
    <row r="861" spans="1:16" x14ac:dyDescent="0.45">
      <c r="A861" s="67" t="s">
        <v>2217</v>
      </c>
      <c r="B861" s="67" t="s">
        <v>2218</v>
      </c>
      <c r="C861" s="67">
        <v>4450</v>
      </c>
      <c r="D861" s="67">
        <v>302</v>
      </c>
      <c r="E861" s="67">
        <v>2785</v>
      </c>
      <c r="F861" s="67">
        <v>220</v>
      </c>
      <c r="G861" s="67">
        <v>2785</v>
      </c>
      <c r="H861" s="67">
        <v>220</v>
      </c>
      <c r="I861" s="67">
        <v>2738</v>
      </c>
      <c r="J861" s="67">
        <v>221</v>
      </c>
      <c r="K861" s="67">
        <v>47</v>
      </c>
      <c r="L861" s="67">
        <v>27</v>
      </c>
      <c r="M861" s="67">
        <v>0</v>
      </c>
      <c r="N861" s="67">
        <v>13</v>
      </c>
      <c r="O861" s="67">
        <v>1665</v>
      </c>
      <c r="P861" s="67">
        <v>269</v>
      </c>
    </row>
  </sheetData>
  <autoFilter ref="A6:P861" xr:uid="{0DFE362C-03F5-45EA-A641-9CC9CC1E7509}"/>
  <hyperlinks>
    <hyperlink ref="B1" r:id="rId1" xr:uid="{D2487A64-C1D6-408A-9631-8E7F38B8A467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AC3A7-5C67-4805-9FB0-5F9E3E3AD3F7}">
  <dimension ref="A1:J70"/>
  <sheetViews>
    <sheetView zoomScale="80" zoomScaleNormal="80" workbookViewId="0">
      <selection activeCell="D51" sqref="D51"/>
    </sheetView>
  </sheetViews>
  <sheetFormatPr defaultRowHeight="14.25" x14ac:dyDescent="0.45"/>
  <cols>
    <col min="1" max="1" width="11" style="67" customWidth="1"/>
    <col min="2" max="2" width="35.1328125" style="67" customWidth="1"/>
    <col min="3" max="3" width="16.86328125" style="67" customWidth="1"/>
    <col min="4" max="4" width="16.265625" style="67" customWidth="1"/>
    <col min="5" max="5" width="13.1328125" style="67" customWidth="1"/>
    <col min="6" max="6" width="19.1328125" style="67" customWidth="1"/>
    <col min="7" max="7" width="13.265625" style="67" customWidth="1"/>
    <col min="8" max="8" width="15.1328125" style="67" customWidth="1"/>
    <col min="9" max="16384" width="9.06640625" style="67"/>
  </cols>
  <sheetData>
    <row r="1" spans="1:10" x14ac:dyDescent="0.45">
      <c r="B1" s="89"/>
    </row>
    <row r="2" spans="1:10" x14ac:dyDescent="0.45">
      <c r="B2" s="89"/>
    </row>
    <row r="3" spans="1:10" x14ac:dyDescent="0.45">
      <c r="B3" s="90" t="s">
        <v>340</v>
      </c>
    </row>
    <row r="4" spans="1:10" x14ac:dyDescent="0.45">
      <c r="B4" s="89" t="s">
        <v>2219</v>
      </c>
    </row>
    <row r="5" spans="1:10" x14ac:dyDescent="0.45">
      <c r="C5" s="91" t="s">
        <v>342</v>
      </c>
      <c r="D5" s="91"/>
      <c r="E5" s="91" t="s">
        <v>343</v>
      </c>
      <c r="F5" s="91"/>
      <c r="G5" s="91" t="s">
        <v>344</v>
      </c>
      <c r="H5" s="91"/>
    </row>
    <row r="6" spans="1:10" x14ac:dyDescent="0.45">
      <c r="C6" s="89" t="s">
        <v>345</v>
      </c>
      <c r="D6" s="89" t="s">
        <v>346</v>
      </c>
      <c r="E6" s="89" t="s">
        <v>345</v>
      </c>
      <c r="F6" s="89" t="s">
        <v>346</v>
      </c>
      <c r="G6" s="89" t="s">
        <v>347</v>
      </c>
      <c r="H6" s="89" t="s">
        <v>346</v>
      </c>
    </row>
    <row r="7" spans="1:10" x14ac:dyDescent="0.45">
      <c r="A7" s="92"/>
      <c r="B7" s="92" t="s">
        <v>272</v>
      </c>
      <c r="C7" s="89">
        <f>_xlfn.XLOOKUP(B7,ZTCA!$B$7:$B$861,ZTCA!$I$7:$I$861,,0)</f>
        <v>452838</v>
      </c>
      <c r="D7" s="93">
        <f t="shared" ref="D7:D38" si="0">TRUNC(C7/C$7,6)</f>
        <v>1</v>
      </c>
      <c r="E7" s="89">
        <f>_xlfn.XLOOKUP(B7,ZTCA!$B$7:$B$861,ZTCA!$K$7:$K$861,,0)</f>
        <v>22236</v>
      </c>
      <c r="F7" s="93">
        <f t="shared" ref="F7:F38" si="1">TRUNC(E7/E$7,6)</f>
        <v>1</v>
      </c>
      <c r="G7" s="89">
        <f>_xlfn.XLOOKUP(B7,ZTCA!$B$7:$B$861,ZTCA!$G$7:$G$861,,0)</f>
        <v>475074</v>
      </c>
      <c r="H7" s="93">
        <f t="shared" ref="H7:H38" si="2">TRUNC(G7/G$7,6)</f>
        <v>1</v>
      </c>
      <c r="J7" s="94"/>
    </row>
    <row r="8" spans="1:10" x14ac:dyDescent="0.45">
      <c r="B8" s="67" t="s">
        <v>866</v>
      </c>
      <c r="C8" s="89">
        <f>_xlfn.XLOOKUP(B8,ZTCA!$B$7:$B$861,ZTCA!$I$7:$I$861,,0)</f>
        <v>21019</v>
      </c>
      <c r="D8" s="93">
        <f t="shared" si="0"/>
        <v>4.6415999999999999E-2</v>
      </c>
      <c r="E8" s="89">
        <f>_xlfn.XLOOKUP(B8,ZTCA!$B$7:$B$861,ZTCA!$K$7:$K$861,,0)</f>
        <v>290</v>
      </c>
      <c r="F8" s="93">
        <f t="shared" si="1"/>
        <v>1.3041000000000001E-2</v>
      </c>
      <c r="G8" s="89">
        <f>_xlfn.XLOOKUP(B8,ZTCA!$B$7:$B$861,ZTCA!$G$7:$G$861,,0)</f>
        <v>21309</v>
      </c>
      <c r="H8" s="93">
        <f t="shared" si="2"/>
        <v>4.4853999999999998E-2</v>
      </c>
      <c r="J8" s="94"/>
    </row>
    <row r="9" spans="1:10" x14ac:dyDescent="0.45">
      <c r="B9" s="67" t="s">
        <v>914</v>
      </c>
      <c r="C9" s="89">
        <f>_xlfn.XLOOKUP(B9,ZTCA!$B$7:$B$861,ZTCA!$I$7:$I$861,,0)</f>
        <v>18509</v>
      </c>
      <c r="D9" s="93">
        <f t="shared" si="0"/>
        <v>4.0873E-2</v>
      </c>
      <c r="E9" s="89">
        <f>_xlfn.XLOOKUP(B9,ZTCA!$B$7:$B$861,ZTCA!$K$7:$K$861,,0)</f>
        <v>733</v>
      </c>
      <c r="F9" s="93">
        <f t="shared" si="1"/>
        <v>3.2964E-2</v>
      </c>
      <c r="G9" s="89">
        <f>_xlfn.XLOOKUP(B9,ZTCA!$B$7:$B$861,ZTCA!$G$7:$G$861,,0)</f>
        <v>19242</v>
      </c>
      <c r="H9" s="93">
        <f t="shared" si="2"/>
        <v>4.0502999999999997E-2</v>
      </c>
      <c r="J9" s="94"/>
    </row>
    <row r="10" spans="1:10" x14ac:dyDescent="0.45">
      <c r="B10" s="67" t="s">
        <v>916</v>
      </c>
      <c r="C10" s="89">
        <f>_xlfn.XLOOKUP(B10,ZTCA!$B$7:$B$861,ZTCA!$I$7:$I$861,,0)</f>
        <v>1572</v>
      </c>
      <c r="D10" s="93">
        <f t="shared" si="0"/>
        <v>3.4710000000000001E-3</v>
      </c>
      <c r="E10" s="89">
        <f>_xlfn.XLOOKUP(B10,ZTCA!$B$7:$B$861,ZTCA!$K$7:$K$861,,0)</f>
        <v>36</v>
      </c>
      <c r="F10" s="93">
        <f t="shared" si="1"/>
        <v>1.6180000000000001E-3</v>
      </c>
      <c r="G10" s="89">
        <f>_xlfn.XLOOKUP(B10,ZTCA!$B$7:$B$861,ZTCA!$G$7:$G$861,,0)</f>
        <v>1608</v>
      </c>
      <c r="H10" s="93">
        <f t="shared" si="2"/>
        <v>3.3839999999999999E-3</v>
      </c>
      <c r="J10" s="94"/>
    </row>
    <row r="11" spans="1:10" x14ac:dyDescent="0.45">
      <c r="B11" s="67" t="s">
        <v>918</v>
      </c>
      <c r="C11" s="89">
        <f>_xlfn.XLOOKUP(B11,ZTCA!$B$7:$B$861,ZTCA!$I$7:$I$861,,0)</f>
        <v>16236</v>
      </c>
      <c r="D11" s="93">
        <f t="shared" si="0"/>
        <v>3.5853000000000003E-2</v>
      </c>
      <c r="E11" s="89">
        <f>_xlfn.XLOOKUP(B11,ZTCA!$B$7:$B$861,ZTCA!$K$7:$K$861,,0)</f>
        <v>1111</v>
      </c>
      <c r="F11" s="93">
        <f t="shared" si="1"/>
        <v>4.9964000000000001E-2</v>
      </c>
      <c r="G11" s="89">
        <f>_xlfn.XLOOKUP(B11,ZTCA!$B$7:$B$861,ZTCA!$G$7:$G$861,,0)</f>
        <v>17347</v>
      </c>
      <c r="H11" s="93">
        <f t="shared" si="2"/>
        <v>3.6513999999999998E-2</v>
      </c>
      <c r="J11" s="94"/>
    </row>
    <row r="12" spans="1:10" x14ac:dyDescent="0.45">
      <c r="B12" s="67" t="s">
        <v>920</v>
      </c>
      <c r="C12" s="89">
        <f>_xlfn.XLOOKUP(B12,ZTCA!$B$7:$B$861,ZTCA!$I$7:$I$861,,0)</f>
        <v>3041</v>
      </c>
      <c r="D12" s="93">
        <f t="shared" si="0"/>
        <v>6.7149999999999996E-3</v>
      </c>
      <c r="E12" s="89">
        <f>_xlfn.XLOOKUP(B12,ZTCA!$B$7:$B$861,ZTCA!$K$7:$K$861,,0)</f>
        <v>323</v>
      </c>
      <c r="F12" s="93">
        <f t="shared" si="1"/>
        <v>1.4525E-2</v>
      </c>
      <c r="G12" s="89">
        <f>_xlfn.XLOOKUP(B12,ZTCA!$B$7:$B$861,ZTCA!$G$7:$G$861,,0)</f>
        <v>3364</v>
      </c>
      <c r="H12" s="93">
        <f t="shared" si="2"/>
        <v>7.0809999999999996E-3</v>
      </c>
      <c r="J12" s="94"/>
    </row>
    <row r="13" spans="1:10" x14ac:dyDescent="0.45">
      <c r="B13" s="67" t="s">
        <v>922</v>
      </c>
      <c r="C13" s="89">
        <f>_xlfn.XLOOKUP(B13,ZTCA!$B$7:$B$861,ZTCA!$I$7:$I$861,,0)</f>
        <v>6942</v>
      </c>
      <c r="D13" s="93">
        <f t="shared" si="0"/>
        <v>1.5329000000000001E-2</v>
      </c>
      <c r="E13" s="89">
        <f>_xlfn.XLOOKUP(B13,ZTCA!$B$7:$B$861,ZTCA!$K$7:$K$861,,0)</f>
        <v>689</v>
      </c>
      <c r="F13" s="93">
        <f t="shared" si="1"/>
        <v>3.0984999999999999E-2</v>
      </c>
      <c r="G13" s="89">
        <f>_xlfn.XLOOKUP(B13,ZTCA!$B$7:$B$861,ZTCA!$G$7:$G$861,,0)</f>
        <v>7631</v>
      </c>
      <c r="H13" s="93">
        <f t="shared" si="2"/>
        <v>1.6062E-2</v>
      </c>
      <c r="J13" s="94"/>
    </row>
    <row r="14" spans="1:10" x14ac:dyDescent="0.45">
      <c r="B14" s="67" t="s">
        <v>924</v>
      </c>
      <c r="C14" s="89">
        <f>_xlfn.XLOOKUP(B14,ZTCA!$B$7:$B$861,ZTCA!$I$7:$I$861,,0)</f>
        <v>20068</v>
      </c>
      <c r="D14" s="93">
        <f t="shared" si="0"/>
        <v>4.4316000000000001E-2</v>
      </c>
      <c r="E14" s="89">
        <f>_xlfn.XLOOKUP(B14,ZTCA!$B$7:$B$861,ZTCA!$K$7:$K$861,,0)</f>
        <v>630</v>
      </c>
      <c r="F14" s="93">
        <f t="shared" si="1"/>
        <v>2.8332E-2</v>
      </c>
      <c r="G14" s="89">
        <f>_xlfn.XLOOKUP(B14,ZTCA!$B$7:$B$861,ZTCA!$G$7:$G$861,,0)</f>
        <v>20698</v>
      </c>
      <c r="H14" s="93">
        <f t="shared" si="2"/>
        <v>4.3567000000000002E-2</v>
      </c>
      <c r="J14" s="94"/>
    </row>
    <row r="15" spans="1:10" x14ac:dyDescent="0.45">
      <c r="B15" s="67" t="s">
        <v>926</v>
      </c>
      <c r="C15" s="89">
        <f>_xlfn.XLOOKUP(B15,ZTCA!$B$7:$B$861,ZTCA!$I$7:$I$861,,0)</f>
        <v>12774</v>
      </c>
      <c r="D15" s="93">
        <f t="shared" si="0"/>
        <v>2.8208E-2</v>
      </c>
      <c r="E15" s="89">
        <f>_xlfn.XLOOKUP(B15,ZTCA!$B$7:$B$861,ZTCA!$K$7:$K$861,,0)</f>
        <v>947</v>
      </c>
      <c r="F15" s="93">
        <f t="shared" si="1"/>
        <v>4.2588000000000001E-2</v>
      </c>
      <c r="G15" s="89">
        <f>_xlfn.XLOOKUP(B15,ZTCA!$B$7:$B$861,ZTCA!$G$7:$G$861,,0)</f>
        <v>13721</v>
      </c>
      <c r="H15" s="93">
        <f t="shared" si="2"/>
        <v>2.8881E-2</v>
      </c>
      <c r="J15" s="94"/>
    </row>
    <row r="16" spans="1:10" x14ac:dyDescent="0.45">
      <c r="B16" s="67" t="s">
        <v>928</v>
      </c>
      <c r="C16" s="89">
        <f>_xlfn.XLOOKUP(B16,ZTCA!$B$7:$B$861,ZTCA!$I$7:$I$861,,0)</f>
        <v>18672</v>
      </c>
      <c r="D16" s="93">
        <f t="shared" si="0"/>
        <v>4.1232999999999999E-2</v>
      </c>
      <c r="E16" s="89">
        <f>_xlfn.XLOOKUP(B16,ZTCA!$B$7:$B$861,ZTCA!$K$7:$K$861,,0)</f>
        <v>1640</v>
      </c>
      <c r="F16" s="93">
        <f t="shared" si="1"/>
        <v>7.3754E-2</v>
      </c>
      <c r="G16" s="89">
        <f>_xlfn.XLOOKUP(B16,ZTCA!$B$7:$B$861,ZTCA!$G$7:$G$861,,0)</f>
        <v>20312</v>
      </c>
      <c r="H16" s="93">
        <f t="shared" si="2"/>
        <v>4.2755000000000001E-2</v>
      </c>
      <c r="J16" s="94"/>
    </row>
    <row r="17" spans="2:10" x14ac:dyDescent="0.45">
      <c r="B17" s="67" t="s">
        <v>930</v>
      </c>
      <c r="C17" s="89">
        <f>_xlfn.XLOOKUP(B17,ZTCA!$B$7:$B$861,ZTCA!$I$7:$I$861,,0)</f>
        <v>9178</v>
      </c>
      <c r="D17" s="93">
        <f t="shared" si="0"/>
        <v>2.0267E-2</v>
      </c>
      <c r="E17" s="89">
        <f>_xlfn.XLOOKUP(B17,ZTCA!$B$7:$B$861,ZTCA!$K$7:$K$861,,0)</f>
        <v>823</v>
      </c>
      <c r="F17" s="93">
        <f t="shared" si="1"/>
        <v>3.7012000000000003E-2</v>
      </c>
      <c r="G17" s="89">
        <f>_xlfn.XLOOKUP(B17,ZTCA!$B$7:$B$861,ZTCA!$G$7:$G$861,,0)</f>
        <v>10001</v>
      </c>
      <c r="H17" s="93">
        <f t="shared" si="2"/>
        <v>2.1051E-2</v>
      </c>
      <c r="J17" s="94"/>
    </row>
    <row r="18" spans="2:10" x14ac:dyDescent="0.45">
      <c r="B18" s="67" t="s">
        <v>932</v>
      </c>
      <c r="C18" s="89">
        <f>_xlfn.XLOOKUP(B18,ZTCA!$B$7:$B$861,ZTCA!$I$7:$I$861,,0)</f>
        <v>20199</v>
      </c>
      <c r="D18" s="93">
        <f t="shared" si="0"/>
        <v>4.4604999999999999E-2</v>
      </c>
      <c r="E18" s="89">
        <f>_xlfn.XLOOKUP(B18,ZTCA!$B$7:$B$861,ZTCA!$K$7:$K$861,,0)</f>
        <v>739</v>
      </c>
      <c r="F18" s="93">
        <f t="shared" si="1"/>
        <v>3.3234E-2</v>
      </c>
      <c r="G18" s="89">
        <f>_xlfn.XLOOKUP(B18,ZTCA!$B$7:$B$861,ZTCA!$G$7:$G$861,,0)</f>
        <v>20938</v>
      </c>
      <c r="H18" s="93">
        <f t="shared" si="2"/>
        <v>4.4073000000000001E-2</v>
      </c>
      <c r="J18" s="94"/>
    </row>
    <row r="19" spans="2:10" x14ac:dyDescent="0.45">
      <c r="B19" s="67" t="s">
        <v>934</v>
      </c>
      <c r="C19" s="89">
        <f>_xlfn.XLOOKUP(B19,ZTCA!$B$7:$B$861,ZTCA!$I$7:$I$861,,0)</f>
        <v>14042</v>
      </c>
      <c r="D19" s="93">
        <f t="shared" si="0"/>
        <v>3.1008000000000001E-2</v>
      </c>
      <c r="E19" s="89">
        <f>_xlfn.XLOOKUP(B19,ZTCA!$B$7:$B$861,ZTCA!$K$7:$K$861,,0)</f>
        <v>1186</v>
      </c>
      <c r="F19" s="93">
        <f t="shared" si="1"/>
        <v>5.3336000000000001E-2</v>
      </c>
      <c r="G19" s="89">
        <f>_xlfn.XLOOKUP(B19,ZTCA!$B$7:$B$861,ZTCA!$G$7:$G$861,,0)</f>
        <v>15228</v>
      </c>
      <c r="H19" s="93">
        <f t="shared" si="2"/>
        <v>3.2052999999999998E-2</v>
      </c>
      <c r="J19" s="94"/>
    </row>
    <row r="20" spans="2:10" x14ac:dyDescent="0.45">
      <c r="B20" s="67" t="s">
        <v>936</v>
      </c>
      <c r="C20" s="89">
        <f>_xlfn.XLOOKUP(B20,ZTCA!$B$7:$B$861,ZTCA!$I$7:$I$861,,0)</f>
        <v>14825</v>
      </c>
      <c r="D20" s="93">
        <f t="shared" si="0"/>
        <v>3.2737000000000002E-2</v>
      </c>
      <c r="E20" s="89">
        <f>_xlfn.XLOOKUP(B20,ZTCA!$B$7:$B$861,ZTCA!$K$7:$K$861,,0)</f>
        <v>359</v>
      </c>
      <c r="F20" s="93">
        <f t="shared" si="1"/>
        <v>1.6143999999999999E-2</v>
      </c>
      <c r="G20" s="89">
        <f>_xlfn.XLOOKUP(B20,ZTCA!$B$7:$B$861,ZTCA!$G$7:$G$861,,0)</f>
        <v>15184</v>
      </c>
      <c r="H20" s="93">
        <f t="shared" si="2"/>
        <v>3.1961000000000003E-2</v>
      </c>
      <c r="J20" s="94"/>
    </row>
    <row r="21" spans="2:10" x14ac:dyDescent="0.45">
      <c r="B21" s="67" t="s">
        <v>938</v>
      </c>
      <c r="C21" s="89">
        <f>_xlfn.XLOOKUP(B21,ZTCA!$B$7:$B$861,ZTCA!$I$7:$I$861,,0)</f>
        <v>18024</v>
      </c>
      <c r="D21" s="93">
        <f t="shared" si="0"/>
        <v>3.9801999999999997E-2</v>
      </c>
      <c r="E21" s="89">
        <f>_xlfn.XLOOKUP(B21,ZTCA!$B$7:$B$861,ZTCA!$K$7:$K$861,,0)</f>
        <v>954</v>
      </c>
      <c r="F21" s="93">
        <f t="shared" si="1"/>
        <v>4.2902999999999997E-2</v>
      </c>
      <c r="G21" s="89">
        <f>_xlfn.XLOOKUP(B21,ZTCA!$B$7:$B$861,ZTCA!$G$7:$G$861,,0)</f>
        <v>18978</v>
      </c>
      <c r="H21" s="93">
        <f t="shared" si="2"/>
        <v>3.9947000000000003E-2</v>
      </c>
      <c r="J21" s="94"/>
    </row>
    <row r="22" spans="2:10" x14ac:dyDescent="0.45">
      <c r="B22" s="67" t="s">
        <v>940</v>
      </c>
      <c r="C22" s="89">
        <f>_xlfn.XLOOKUP(B22,ZTCA!$B$7:$B$861,ZTCA!$I$7:$I$861,,0)</f>
        <v>26664</v>
      </c>
      <c r="D22" s="93">
        <f t="shared" si="0"/>
        <v>5.8881000000000003E-2</v>
      </c>
      <c r="E22" s="89">
        <f>_xlfn.XLOOKUP(B22,ZTCA!$B$7:$B$861,ZTCA!$K$7:$K$861,,0)</f>
        <v>1281</v>
      </c>
      <c r="F22" s="93">
        <f t="shared" si="1"/>
        <v>5.7609E-2</v>
      </c>
      <c r="G22" s="89">
        <f>_xlfn.XLOOKUP(B22,ZTCA!$B$7:$B$861,ZTCA!$G$7:$G$861,,0)</f>
        <v>27945</v>
      </c>
      <c r="H22" s="93">
        <f t="shared" si="2"/>
        <v>5.8821999999999999E-2</v>
      </c>
      <c r="J22" s="94"/>
    </row>
    <row r="23" spans="2:10" x14ac:dyDescent="0.45">
      <c r="B23" s="67" t="s">
        <v>942</v>
      </c>
      <c r="C23" s="89">
        <f>_xlfn.XLOOKUP(B23,ZTCA!$B$7:$B$861,ZTCA!$I$7:$I$861,,0)</f>
        <v>12618</v>
      </c>
      <c r="D23" s="93">
        <f t="shared" si="0"/>
        <v>2.7864E-2</v>
      </c>
      <c r="E23" s="89">
        <f>_xlfn.XLOOKUP(B23,ZTCA!$B$7:$B$861,ZTCA!$K$7:$K$861,,0)</f>
        <v>833</v>
      </c>
      <c r="F23" s="93">
        <f t="shared" si="1"/>
        <v>3.7461000000000001E-2</v>
      </c>
      <c r="G23" s="89">
        <f>_xlfn.XLOOKUP(B23,ZTCA!$B$7:$B$861,ZTCA!$G$7:$G$861,,0)</f>
        <v>13451</v>
      </c>
      <c r="H23" s="93">
        <f t="shared" si="2"/>
        <v>2.8313000000000001E-2</v>
      </c>
      <c r="J23" s="94"/>
    </row>
    <row r="24" spans="2:10" x14ac:dyDescent="0.45">
      <c r="B24" s="67" t="s">
        <v>944</v>
      </c>
      <c r="C24" s="89">
        <f>_xlfn.XLOOKUP(B24,ZTCA!$B$7:$B$861,ZTCA!$I$7:$I$861,,0)</f>
        <v>14644</v>
      </c>
      <c r="D24" s="93">
        <f t="shared" si="0"/>
        <v>3.2337999999999999E-2</v>
      </c>
      <c r="E24" s="89">
        <f>_xlfn.XLOOKUP(B24,ZTCA!$B$7:$B$861,ZTCA!$K$7:$K$861,,0)</f>
        <v>440</v>
      </c>
      <c r="F24" s="93">
        <f t="shared" si="1"/>
        <v>1.9786999999999999E-2</v>
      </c>
      <c r="G24" s="89">
        <f>_xlfn.XLOOKUP(B24,ZTCA!$B$7:$B$861,ZTCA!$G$7:$G$861,,0)</f>
        <v>15084</v>
      </c>
      <c r="H24" s="93">
        <f t="shared" si="2"/>
        <v>3.175E-2</v>
      </c>
      <c r="J24" s="94"/>
    </row>
    <row r="25" spans="2:10" x14ac:dyDescent="0.45">
      <c r="B25" s="67" t="s">
        <v>946</v>
      </c>
      <c r="C25" s="89">
        <f>_xlfn.XLOOKUP(B25,ZTCA!$B$7:$B$861,ZTCA!$I$7:$I$861,,0)</f>
        <v>15667</v>
      </c>
      <c r="D25" s="93">
        <f t="shared" si="0"/>
        <v>3.4597000000000003E-2</v>
      </c>
      <c r="E25" s="89">
        <f>_xlfn.XLOOKUP(B25,ZTCA!$B$7:$B$861,ZTCA!$K$7:$K$861,,0)</f>
        <v>1934</v>
      </c>
      <c r="F25" s="93">
        <f t="shared" si="1"/>
        <v>8.6975999999999998E-2</v>
      </c>
      <c r="G25" s="89">
        <f>_xlfn.XLOOKUP(B25,ZTCA!$B$7:$B$861,ZTCA!$G$7:$G$861,,0)</f>
        <v>17601</v>
      </c>
      <c r="H25" s="93">
        <f t="shared" si="2"/>
        <v>3.7047999999999998E-2</v>
      </c>
      <c r="J25" s="94"/>
    </row>
    <row r="26" spans="2:10" x14ac:dyDescent="0.45">
      <c r="B26" s="67" t="s">
        <v>948</v>
      </c>
      <c r="C26" s="89">
        <f>_xlfn.XLOOKUP(B26,ZTCA!$B$7:$B$861,ZTCA!$I$7:$I$861,,0)</f>
        <v>18351</v>
      </c>
      <c r="D26" s="93">
        <f t="shared" si="0"/>
        <v>4.0523999999999998E-2</v>
      </c>
      <c r="E26" s="89">
        <f>_xlfn.XLOOKUP(B26,ZTCA!$B$7:$B$861,ZTCA!$K$7:$K$861,,0)</f>
        <v>639</v>
      </c>
      <c r="F26" s="93">
        <f t="shared" si="1"/>
        <v>2.8736999999999999E-2</v>
      </c>
      <c r="G26" s="89">
        <f>_xlfn.XLOOKUP(B26,ZTCA!$B$7:$B$861,ZTCA!$G$7:$G$861,,0)</f>
        <v>18990</v>
      </c>
      <c r="H26" s="93">
        <f t="shared" si="2"/>
        <v>3.9972000000000001E-2</v>
      </c>
      <c r="J26" s="94"/>
    </row>
    <row r="27" spans="2:10" x14ac:dyDescent="0.45">
      <c r="B27" s="67" t="s">
        <v>950</v>
      </c>
      <c r="C27" s="89">
        <f>_xlfn.XLOOKUP(B27,ZTCA!$B$7:$B$861,ZTCA!$I$7:$I$861,,0)</f>
        <v>14373</v>
      </c>
      <c r="D27" s="93">
        <f t="shared" si="0"/>
        <v>3.1739000000000003E-2</v>
      </c>
      <c r="E27" s="89">
        <f>_xlfn.XLOOKUP(B27,ZTCA!$B$7:$B$861,ZTCA!$K$7:$K$861,,0)</f>
        <v>520</v>
      </c>
      <c r="F27" s="93">
        <f t="shared" si="1"/>
        <v>2.3385E-2</v>
      </c>
      <c r="G27" s="89">
        <f>_xlfn.XLOOKUP(B27,ZTCA!$B$7:$B$861,ZTCA!$G$7:$G$861,,0)</f>
        <v>14893</v>
      </c>
      <c r="H27" s="93">
        <f t="shared" si="2"/>
        <v>3.1348000000000001E-2</v>
      </c>
      <c r="J27" s="94"/>
    </row>
    <row r="28" spans="2:10" x14ac:dyDescent="0.45">
      <c r="B28" s="67" t="s">
        <v>952</v>
      </c>
      <c r="C28" s="89">
        <f>_xlfn.XLOOKUP(B28,ZTCA!$B$7:$B$861,ZTCA!$I$7:$I$861,,0)</f>
        <v>19238</v>
      </c>
      <c r="D28" s="93">
        <f t="shared" si="0"/>
        <v>4.2483E-2</v>
      </c>
      <c r="E28" s="89">
        <f>_xlfn.XLOOKUP(B28,ZTCA!$B$7:$B$861,ZTCA!$K$7:$K$861,,0)</f>
        <v>851</v>
      </c>
      <c r="F28" s="93">
        <f t="shared" si="1"/>
        <v>3.8270999999999999E-2</v>
      </c>
      <c r="G28" s="89">
        <f>_xlfn.XLOOKUP(B28,ZTCA!$B$7:$B$861,ZTCA!$G$7:$G$861,,0)</f>
        <v>20089</v>
      </c>
      <c r="H28" s="93">
        <f t="shared" si="2"/>
        <v>4.2285999999999997E-2</v>
      </c>
      <c r="J28" s="94"/>
    </row>
    <row r="29" spans="2:10" x14ac:dyDescent="0.45">
      <c r="B29" s="67" t="s">
        <v>954</v>
      </c>
      <c r="C29" s="89">
        <f>_xlfn.XLOOKUP(B29,ZTCA!$B$7:$B$861,ZTCA!$I$7:$I$861,,0)</f>
        <v>13571</v>
      </c>
      <c r="D29" s="93">
        <f t="shared" si="0"/>
        <v>2.9968000000000002E-2</v>
      </c>
      <c r="E29" s="89">
        <f>_xlfn.XLOOKUP(B29,ZTCA!$B$7:$B$861,ZTCA!$K$7:$K$861,,0)</f>
        <v>364</v>
      </c>
      <c r="F29" s="93">
        <f t="shared" si="1"/>
        <v>1.6369000000000002E-2</v>
      </c>
      <c r="G29" s="89">
        <f>_xlfn.XLOOKUP(B29,ZTCA!$B$7:$B$861,ZTCA!$G$7:$G$861,,0)</f>
        <v>13935</v>
      </c>
      <c r="H29" s="93">
        <f t="shared" si="2"/>
        <v>2.9332E-2</v>
      </c>
      <c r="J29" s="94"/>
    </row>
    <row r="30" spans="2:10" x14ac:dyDescent="0.45">
      <c r="B30" s="67" t="s">
        <v>956</v>
      </c>
      <c r="C30" s="89">
        <f>_xlfn.XLOOKUP(B30,ZTCA!$B$7:$B$861,ZTCA!$I$7:$I$861,,0)</f>
        <v>12740</v>
      </c>
      <c r="D30" s="93">
        <f t="shared" si="0"/>
        <v>2.8132999999999998E-2</v>
      </c>
      <c r="E30" s="89">
        <f>_xlfn.XLOOKUP(B30,ZTCA!$B$7:$B$861,ZTCA!$K$7:$K$861,,0)</f>
        <v>845</v>
      </c>
      <c r="F30" s="93">
        <f t="shared" si="1"/>
        <v>3.8001E-2</v>
      </c>
      <c r="G30" s="89">
        <f>_xlfn.XLOOKUP(B30,ZTCA!$B$7:$B$861,ZTCA!$G$7:$G$861,,0)</f>
        <v>13585</v>
      </c>
      <c r="H30" s="93">
        <f t="shared" si="2"/>
        <v>2.8594999999999999E-2</v>
      </c>
      <c r="J30" s="94"/>
    </row>
    <row r="31" spans="2:10" x14ac:dyDescent="0.45">
      <c r="B31" s="67" t="s">
        <v>958</v>
      </c>
      <c r="C31" s="89">
        <f>_xlfn.XLOOKUP(B31,ZTCA!$B$7:$B$861,ZTCA!$I$7:$I$861,,0)</f>
        <v>9318</v>
      </c>
      <c r="D31" s="93">
        <f t="shared" si="0"/>
        <v>2.0576000000000001E-2</v>
      </c>
      <c r="E31" s="89">
        <f>_xlfn.XLOOKUP(B31,ZTCA!$B$7:$B$861,ZTCA!$K$7:$K$861,,0)</f>
        <v>529</v>
      </c>
      <c r="F31" s="93">
        <f t="shared" si="1"/>
        <v>2.3789999999999999E-2</v>
      </c>
      <c r="G31" s="89">
        <f>_xlfn.XLOOKUP(B31,ZTCA!$B$7:$B$861,ZTCA!$G$7:$G$861,,0)</f>
        <v>9847</v>
      </c>
      <c r="H31" s="93">
        <f t="shared" si="2"/>
        <v>2.0726999999999999E-2</v>
      </c>
      <c r="J31" s="94"/>
    </row>
    <row r="32" spans="2:10" x14ac:dyDescent="0.45">
      <c r="B32" s="67" t="s">
        <v>960</v>
      </c>
      <c r="C32" s="89">
        <f>_xlfn.XLOOKUP(B32,ZTCA!$B$7:$B$861,ZTCA!$I$7:$I$861,,0)</f>
        <v>11636</v>
      </c>
      <c r="D32" s="93">
        <f t="shared" si="0"/>
        <v>2.5694999999999999E-2</v>
      </c>
      <c r="E32" s="89">
        <f>_xlfn.XLOOKUP(B32,ZTCA!$B$7:$B$861,ZTCA!$K$7:$K$861,,0)</f>
        <v>864</v>
      </c>
      <c r="F32" s="93">
        <f t="shared" si="1"/>
        <v>3.8855000000000001E-2</v>
      </c>
      <c r="G32" s="89">
        <f>_xlfn.XLOOKUP(B32,ZTCA!$B$7:$B$861,ZTCA!$G$7:$G$861,,0)</f>
        <v>12500</v>
      </c>
      <c r="H32" s="93">
        <f t="shared" si="2"/>
        <v>2.6311000000000001E-2</v>
      </c>
      <c r="J32" s="94"/>
    </row>
    <row r="33" spans="1:10" x14ac:dyDescent="0.45">
      <c r="B33" s="67" t="s">
        <v>962</v>
      </c>
      <c r="C33" s="89">
        <f>_xlfn.XLOOKUP(B33,ZTCA!$B$7:$B$861,ZTCA!$I$7:$I$861,,0)</f>
        <v>9939</v>
      </c>
      <c r="D33" s="93">
        <f t="shared" si="0"/>
        <v>2.1947999999999999E-2</v>
      </c>
      <c r="E33" s="89">
        <f>_xlfn.XLOOKUP(B33,ZTCA!$B$7:$B$861,ZTCA!$K$7:$K$861,,0)</f>
        <v>183</v>
      </c>
      <c r="F33" s="93">
        <f t="shared" si="1"/>
        <v>8.2290000000000002E-3</v>
      </c>
      <c r="G33" s="89">
        <f>_xlfn.XLOOKUP(B33,ZTCA!$B$7:$B$861,ZTCA!$G$7:$G$861,,0)</f>
        <v>10122</v>
      </c>
      <c r="H33" s="93">
        <f t="shared" si="2"/>
        <v>2.1305999999999999E-2</v>
      </c>
      <c r="J33" s="94"/>
    </row>
    <row r="34" spans="1:10" x14ac:dyDescent="0.45">
      <c r="B34" s="67" t="s">
        <v>964</v>
      </c>
      <c r="C34" s="89">
        <f>_xlfn.XLOOKUP(B34,ZTCA!$B$7:$B$861,ZTCA!$I$7:$I$861,,0)</f>
        <v>12337</v>
      </c>
      <c r="D34" s="93">
        <f t="shared" si="0"/>
        <v>2.7243E-2</v>
      </c>
      <c r="E34" s="89">
        <f>_xlfn.XLOOKUP(B34,ZTCA!$B$7:$B$861,ZTCA!$K$7:$K$861,,0)</f>
        <v>327</v>
      </c>
      <c r="F34" s="93">
        <f t="shared" si="1"/>
        <v>1.4704999999999999E-2</v>
      </c>
      <c r="G34" s="89">
        <f>_xlfn.XLOOKUP(B34,ZTCA!$B$7:$B$861,ZTCA!$G$7:$G$861,,0)</f>
        <v>12664</v>
      </c>
      <c r="H34" s="93">
        <f t="shared" si="2"/>
        <v>2.6655999999999999E-2</v>
      </c>
      <c r="J34" s="94"/>
    </row>
    <row r="35" spans="1:10" x14ac:dyDescent="0.45">
      <c r="B35" s="67" t="s">
        <v>966</v>
      </c>
      <c r="C35" s="89">
        <f>_xlfn.XLOOKUP(B35,ZTCA!$B$7:$B$861,ZTCA!$I$7:$I$861,,0)</f>
        <v>7525</v>
      </c>
      <c r="D35" s="93">
        <f t="shared" si="0"/>
        <v>1.6617E-2</v>
      </c>
      <c r="E35" s="89">
        <f>_xlfn.XLOOKUP(B35,ZTCA!$B$7:$B$861,ZTCA!$K$7:$K$861,,0)</f>
        <v>266</v>
      </c>
      <c r="F35" s="93">
        <f t="shared" si="1"/>
        <v>1.1962E-2</v>
      </c>
      <c r="G35" s="89">
        <f>_xlfn.XLOOKUP(B35,ZTCA!$B$7:$B$861,ZTCA!$G$7:$G$861,,0)</f>
        <v>7791</v>
      </c>
      <c r="H35" s="93">
        <f t="shared" si="2"/>
        <v>1.6399E-2</v>
      </c>
      <c r="J35" s="94"/>
    </row>
    <row r="36" spans="1:10" x14ac:dyDescent="0.45">
      <c r="B36" s="67" t="s">
        <v>968</v>
      </c>
      <c r="C36" s="89">
        <f>_xlfn.XLOOKUP(B36,ZTCA!$B$7:$B$861,ZTCA!$I$7:$I$861,,0)</f>
        <v>5681</v>
      </c>
      <c r="D36" s="93">
        <f t="shared" si="0"/>
        <v>1.2545000000000001E-2</v>
      </c>
      <c r="E36" s="89">
        <f>_xlfn.XLOOKUP(B36,ZTCA!$B$7:$B$861,ZTCA!$K$7:$K$861,,0)</f>
        <v>346</v>
      </c>
      <c r="F36" s="93">
        <f t="shared" si="1"/>
        <v>1.5559999999999999E-2</v>
      </c>
      <c r="G36" s="89">
        <f>_xlfn.XLOOKUP(B36,ZTCA!$B$7:$B$861,ZTCA!$G$7:$G$861,,0)</f>
        <v>6027</v>
      </c>
      <c r="H36" s="93">
        <f t="shared" si="2"/>
        <v>1.2685999999999999E-2</v>
      </c>
      <c r="J36" s="94"/>
    </row>
    <row r="37" spans="1:10" x14ac:dyDescent="0.45">
      <c r="B37" s="67" t="s">
        <v>970</v>
      </c>
      <c r="C37" s="89">
        <f>_xlfn.XLOOKUP(B37,ZTCA!$B$7:$B$861,ZTCA!$I$7:$I$861,,0)</f>
        <v>4544</v>
      </c>
      <c r="D37" s="93">
        <f t="shared" si="0"/>
        <v>1.0034E-2</v>
      </c>
      <c r="E37" s="89">
        <f>_xlfn.XLOOKUP(B37,ZTCA!$B$7:$B$861,ZTCA!$K$7:$K$861,,0)</f>
        <v>44</v>
      </c>
      <c r="F37" s="93">
        <f t="shared" si="1"/>
        <v>1.9780000000000002E-3</v>
      </c>
      <c r="G37" s="89">
        <f>_xlfn.XLOOKUP(B37,ZTCA!$B$7:$B$861,ZTCA!$G$7:$G$861,,0)</f>
        <v>4588</v>
      </c>
      <c r="H37" s="93">
        <f t="shared" si="2"/>
        <v>9.6570000000000007E-3</v>
      </c>
      <c r="J37" s="94"/>
    </row>
    <row r="38" spans="1:10" x14ac:dyDescent="0.45">
      <c r="B38" s="67" t="s">
        <v>972</v>
      </c>
      <c r="C38" s="89">
        <f>_xlfn.XLOOKUP(B38,ZTCA!$B$7:$B$861,ZTCA!$I$7:$I$861,,0)</f>
        <v>0</v>
      </c>
      <c r="D38" s="93">
        <f t="shared" si="0"/>
        <v>0</v>
      </c>
      <c r="E38" s="89">
        <f>_xlfn.XLOOKUP(B38,ZTCA!$B$7:$B$861,ZTCA!$K$7:$K$861,,0)</f>
        <v>14</v>
      </c>
      <c r="F38" s="93">
        <f t="shared" si="1"/>
        <v>6.29E-4</v>
      </c>
      <c r="G38" s="89">
        <f>_xlfn.XLOOKUP(B38,ZTCA!$B$7:$B$861,ZTCA!$G$7:$G$861,,0)</f>
        <v>14</v>
      </c>
      <c r="H38" s="93">
        <f t="shared" si="2"/>
        <v>2.9E-5</v>
      </c>
      <c r="J38" s="95"/>
    </row>
    <row r="39" spans="1:10" x14ac:dyDescent="0.45">
      <c r="C39" s="89"/>
      <c r="D39" s="93"/>
      <c r="E39" s="89"/>
      <c r="F39" s="93"/>
      <c r="G39" s="89"/>
      <c r="H39" s="93"/>
      <c r="J39" s="95"/>
    </row>
    <row r="40" spans="1:10" x14ac:dyDescent="0.45">
      <c r="C40" s="89"/>
      <c r="D40" s="93"/>
      <c r="E40" s="89"/>
      <c r="F40" s="93"/>
      <c r="G40" s="89"/>
      <c r="H40" s="93"/>
      <c r="J40" s="95"/>
    </row>
    <row r="41" spans="1:10" x14ac:dyDescent="0.45">
      <c r="C41" s="89"/>
      <c r="D41" s="93"/>
      <c r="E41" s="89"/>
      <c r="F41" s="93"/>
      <c r="G41" s="89"/>
      <c r="H41" s="93"/>
      <c r="J41" s="95"/>
    </row>
    <row r="42" spans="1:10" x14ac:dyDescent="0.45">
      <c r="B42" s="96" t="s">
        <v>2220</v>
      </c>
      <c r="J42" s="95"/>
    </row>
    <row r="43" spans="1:10" x14ac:dyDescent="0.45">
      <c r="C43" s="91" t="s">
        <v>342</v>
      </c>
      <c r="D43" s="91"/>
      <c r="E43" s="91" t="s">
        <v>343</v>
      </c>
      <c r="F43" s="91"/>
      <c r="G43" s="91" t="s">
        <v>344</v>
      </c>
      <c r="H43" s="91"/>
      <c r="J43" s="95"/>
    </row>
    <row r="44" spans="1:10" x14ac:dyDescent="0.45">
      <c r="C44" s="89" t="s">
        <v>345</v>
      </c>
      <c r="D44" s="89" t="s">
        <v>346</v>
      </c>
      <c r="E44" s="89" t="s">
        <v>345</v>
      </c>
      <c r="F44" s="89" t="s">
        <v>346</v>
      </c>
      <c r="G44" s="89" t="s">
        <v>347</v>
      </c>
      <c r="H44" s="89" t="s">
        <v>346</v>
      </c>
    </row>
    <row r="45" spans="1:10" x14ac:dyDescent="0.45">
      <c r="A45" s="92"/>
      <c r="B45" s="92" t="s">
        <v>298</v>
      </c>
      <c r="C45" s="89">
        <f>_xlfn.XLOOKUP(B45,ZTCA!$B$7:$B$861,ZTCA!$I$7:$I$861,,0)</f>
        <v>74576</v>
      </c>
      <c r="D45" s="93">
        <f>TRUNC(C45/C$45,6)</f>
        <v>1</v>
      </c>
      <c r="E45" s="89">
        <f>_xlfn.XLOOKUP(B45,ZTCA!$B$7:$B$861,ZTCA!$K$7:$K$861,,0)</f>
        <v>2368</v>
      </c>
      <c r="F45" s="93">
        <f>TRUNC(E45/E$45,6)</f>
        <v>1</v>
      </c>
      <c r="G45" s="89">
        <f>_xlfn.XLOOKUP(B45,ZTCA!$B$7:$B$861,ZTCA!$G$7:$G$861,,0)</f>
        <v>76944</v>
      </c>
      <c r="H45" s="93">
        <f>TRUNC(G45/G$45,6)</f>
        <v>1</v>
      </c>
    </row>
    <row r="46" spans="1:10" x14ac:dyDescent="0.45">
      <c r="B46" s="67" t="s">
        <v>692</v>
      </c>
      <c r="C46" s="89">
        <f>_xlfn.XLOOKUP(B46,ZTCA!$B$7:$B$861,ZTCA!$I$7:$I$861,,0)</f>
        <v>11064</v>
      </c>
      <c r="D46" s="93">
        <f>TRUNC(C46/C$45,6)</f>
        <v>0.14835799999999999</v>
      </c>
      <c r="E46" s="89">
        <f>_xlfn.XLOOKUP(B46,ZTCA!$B$7:$B$861,ZTCA!$K$7:$K$861,,0)</f>
        <v>265</v>
      </c>
      <c r="F46" s="93">
        <f>TRUNC(E46/E$45,6)</f>
        <v>0.11190799999999999</v>
      </c>
      <c r="G46" s="89">
        <f>_xlfn.XLOOKUP(B46,ZTCA!$B$7:$B$861,ZTCA!$G$7:$G$861,,0)</f>
        <v>11329</v>
      </c>
      <c r="H46" s="93">
        <f>TRUNC(G46/G$45,6)</f>
        <v>0.14723600000000001</v>
      </c>
    </row>
    <row r="47" spans="1:10" x14ac:dyDescent="0.45">
      <c r="B47" s="95"/>
      <c r="C47" s="89"/>
      <c r="D47" s="93"/>
      <c r="E47" s="89"/>
      <c r="F47" s="93"/>
      <c r="G47" s="89"/>
      <c r="H47" s="93"/>
    </row>
    <row r="48" spans="1:10" x14ac:dyDescent="0.45">
      <c r="C48" s="89"/>
      <c r="D48" s="93"/>
      <c r="E48" s="89"/>
      <c r="F48" s="93"/>
      <c r="G48" s="89"/>
      <c r="H48" s="93"/>
    </row>
    <row r="49" spans="1:8" x14ac:dyDescent="0.45">
      <c r="C49" s="89"/>
      <c r="D49" s="93"/>
      <c r="E49" s="89"/>
      <c r="F49" s="93"/>
      <c r="G49" s="89"/>
      <c r="H49" s="93"/>
    </row>
    <row r="51" spans="1:8" x14ac:dyDescent="0.45">
      <c r="A51" s="92"/>
      <c r="B51" s="92" t="s">
        <v>299</v>
      </c>
      <c r="C51" s="89">
        <f>_xlfn.XLOOKUP(B51,ZTCA!$B$7:$B$861,ZTCA!$I$7:$I$861,,0)</f>
        <v>217962</v>
      </c>
      <c r="D51" s="93">
        <f>TRUNC(C51/C$51,6)</f>
        <v>1</v>
      </c>
      <c r="E51" s="89">
        <f>_xlfn.XLOOKUP(B51,ZTCA!$B$7:$B$861,ZTCA!$K$7:$K$861,,0)</f>
        <v>5790</v>
      </c>
      <c r="F51" s="93">
        <f>TRUNC(E51/E$51,6)</f>
        <v>1</v>
      </c>
      <c r="G51" s="89">
        <f>_xlfn.XLOOKUP(B51,ZTCA!$B$7:$B$861,ZTCA!$G$7:$G$861,,0)</f>
        <v>223752</v>
      </c>
      <c r="H51" s="93">
        <f>TRUNC(G51/G$51,6)</f>
        <v>1</v>
      </c>
    </row>
    <row r="52" spans="1:8" x14ac:dyDescent="0.45">
      <c r="B52" s="67" t="s">
        <v>738</v>
      </c>
      <c r="C52" s="89">
        <f>_xlfn.XLOOKUP(B52,ZTCA!$B$7:$B$861,ZTCA!$I$7:$I$861,,0)</f>
        <v>20254</v>
      </c>
      <c r="D52" s="93">
        <f>TRUNC(C52/C$51,6)</f>
        <v>9.2924000000000007E-2</v>
      </c>
      <c r="E52" s="89">
        <f>_xlfn.XLOOKUP(B52,ZTCA!$B$7:$B$861,ZTCA!$K$7:$K$861,,0)</f>
        <v>442</v>
      </c>
      <c r="F52" s="93">
        <f>TRUNC(E52/E$51,6)</f>
        <v>7.6338000000000003E-2</v>
      </c>
      <c r="G52" s="89">
        <f>_xlfn.XLOOKUP(B52,ZTCA!$B$7:$B$861,ZTCA!$G$7:$G$861,,0)</f>
        <v>20696</v>
      </c>
      <c r="H52" s="93">
        <f>TRUNC(G52/G$51,6)</f>
        <v>9.2494999999999994E-2</v>
      </c>
    </row>
    <row r="53" spans="1:8" x14ac:dyDescent="0.45">
      <c r="B53" s="95"/>
      <c r="C53" s="89"/>
      <c r="D53" s="93"/>
      <c r="E53" s="89"/>
      <c r="F53" s="93"/>
      <c r="G53" s="89"/>
      <c r="H53" s="93"/>
    </row>
    <row r="54" spans="1:8" x14ac:dyDescent="0.45">
      <c r="C54" s="89"/>
      <c r="D54" s="93"/>
      <c r="E54" s="89"/>
      <c r="F54" s="93"/>
      <c r="G54" s="89"/>
      <c r="H54" s="93"/>
    </row>
    <row r="55" spans="1:8" x14ac:dyDescent="0.45">
      <c r="C55" s="89"/>
      <c r="D55" s="93"/>
      <c r="E55" s="89"/>
      <c r="F55" s="93"/>
      <c r="G55" s="89"/>
      <c r="H55" s="93"/>
    </row>
    <row r="56" spans="1:8" x14ac:dyDescent="0.45">
      <c r="C56" s="89"/>
      <c r="D56" s="93"/>
      <c r="E56" s="89"/>
      <c r="F56" s="93"/>
      <c r="G56" s="89"/>
      <c r="H56" s="93"/>
    </row>
    <row r="57" spans="1:8" x14ac:dyDescent="0.45">
      <c r="C57" s="89"/>
      <c r="D57" s="93"/>
      <c r="E57" s="89"/>
      <c r="F57" s="93"/>
      <c r="G57" s="89"/>
      <c r="H57" s="93"/>
    </row>
    <row r="58" spans="1:8" x14ac:dyDescent="0.45">
      <c r="C58" s="89"/>
      <c r="D58" s="93"/>
      <c r="E58" s="89"/>
      <c r="F58" s="93"/>
      <c r="G58" s="89"/>
      <c r="H58" s="93"/>
    </row>
    <row r="59" spans="1:8" x14ac:dyDescent="0.45">
      <c r="C59" s="89"/>
      <c r="D59" s="93"/>
      <c r="E59" s="89"/>
      <c r="F59" s="93"/>
      <c r="G59" s="89"/>
      <c r="H59" s="93"/>
    </row>
    <row r="60" spans="1:8" x14ac:dyDescent="0.45">
      <c r="C60" s="89"/>
      <c r="D60" s="93"/>
      <c r="E60" s="89"/>
      <c r="F60" s="93"/>
      <c r="G60" s="89"/>
      <c r="H60" s="93"/>
    </row>
    <row r="61" spans="1:8" x14ac:dyDescent="0.45">
      <c r="C61" s="89"/>
      <c r="D61" s="93"/>
      <c r="E61" s="89"/>
      <c r="F61" s="93"/>
      <c r="G61" s="89"/>
      <c r="H61" s="93"/>
    </row>
    <row r="62" spans="1:8" x14ac:dyDescent="0.45">
      <c r="C62" s="89"/>
      <c r="D62" s="93"/>
      <c r="E62" s="89"/>
      <c r="F62" s="93"/>
      <c r="G62" s="89"/>
      <c r="H62" s="93"/>
    </row>
    <row r="63" spans="1:8" x14ac:dyDescent="0.45">
      <c r="C63" s="89"/>
      <c r="D63" s="93"/>
      <c r="E63" s="89"/>
      <c r="F63" s="93"/>
      <c r="G63" s="89"/>
      <c r="H63" s="93"/>
    </row>
    <row r="64" spans="1:8" x14ac:dyDescent="0.45">
      <c r="C64" s="89"/>
      <c r="D64" s="93"/>
      <c r="E64" s="89"/>
      <c r="F64" s="93"/>
      <c r="G64" s="89"/>
      <c r="H64" s="93"/>
    </row>
    <row r="65" spans="3:8" x14ac:dyDescent="0.45">
      <c r="C65" s="89"/>
      <c r="D65" s="93"/>
      <c r="E65" s="89"/>
      <c r="F65" s="93"/>
      <c r="G65" s="89"/>
      <c r="H65" s="93"/>
    </row>
    <row r="66" spans="3:8" x14ac:dyDescent="0.45">
      <c r="C66" s="89"/>
      <c r="D66" s="93"/>
      <c r="E66" s="89"/>
      <c r="F66" s="93"/>
      <c r="G66" s="89"/>
      <c r="H66" s="93"/>
    </row>
    <row r="67" spans="3:8" x14ac:dyDescent="0.45">
      <c r="C67" s="89"/>
      <c r="D67" s="93"/>
      <c r="E67" s="89"/>
      <c r="F67" s="93"/>
      <c r="G67" s="89"/>
      <c r="H67" s="93"/>
    </row>
    <row r="68" spans="3:8" x14ac:dyDescent="0.45">
      <c r="C68" s="89"/>
      <c r="D68" s="93"/>
      <c r="E68" s="89"/>
      <c r="F68" s="93"/>
      <c r="G68" s="89"/>
      <c r="H68" s="93"/>
    </row>
    <row r="69" spans="3:8" x14ac:dyDescent="0.45">
      <c r="C69" s="89"/>
      <c r="D69" s="93"/>
      <c r="E69" s="89"/>
      <c r="F69" s="93"/>
      <c r="G69" s="89"/>
      <c r="H69" s="93"/>
    </row>
    <row r="70" spans="3:8" x14ac:dyDescent="0.45">
      <c r="C70" s="89"/>
      <c r="D70" s="93"/>
      <c r="E70" s="89"/>
      <c r="F70" s="93"/>
      <c r="G70" s="89"/>
      <c r="H70" s="93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BB321-E25A-488C-8140-C132DA44C674}">
  <dimension ref="A1:L48"/>
  <sheetViews>
    <sheetView zoomScale="80" zoomScaleNormal="80" workbookViewId="0">
      <selection activeCell="E6" sqref="E6"/>
    </sheetView>
  </sheetViews>
  <sheetFormatPr defaultColWidth="9.1328125" defaultRowHeight="14.25" x14ac:dyDescent="0.45"/>
  <cols>
    <col min="1" max="1" width="25.3984375" style="97" customWidth="1"/>
    <col min="2" max="2" width="28.3984375" style="97" customWidth="1"/>
    <col min="3" max="3" width="17.86328125" style="97" customWidth="1"/>
    <col min="4" max="4" width="14.265625" style="97" customWidth="1"/>
    <col min="5" max="5" width="13.3984375" style="97" customWidth="1"/>
    <col min="6" max="6" width="9.59765625" style="97" bestFit="1" customWidth="1"/>
    <col min="7" max="7" width="12" style="97" bestFit="1" customWidth="1"/>
    <col min="8" max="8" width="10.59765625" style="97" bestFit="1" customWidth="1"/>
    <col min="9" max="9" width="11.3984375" style="97" customWidth="1"/>
    <col min="10" max="10" width="12" style="97" bestFit="1" customWidth="1"/>
    <col min="11" max="11" width="11" style="97" bestFit="1" customWidth="1"/>
    <col min="12" max="12" width="18.265625" style="97" customWidth="1"/>
    <col min="13" max="16384" width="9.1328125" style="97"/>
  </cols>
  <sheetData>
    <row r="1" spans="1:12" x14ac:dyDescent="0.45">
      <c r="A1" s="89"/>
      <c r="B1" s="89"/>
    </row>
    <row r="2" spans="1:12" x14ac:dyDescent="0.45">
      <c r="A2" s="89"/>
      <c r="B2" s="89"/>
    </row>
    <row r="3" spans="1:12" x14ac:dyDescent="0.45">
      <c r="A3" s="90"/>
      <c r="C3" s="90" t="s">
        <v>348</v>
      </c>
    </row>
    <row r="4" spans="1:12" x14ac:dyDescent="0.45">
      <c r="C4" s="89" t="s">
        <v>2221</v>
      </c>
      <c r="D4" s="89"/>
      <c r="E4" s="89"/>
      <c r="F4" s="98"/>
    </row>
    <row r="5" spans="1:12" x14ac:dyDescent="0.45">
      <c r="C5" s="89" t="s">
        <v>342</v>
      </c>
      <c r="D5" s="89" t="s">
        <v>343</v>
      </c>
      <c r="E5" s="89" t="s">
        <v>349</v>
      </c>
      <c r="F5" s="98"/>
    </row>
    <row r="6" spans="1:12" x14ac:dyDescent="0.45">
      <c r="A6" s="99" t="s">
        <v>272</v>
      </c>
      <c r="B6" s="89" t="str">
        <f t="shared" ref="B6" si="0">LEFT(A6,FIND(",",A6))&amp;" WI"</f>
        <v>Milwaukee County, WI</v>
      </c>
      <c r="C6" s="100">
        <f t="shared" ref="C6" si="1">E6-D6</f>
        <v>10731582</v>
      </c>
      <c r="D6" s="100">
        <f>VLOOKUP(B6,'Step 4'!$A$3:$F$153,6,FALSE)</f>
        <v>406849</v>
      </c>
      <c r="E6" s="100">
        <f>VLOOKUP(B6,'Step 2'!$A$3:$F$153,6,FALSE)</f>
        <v>11138431</v>
      </c>
    </row>
    <row r="7" spans="1:12" x14ac:dyDescent="0.45">
      <c r="A7" s="92"/>
      <c r="B7" s="89"/>
    </row>
    <row r="8" spans="1:12" x14ac:dyDescent="0.45">
      <c r="A8" s="89"/>
      <c r="B8" s="89"/>
    </row>
    <row r="9" spans="1:12" ht="15" customHeight="1" x14ac:dyDescent="0.45">
      <c r="A9" s="89"/>
      <c r="B9" s="90" t="s">
        <v>350</v>
      </c>
      <c r="C9" s="101">
        <f>National!M17/100</f>
        <v>4.4000000000000004E-2</v>
      </c>
    </row>
    <row r="10" spans="1:12" ht="15" customHeight="1" x14ac:dyDescent="0.45">
      <c r="A10" s="89"/>
      <c r="B10" s="90"/>
      <c r="C10" s="101"/>
    </row>
    <row r="11" spans="1:12" x14ac:dyDescent="0.45">
      <c r="A11" s="89"/>
      <c r="B11" s="90"/>
      <c r="C11" s="102"/>
    </row>
    <row r="12" spans="1:12" x14ac:dyDescent="0.45">
      <c r="A12" s="89"/>
      <c r="B12" s="90"/>
      <c r="C12" s="102"/>
    </row>
    <row r="13" spans="1:12" x14ac:dyDescent="0.45">
      <c r="A13" s="103" t="s">
        <v>2222</v>
      </c>
      <c r="B13" s="89"/>
    </row>
    <row r="14" spans="1:12" x14ac:dyDescent="0.45">
      <c r="A14" s="103"/>
      <c r="B14" s="89"/>
    </row>
    <row r="15" spans="1:12" ht="28.5" customHeight="1" x14ac:dyDescent="0.45">
      <c r="B15" s="89"/>
      <c r="C15" s="132" t="s">
        <v>351</v>
      </c>
      <c r="D15" s="133"/>
      <c r="E15" s="134"/>
      <c r="F15" s="135" t="str">
        <f>$C$4</f>
        <v>May 2022 - Apr 2024</v>
      </c>
      <c r="G15" s="136"/>
      <c r="H15" s="137"/>
      <c r="I15" s="138" t="str">
        <f>"Number, "&amp;C4&amp;" (Census share * 24-month total)"</f>
        <v>Number, May 2022 - Apr 2024 (Census share * 24-month total)</v>
      </c>
      <c r="J15" s="139"/>
      <c r="K15" s="139"/>
      <c r="L15" s="140"/>
    </row>
    <row r="16" spans="1:12" x14ac:dyDescent="0.45">
      <c r="B16" s="89"/>
      <c r="C16" s="104" t="s">
        <v>342</v>
      </c>
      <c r="D16" s="104" t="s">
        <v>343</v>
      </c>
      <c r="E16" s="104" t="s">
        <v>352</v>
      </c>
      <c r="F16" s="104" t="s">
        <v>342</v>
      </c>
      <c r="G16" s="104" t="s">
        <v>343</v>
      </c>
      <c r="H16" s="104" t="s">
        <v>352</v>
      </c>
      <c r="I16" s="105" t="s">
        <v>342</v>
      </c>
      <c r="J16" s="105" t="s">
        <v>343</v>
      </c>
      <c r="K16" s="105" t="s">
        <v>349</v>
      </c>
      <c r="L16" s="106" t="s">
        <v>203</v>
      </c>
    </row>
    <row r="17" spans="1:12" x14ac:dyDescent="0.45">
      <c r="B17" s="92" t="s">
        <v>272</v>
      </c>
    </row>
    <row r="18" spans="1:12" x14ac:dyDescent="0.45">
      <c r="A18" s="97" t="str">
        <f t="shared" ref="A18:A48" si="2">IF(ISBLANK(A17),B17,A17)</f>
        <v>Milwaukee County, Wisconsin</v>
      </c>
      <c r="B18" s="67" t="s">
        <v>866</v>
      </c>
      <c r="C18" s="107">
        <f>VLOOKUP($B18,'ZTCA shares'!$B$7:$H$38,3, FALSE)</f>
        <v>4.6415999999999999E-2</v>
      </c>
      <c r="D18" s="107">
        <f>VLOOKUP($B18,'ZTCA shares'!$B$7:$H$38,5, FALSE)</f>
        <v>1.3041000000000001E-2</v>
      </c>
      <c r="E18" s="107">
        <f>VLOOKUP($B18,'ZTCA shares'!$B$7:$H$38,7, FALSE)</f>
        <v>4.4853999999999998E-2</v>
      </c>
      <c r="F18" s="89">
        <f t="shared" ref="F18:F48" si="3">VLOOKUP(A18,$A$6:$E$6,3,FALSE)</f>
        <v>10731582</v>
      </c>
      <c r="G18" s="89">
        <f t="shared" ref="G18:G48" si="4">VLOOKUP(A18,$A$6:$E$6,4,FALSE)</f>
        <v>406849</v>
      </c>
      <c r="H18" s="89">
        <f t="shared" ref="H18:H48" si="5">VLOOKUP(A18,$A$6:$E$6,5,FALSE)</f>
        <v>11138431</v>
      </c>
      <c r="I18" s="108">
        <f t="shared" ref="I18:J48" si="6">C18*F18</f>
        <v>498117.11011199997</v>
      </c>
      <c r="J18" s="100">
        <f>D18*G18</f>
        <v>5305.7178089999998</v>
      </c>
      <c r="K18" s="109">
        <f t="shared" ref="K18:K48" si="7">I18+J18</f>
        <v>503422.82792099996</v>
      </c>
      <c r="L18" s="110">
        <f t="shared" ref="L18:L48" si="8">J18/K18</f>
        <v>1.0539287284430821E-2</v>
      </c>
    </row>
    <row r="19" spans="1:12" x14ac:dyDescent="0.45">
      <c r="A19" s="97" t="str">
        <f t="shared" si="2"/>
        <v>Milwaukee County, Wisconsin</v>
      </c>
      <c r="B19" s="67" t="s">
        <v>914</v>
      </c>
      <c r="C19" s="107">
        <f>VLOOKUP($B19,'ZTCA shares'!$B$7:$H$70,3, FALSE)</f>
        <v>4.0873E-2</v>
      </c>
      <c r="D19" s="107">
        <f>VLOOKUP($B19,'ZTCA shares'!$B$7:$H$70,5, FALSE)</f>
        <v>3.2964E-2</v>
      </c>
      <c r="E19" s="107">
        <f>VLOOKUP($B19,'ZTCA shares'!$B$7:$H$70,7, FALSE)</f>
        <v>4.0502999999999997E-2</v>
      </c>
      <c r="F19" s="89">
        <f t="shared" si="3"/>
        <v>10731582</v>
      </c>
      <c r="G19" s="89">
        <f t="shared" si="4"/>
        <v>406849</v>
      </c>
      <c r="H19" s="89">
        <f t="shared" si="5"/>
        <v>11138431</v>
      </c>
      <c r="I19" s="108">
        <f t="shared" si="6"/>
        <v>438631.95108600002</v>
      </c>
      <c r="J19" s="100">
        <f t="shared" si="6"/>
        <v>13411.370435999999</v>
      </c>
      <c r="K19" s="109">
        <f t="shared" si="7"/>
        <v>452043.32152200001</v>
      </c>
      <c r="L19" s="110">
        <f t="shared" si="8"/>
        <v>2.9668329997321496E-2</v>
      </c>
    </row>
    <row r="20" spans="1:12" x14ac:dyDescent="0.45">
      <c r="A20" s="97" t="str">
        <f t="shared" si="2"/>
        <v>Milwaukee County, Wisconsin</v>
      </c>
      <c r="B20" s="67" t="s">
        <v>916</v>
      </c>
      <c r="C20" s="107">
        <f>VLOOKUP($B20,'ZTCA shares'!$B$7:$H$70,3, FALSE)</f>
        <v>3.4710000000000001E-3</v>
      </c>
      <c r="D20" s="107">
        <f>VLOOKUP($B20,'ZTCA shares'!$B$7:$H$70,5, FALSE)</f>
        <v>1.6180000000000001E-3</v>
      </c>
      <c r="E20" s="107">
        <f>VLOOKUP($B20,'ZTCA shares'!$B$7:$H$70,7, FALSE)</f>
        <v>3.3839999999999999E-3</v>
      </c>
      <c r="F20" s="89">
        <f t="shared" si="3"/>
        <v>10731582</v>
      </c>
      <c r="G20" s="89">
        <f t="shared" si="4"/>
        <v>406849</v>
      </c>
      <c r="H20" s="89">
        <f t="shared" si="5"/>
        <v>11138431</v>
      </c>
      <c r="I20" s="108">
        <f t="shared" si="6"/>
        <v>37249.321122000001</v>
      </c>
      <c r="J20" s="100">
        <f t="shared" si="6"/>
        <v>658.28168200000005</v>
      </c>
      <c r="K20" s="109">
        <f t="shared" si="7"/>
        <v>37907.602804000002</v>
      </c>
      <c r="L20" s="110">
        <f t="shared" si="8"/>
        <v>1.7365426281467165E-2</v>
      </c>
    </row>
    <row r="21" spans="1:12" x14ac:dyDescent="0.45">
      <c r="A21" s="97" t="str">
        <f t="shared" si="2"/>
        <v>Milwaukee County, Wisconsin</v>
      </c>
      <c r="B21" s="67" t="s">
        <v>918</v>
      </c>
      <c r="C21" s="107">
        <f>VLOOKUP($B21,'ZTCA shares'!$B$7:$H$70,3, FALSE)</f>
        <v>3.5853000000000003E-2</v>
      </c>
      <c r="D21" s="107">
        <f>VLOOKUP($B21,'ZTCA shares'!$B$7:$H$70,5, FALSE)</f>
        <v>4.9964000000000001E-2</v>
      </c>
      <c r="E21" s="107">
        <f>VLOOKUP($B21,'ZTCA shares'!$B$7:$H$70,7, FALSE)</f>
        <v>3.6513999999999998E-2</v>
      </c>
      <c r="F21" s="89">
        <f t="shared" si="3"/>
        <v>10731582</v>
      </c>
      <c r="G21" s="89">
        <f t="shared" si="4"/>
        <v>406849</v>
      </c>
      <c r="H21" s="89">
        <f t="shared" si="5"/>
        <v>11138431</v>
      </c>
      <c r="I21" s="108">
        <f t="shared" si="6"/>
        <v>384759.40944600001</v>
      </c>
      <c r="J21" s="100">
        <f t="shared" si="6"/>
        <v>20327.803436000002</v>
      </c>
      <c r="K21" s="109">
        <f t="shared" si="7"/>
        <v>405087.21288200002</v>
      </c>
      <c r="L21" s="110">
        <f t="shared" si="8"/>
        <v>5.0181301185434839E-2</v>
      </c>
    </row>
    <row r="22" spans="1:12" x14ac:dyDescent="0.45">
      <c r="A22" s="97" t="str">
        <f t="shared" si="2"/>
        <v>Milwaukee County, Wisconsin</v>
      </c>
      <c r="B22" s="67" t="s">
        <v>920</v>
      </c>
      <c r="C22" s="107">
        <f>VLOOKUP($B22,'ZTCA shares'!$B$7:$H$70,3, FALSE)</f>
        <v>6.7149999999999996E-3</v>
      </c>
      <c r="D22" s="107">
        <f>VLOOKUP($B22,'ZTCA shares'!$B$7:$H$70,5, FALSE)</f>
        <v>1.4525E-2</v>
      </c>
      <c r="E22" s="107">
        <f>VLOOKUP($B22,'ZTCA shares'!$B$7:$H$70,7, FALSE)</f>
        <v>7.0809999999999996E-3</v>
      </c>
      <c r="F22" s="89">
        <f t="shared" si="3"/>
        <v>10731582</v>
      </c>
      <c r="G22" s="89">
        <f t="shared" si="4"/>
        <v>406849</v>
      </c>
      <c r="H22" s="89">
        <f t="shared" si="5"/>
        <v>11138431</v>
      </c>
      <c r="I22" s="108">
        <f t="shared" si="6"/>
        <v>72062.57312999999</v>
      </c>
      <c r="J22" s="100">
        <f t="shared" si="6"/>
        <v>5909.4817249999996</v>
      </c>
      <c r="K22" s="109">
        <f t="shared" si="7"/>
        <v>77972.054854999995</v>
      </c>
      <c r="L22" s="110">
        <f t="shared" si="8"/>
        <v>7.5789739490507366E-2</v>
      </c>
    </row>
    <row r="23" spans="1:12" x14ac:dyDescent="0.45">
      <c r="A23" s="97" t="str">
        <f t="shared" si="2"/>
        <v>Milwaukee County, Wisconsin</v>
      </c>
      <c r="B23" s="67" t="s">
        <v>922</v>
      </c>
      <c r="C23" s="107">
        <f>VLOOKUP($B23,'ZTCA shares'!$B$7:$H$70,3, FALSE)</f>
        <v>1.5329000000000001E-2</v>
      </c>
      <c r="D23" s="107">
        <f>VLOOKUP($B23,'ZTCA shares'!$B$7:$H$70,5, FALSE)</f>
        <v>3.0984999999999999E-2</v>
      </c>
      <c r="E23" s="107">
        <f>VLOOKUP($B23,'ZTCA shares'!$B$7:$H$70,7, FALSE)</f>
        <v>1.6062E-2</v>
      </c>
      <c r="F23" s="89">
        <f t="shared" si="3"/>
        <v>10731582</v>
      </c>
      <c r="G23" s="89">
        <f t="shared" si="4"/>
        <v>406849</v>
      </c>
      <c r="H23" s="89">
        <f t="shared" si="5"/>
        <v>11138431</v>
      </c>
      <c r="I23" s="108">
        <f t="shared" si="6"/>
        <v>164504.42047800001</v>
      </c>
      <c r="J23" s="100">
        <f t="shared" si="6"/>
        <v>12606.216264999999</v>
      </c>
      <c r="K23" s="109">
        <f t="shared" si="7"/>
        <v>177110.63674300001</v>
      </c>
      <c r="L23" s="110">
        <f t="shared" si="8"/>
        <v>7.1177070427974942E-2</v>
      </c>
    </row>
    <row r="24" spans="1:12" x14ac:dyDescent="0.45">
      <c r="A24" s="97" t="str">
        <f t="shared" si="2"/>
        <v>Milwaukee County, Wisconsin</v>
      </c>
      <c r="B24" s="67" t="s">
        <v>924</v>
      </c>
      <c r="C24" s="107">
        <f>VLOOKUP($B24,'ZTCA shares'!$B$7:$H$70,3, FALSE)</f>
        <v>4.4316000000000001E-2</v>
      </c>
      <c r="D24" s="107">
        <f>VLOOKUP($B24,'ZTCA shares'!$B$7:$H$70,5, FALSE)</f>
        <v>2.8332E-2</v>
      </c>
      <c r="E24" s="107">
        <f>VLOOKUP($B24,'ZTCA shares'!$B$7:$H$70,7, FALSE)</f>
        <v>4.3567000000000002E-2</v>
      </c>
      <c r="F24" s="89">
        <f t="shared" si="3"/>
        <v>10731582</v>
      </c>
      <c r="G24" s="89">
        <f t="shared" si="4"/>
        <v>406849</v>
      </c>
      <c r="H24" s="89">
        <f t="shared" si="5"/>
        <v>11138431</v>
      </c>
      <c r="I24" s="108">
        <f t="shared" si="6"/>
        <v>475580.78791200003</v>
      </c>
      <c r="J24" s="100">
        <f t="shared" si="6"/>
        <v>11526.845868</v>
      </c>
      <c r="K24" s="109">
        <f t="shared" si="7"/>
        <v>487107.63378000003</v>
      </c>
      <c r="L24" s="110">
        <f t="shared" si="8"/>
        <v>2.3663857982578956E-2</v>
      </c>
    </row>
    <row r="25" spans="1:12" x14ac:dyDescent="0.45">
      <c r="A25" s="97" t="str">
        <f t="shared" si="2"/>
        <v>Milwaukee County, Wisconsin</v>
      </c>
      <c r="B25" s="67" t="s">
        <v>926</v>
      </c>
      <c r="C25" s="107">
        <f>VLOOKUP($B25,'ZTCA shares'!$B$7:$H$70,3, FALSE)</f>
        <v>2.8208E-2</v>
      </c>
      <c r="D25" s="107">
        <f>VLOOKUP($B25,'ZTCA shares'!$B$7:$H$70,5, FALSE)</f>
        <v>4.2588000000000001E-2</v>
      </c>
      <c r="E25" s="107">
        <f>VLOOKUP($B25,'ZTCA shares'!$B$7:$H$70,7, FALSE)</f>
        <v>2.8881E-2</v>
      </c>
      <c r="F25" s="89">
        <f t="shared" si="3"/>
        <v>10731582</v>
      </c>
      <c r="G25" s="89">
        <f t="shared" si="4"/>
        <v>406849</v>
      </c>
      <c r="H25" s="89">
        <f t="shared" si="5"/>
        <v>11138431</v>
      </c>
      <c r="I25" s="108">
        <f t="shared" si="6"/>
        <v>302716.46505599999</v>
      </c>
      <c r="J25" s="100">
        <f t="shared" si="6"/>
        <v>17326.885212000001</v>
      </c>
      <c r="K25" s="109">
        <f t="shared" si="7"/>
        <v>320043.35026799998</v>
      </c>
      <c r="L25" s="110">
        <f t="shared" si="8"/>
        <v>5.4139182074836742E-2</v>
      </c>
    </row>
    <row r="26" spans="1:12" x14ac:dyDescent="0.45">
      <c r="A26" s="97" t="str">
        <f t="shared" si="2"/>
        <v>Milwaukee County, Wisconsin</v>
      </c>
      <c r="B26" s="67" t="s">
        <v>928</v>
      </c>
      <c r="C26" s="107">
        <f>VLOOKUP($B26,'ZTCA shares'!$B$7:$H$70,3, FALSE)</f>
        <v>4.1232999999999999E-2</v>
      </c>
      <c r="D26" s="107">
        <f>VLOOKUP($B26,'ZTCA shares'!$B$7:$H$70,5, FALSE)</f>
        <v>7.3754E-2</v>
      </c>
      <c r="E26" s="107">
        <f>VLOOKUP($B26,'ZTCA shares'!$B$7:$H$70,7, FALSE)</f>
        <v>4.2755000000000001E-2</v>
      </c>
      <c r="F26" s="89">
        <f t="shared" si="3"/>
        <v>10731582</v>
      </c>
      <c r="G26" s="89">
        <f t="shared" si="4"/>
        <v>406849</v>
      </c>
      <c r="H26" s="89">
        <f t="shared" si="5"/>
        <v>11138431</v>
      </c>
      <c r="I26" s="108">
        <f t="shared" si="6"/>
        <v>442495.32060599996</v>
      </c>
      <c r="J26" s="100">
        <f t="shared" si="6"/>
        <v>30006.741146</v>
      </c>
      <c r="K26" s="109">
        <f t="shared" si="7"/>
        <v>472502.06175199995</v>
      </c>
      <c r="L26" s="110">
        <f t="shared" si="8"/>
        <v>6.3506053359296252E-2</v>
      </c>
    </row>
    <row r="27" spans="1:12" x14ac:dyDescent="0.45">
      <c r="A27" s="97" t="str">
        <f t="shared" si="2"/>
        <v>Milwaukee County, Wisconsin</v>
      </c>
      <c r="B27" s="67" t="s">
        <v>930</v>
      </c>
      <c r="C27" s="107">
        <f>VLOOKUP($B27,'ZTCA shares'!$B$7:$H$70,3, FALSE)</f>
        <v>2.0267E-2</v>
      </c>
      <c r="D27" s="107">
        <f>VLOOKUP($B27,'ZTCA shares'!$B$7:$H$70,5, FALSE)</f>
        <v>3.7012000000000003E-2</v>
      </c>
      <c r="E27" s="107">
        <f>VLOOKUP($B27,'ZTCA shares'!$B$7:$H$70,7, FALSE)</f>
        <v>2.1051E-2</v>
      </c>
      <c r="F27" s="89">
        <f t="shared" si="3"/>
        <v>10731582</v>
      </c>
      <c r="G27" s="89">
        <f t="shared" si="4"/>
        <v>406849</v>
      </c>
      <c r="H27" s="89">
        <f t="shared" si="5"/>
        <v>11138431</v>
      </c>
      <c r="I27" s="108">
        <f t="shared" si="6"/>
        <v>217496.97239400001</v>
      </c>
      <c r="J27" s="100">
        <f t="shared" si="6"/>
        <v>15058.295188000002</v>
      </c>
      <c r="K27" s="109">
        <f t="shared" si="7"/>
        <v>232555.267582</v>
      </c>
      <c r="L27" s="110">
        <f t="shared" si="8"/>
        <v>6.4751468950022303E-2</v>
      </c>
    </row>
    <row r="28" spans="1:12" x14ac:dyDescent="0.45">
      <c r="A28" s="97" t="str">
        <f t="shared" si="2"/>
        <v>Milwaukee County, Wisconsin</v>
      </c>
      <c r="B28" s="67" t="s">
        <v>932</v>
      </c>
      <c r="C28" s="107">
        <f>VLOOKUP($B28,'ZTCA shares'!$B$7:$H$70,3, FALSE)</f>
        <v>4.4604999999999999E-2</v>
      </c>
      <c r="D28" s="107">
        <f>VLOOKUP($B28,'ZTCA shares'!$B$7:$H$70,5, FALSE)</f>
        <v>3.3234E-2</v>
      </c>
      <c r="E28" s="107">
        <f>VLOOKUP($B28,'ZTCA shares'!$B$7:$H$70,7, FALSE)</f>
        <v>4.4073000000000001E-2</v>
      </c>
      <c r="F28" s="89">
        <f t="shared" si="3"/>
        <v>10731582</v>
      </c>
      <c r="G28" s="89">
        <f t="shared" si="4"/>
        <v>406849</v>
      </c>
      <c r="H28" s="89">
        <f t="shared" si="5"/>
        <v>11138431</v>
      </c>
      <c r="I28" s="108">
        <f t="shared" si="6"/>
        <v>478682.21510999999</v>
      </c>
      <c r="J28" s="100">
        <f t="shared" si="6"/>
        <v>13521.219665999999</v>
      </c>
      <c r="K28" s="109">
        <f t="shared" si="7"/>
        <v>492203.43477599998</v>
      </c>
      <c r="L28" s="110">
        <f t="shared" si="8"/>
        <v>2.7470795022292882E-2</v>
      </c>
    </row>
    <row r="29" spans="1:12" x14ac:dyDescent="0.45">
      <c r="A29" s="97" t="str">
        <f t="shared" si="2"/>
        <v>Milwaukee County, Wisconsin</v>
      </c>
      <c r="B29" s="67" t="s">
        <v>934</v>
      </c>
      <c r="C29" s="107">
        <f>VLOOKUP($B29,'ZTCA shares'!$B$7:$H$70,3, FALSE)</f>
        <v>3.1008000000000001E-2</v>
      </c>
      <c r="D29" s="107">
        <f>VLOOKUP($B29,'ZTCA shares'!$B$7:$H$70,5, FALSE)</f>
        <v>5.3336000000000001E-2</v>
      </c>
      <c r="E29" s="107">
        <f>VLOOKUP($B29,'ZTCA shares'!$B$7:$H$70,7, FALSE)</f>
        <v>3.2052999999999998E-2</v>
      </c>
      <c r="F29" s="89">
        <f t="shared" si="3"/>
        <v>10731582</v>
      </c>
      <c r="G29" s="89">
        <f t="shared" si="4"/>
        <v>406849</v>
      </c>
      <c r="H29" s="89">
        <f t="shared" si="5"/>
        <v>11138431</v>
      </c>
      <c r="I29" s="108">
        <f t="shared" si="6"/>
        <v>332764.89465600002</v>
      </c>
      <c r="J29" s="100">
        <f t="shared" si="6"/>
        <v>21699.698264000002</v>
      </c>
      <c r="K29" s="109">
        <f t="shared" si="7"/>
        <v>354464.59292000002</v>
      </c>
      <c r="L29" s="110">
        <f t="shared" si="8"/>
        <v>6.1218239275304599E-2</v>
      </c>
    </row>
    <row r="30" spans="1:12" x14ac:dyDescent="0.45">
      <c r="A30" s="97" t="str">
        <f t="shared" si="2"/>
        <v>Milwaukee County, Wisconsin</v>
      </c>
      <c r="B30" s="67" t="s">
        <v>936</v>
      </c>
      <c r="C30" s="107">
        <f>VLOOKUP($B30,'ZTCA shares'!$B$7:$H$70,3, FALSE)</f>
        <v>3.2737000000000002E-2</v>
      </c>
      <c r="D30" s="107">
        <f>VLOOKUP($B30,'ZTCA shares'!$B$7:$H$70,5, FALSE)</f>
        <v>1.6143999999999999E-2</v>
      </c>
      <c r="E30" s="107">
        <f>VLOOKUP($B30,'ZTCA shares'!$B$7:$H$70,7, FALSE)</f>
        <v>3.1961000000000003E-2</v>
      </c>
      <c r="F30" s="89">
        <f t="shared" si="3"/>
        <v>10731582</v>
      </c>
      <c r="G30" s="89">
        <f t="shared" si="4"/>
        <v>406849</v>
      </c>
      <c r="H30" s="89">
        <f t="shared" si="5"/>
        <v>11138431</v>
      </c>
      <c r="I30" s="108">
        <f t="shared" si="6"/>
        <v>351319.79993400001</v>
      </c>
      <c r="J30" s="100">
        <f t="shared" si="6"/>
        <v>6568.1702559999994</v>
      </c>
      <c r="K30" s="109">
        <f t="shared" si="7"/>
        <v>357887.97019000002</v>
      </c>
      <c r="L30" s="110">
        <f t="shared" si="8"/>
        <v>1.8352587410280952E-2</v>
      </c>
    </row>
    <row r="31" spans="1:12" x14ac:dyDescent="0.45">
      <c r="A31" s="97" t="str">
        <f t="shared" si="2"/>
        <v>Milwaukee County, Wisconsin</v>
      </c>
      <c r="B31" s="67" t="s">
        <v>938</v>
      </c>
      <c r="C31" s="107">
        <f>VLOOKUP($B31,'ZTCA shares'!$B$7:$H$70,3, FALSE)</f>
        <v>3.9801999999999997E-2</v>
      </c>
      <c r="D31" s="107">
        <f>VLOOKUP($B31,'ZTCA shares'!$B$7:$H$70,5, FALSE)</f>
        <v>4.2902999999999997E-2</v>
      </c>
      <c r="E31" s="107">
        <f>VLOOKUP($B31,'ZTCA shares'!$B$7:$H$70,7, FALSE)</f>
        <v>3.9947000000000003E-2</v>
      </c>
      <c r="F31" s="89">
        <f t="shared" si="3"/>
        <v>10731582</v>
      </c>
      <c r="G31" s="89">
        <f t="shared" si="4"/>
        <v>406849</v>
      </c>
      <c r="H31" s="89">
        <f t="shared" si="5"/>
        <v>11138431</v>
      </c>
      <c r="I31" s="108">
        <f t="shared" si="6"/>
        <v>427138.42676399997</v>
      </c>
      <c r="J31" s="100">
        <f t="shared" si="6"/>
        <v>17455.042646999998</v>
      </c>
      <c r="K31" s="109">
        <f t="shared" si="7"/>
        <v>444593.46941099997</v>
      </c>
      <c r="L31" s="110">
        <f t="shared" si="8"/>
        <v>3.9260681606782352E-2</v>
      </c>
    </row>
    <row r="32" spans="1:12" x14ac:dyDescent="0.45">
      <c r="A32" s="97" t="str">
        <f t="shared" si="2"/>
        <v>Milwaukee County, Wisconsin</v>
      </c>
      <c r="B32" s="67" t="s">
        <v>940</v>
      </c>
      <c r="C32" s="107">
        <f>VLOOKUP($B32,'ZTCA shares'!$B$7:$H$70,3, FALSE)</f>
        <v>5.8881000000000003E-2</v>
      </c>
      <c r="D32" s="107">
        <f>VLOOKUP($B32,'ZTCA shares'!$B$7:$H$70,5, FALSE)</f>
        <v>5.7609E-2</v>
      </c>
      <c r="E32" s="107">
        <f>VLOOKUP($B32,'ZTCA shares'!$B$7:$H$70,7, FALSE)</f>
        <v>5.8821999999999999E-2</v>
      </c>
      <c r="F32" s="89">
        <f t="shared" si="3"/>
        <v>10731582</v>
      </c>
      <c r="G32" s="89">
        <f t="shared" si="4"/>
        <v>406849</v>
      </c>
      <c r="H32" s="89">
        <f t="shared" si="5"/>
        <v>11138431</v>
      </c>
      <c r="I32" s="108">
        <f t="shared" si="6"/>
        <v>631886.27974200004</v>
      </c>
      <c r="J32" s="100">
        <f t="shared" si="6"/>
        <v>23438.164041</v>
      </c>
      <c r="K32" s="109">
        <f t="shared" si="7"/>
        <v>655324.443783</v>
      </c>
      <c r="L32" s="110">
        <f t="shared" si="8"/>
        <v>3.5765740563099099E-2</v>
      </c>
    </row>
    <row r="33" spans="1:12" x14ac:dyDescent="0.45">
      <c r="A33" s="97" t="str">
        <f t="shared" si="2"/>
        <v>Milwaukee County, Wisconsin</v>
      </c>
      <c r="B33" s="67" t="s">
        <v>942</v>
      </c>
      <c r="C33" s="107">
        <f>VLOOKUP($B33,'ZTCA shares'!$B$7:$H$70,3, FALSE)</f>
        <v>2.7864E-2</v>
      </c>
      <c r="D33" s="107">
        <f>VLOOKUP($B33,'ZTCA shares'!$B$7:$H$70,5, FALSE)</f>
        <v>3.7461000000000001E-2</v>
      </c>
      <c r="E33" s="107">
        <f>VLOOKUP($B33,'ZTCA shares'!$B$7:$H$70,7, FALSE)</f>
        <v>2.8313000000000001E-2</v>
      </c>
      <c r="F33" s="89">
        <f t="shared" si="3"/>
        <v>10731582</v>
      </c>
      <c r="G33" s="89">
        <f t="shared" si="4"/>
        <v>406849</v>
      </c>
      <c r="H33" s="89">
        <f t="shared" si="5"/>
        <v>11138431</v>
      </c>
      <c r="I33" s="108">
        <f t="shared" si="6"/>
        <v>299024.80084799998</v>
      </c>
      <c r="J33" s="100">
        <f t="shared" si="6"/>
        <v>15240.970389</v>
      </c>
      <c r="K33" s="109">
        <f t="shared" si="7"/>
        <v>314265.77123700001</v>
      </c>
      <c r="L33" s="110">
        <f t="shared" si="8"/>
        <v>4.8497074081625624E-2</v>
      </c>
    </row>
    <row r="34" spans="1:12" x14ac:dyDescent="0.45">
      <c r="A34" s="97" t="str">
        <f t="shared" si="2"/>
        <v>Milwaukee County, Wisconsin</v>
      </c>
      <c r="B34" s="67" t="s">
        <v>944</v>
      </c>
      <c r="C34" s="107">
        <f>VLOOKUP($B34,'ZTCA shares'!$B$7:$H$70,3, FALSE)</f>
        <v>3.2337999999999999E-2</v>
      </c>
      <c r="D34" s="107">
        <f>VLOOKUP($B34,'ZTCA shares'!$B$7:$H$70,5, FALSE)</f>
        <v>1.9786999999999999E-2</v>
      </c>
      <c r="E34" s="107">
        <f>VLOOKUP($B34,'ZTCA shares'!$B$7:$H$70,7, FALSE)</f>
        <v>3.175E-2</v>
      </c>
      <c r="F34" s="89">
        <f t="shared" si="3"/>
        <v>10731582</v>
      </c>
      <c r="G34" s="89">
        <f t="shared" si="4"/>
        <v>406849</v>
      </c>
      <c r="H34" s="89">
        <f t="shared" si="5"/>
        <v>11138431</v>
      </c>
      <c r="I34" s="108">
        <f t="shared" si="6"/>
        <v>347037.89871599997</v>
      </c>
      <c r="J34" s="100">
        <f t="shared" si="6"/>
        <v>8050.3211629999996</v>
      </c>
      <c r="K34" s="109">
        <f t="shared" si="7"/>
        <v>355088.21987899998</v>
      </c>
      <c r="L34" s="110">
        <f t="shared" si="8"/>
        <v>2.2671327045834497E-2</v>
      </c>
    </row>
    <row r="35" spans="1:12" x14ac:dyDescent="0.45">
      <c r="A35" s="97" t="str">
        <f t="shared" si="2"/>
        <v>Milwaukee County, Wisconsin</v>
      </c>
      <c r="B35" s="67" t="s">
        <v>946</v>
      </c>
      <c r="C35" s="107">
        <f>VLOOKUP($B35,'ZTCA shares'!$B$7:$H$70,3, FALSE)</f>
        <v>3.4597000000000003E-2</v>
      </c>
      <c r="D35" s="107">
        <f>VLOOKUP($B35,'ZTCA shares'!$B$7:$H$70,5, FALSE)</f>
        <v>8.6975999999999998E-2</v>
      </c>
      <c r="E35" s="107">
        <f>VLOOKUP($B35,'ZTCA shares'!$B$7:$H$70,7, FALSE)</f>
        <v>3.7047999999999998E-2</v>
      </c>
      <c r="F35" s="89">
        <f t="shared" si="3"/>
        <v>10731582</v>
      </c>
      <c r="G35" s="89">
        <f t="shared" si="4"/>
        <v>406849</v>
      </c>
      <c r="H35" s="89">
        <f t="shared" si="5"/>
        <v>11138431</v>
      </c>
      <c r="I35" s="108">
        <f t="shared" si="6"/>
        <v>371280.54245400004</v>
      </c>
      <c r="J35" s="100">
        <f t="shared" si="6"/>
        <v>35386.098623999998</v>
      </c>
      <c r="K35" s="109">
        <f t="shared" si="7"/>
        <v>406666.64107800002</v>
      </c>
      <c r="L35" s="110">
        <f t="shared" si="8"/>
        <v>8.7015002091634139E-2</v>
      </c>
    </row>
    <row r="36" spans="1:12" x14ac:dyDescent="0.45">
      <c r="A36" s="97" t="str">
        <f t="shared" si="2"/>
        <v>Milwaukee County, Wisconsin</v>
      </c>
      <c r="B36" s="67" t="s">
        <v>948</v>
      </c>
      <c r="C36" s="107">
        <f>VLOOKUP($B36,'ZTCA shares'!$B$7:$H$70,3, FALSE)</f>
        <v>4.0523999999999998E-2</v>
      </c>
      <c r="D36" s="107">
        <f>VLOOKUP($B36,'ZTCA shares'!$B$7:$H$70,5, FALSE)</f>
        <v>2.8736999999999999E-2</v>
      </c>
      <c r="E36" s="107">
        <f>VLOOKUP($B36,'ZTCA shares'!$B$7:$H$70,7, FALSE)</f>
        <v>3.9972000000000001E-2</v>
      </c>
      <c r="F36" s="89">
        <f t="shared" si="3"/>
        <v>10731582</v>
      </c>
      <c r="G36" s="89">
        <f t="shared" si="4"/>
        <v>406849</v>
      </c>
      <c r="H36" s="89">
        <f t="shared" si="5"/>
        <v>11138431</v>
      </c>
      <c r="I36" s="108">
        <f t="shared" si="6"/>
        <v>434886.62896799995</v>
      </c>
      <c r="J36" s="100">
        <f t="shared" si="6"/>
        <v>11691.619713</v>
      </c>
      <c r="K36" s="109">
        <f t="shared" si="7"/>
        <v>446578.24868099997</v>
      </c>
      <c r="L36" s="110">
        <f t="shared" si="8"/>
        <v>2.6180450453043819E-2</v>
      </c>
    </row>
    <row r="37" spans="1:12" x14ac:dyDescent="0.45">
      <c r="A37" s="97" t="str">
        <f t="shared" si="2"/>
        <v>Milwaukee County, Wisconsin</v>
      </c>
      <c r="B37" s="67" t="s">
        <v>950</v>
      </c>
      <c r="C37" s="107">
        <f>VLOOKUP($B37,'ZTCA shares'!$B$7:$H$70,3, FALSE)</f>
        <v>3.1739000000000003E-2</v>
      </c>
      <c r="D37" s="107">
        <f>VLOOKUP($B37,'ZTCA shares'!$B$7:$H$70,5, FALSE)</f>
        <v>2.3385E-2</v>
      </c>
      <c r="E37" s="107">
        <f>VLOOKUP($B37,'ZTCA shares'!$B$7:$H$70,7, FALSE)</f>
        <v>3.1348000000000001E-2</v>
      </c>
      <c r="F37" s="89">
        <f t="shared" si="3"/>
        <v>10731582</v>
      </c>
      <c r="G37" s="89">
        <f t="shared" si="4"/>
        <v>406849</v>
      </c>
      <c r="H37" s="89">
        <f t="shared" si="5"/>
        <v>11138431</v>
      </c>
      <c r="I37" s="108">
        <f t="shared" si="6"/>
        <v>340609.68109800003</v>
      </c>
      <c r="J37" s="100">
        <f t="shared" si="6"/>
        <v>9514.1638650000004</v>
      </c>
      <c r="K37" s="109">
        <f t="shared" si="7"/>
        <v>350123.84496300004</v>
      </c>
      <c r="L37" s="110">
        <f t="shared" si="8"/>
        <v>2.7173710108220211E-2</v>
      </c>
    </row>
    <row r="38" spans="1:12" x14ac:dyDescent="0.45">
      <c r="A38" s="97" t="str">
        <f t="shared" si="2"/>
        <v>Milwaukee County, Wisconsin</v>
      </c>
      <c r="B38" s="67" t="s">
        <v>952</v>
      </c>
      <c r="C38" s="107">
        <f>VLOOKUP($B38,'ZTCA shares'!$B$7:$H$70,3, FALSE)</f>
        <v>4.2483E-2</v>
      </c>
      <c r="D38" s="107">
        <f>VLOOKUP($B38,'ZTCA shares'!$B$7:$H$70,5, FALSE)</f>
        <v>3.8270999999999999E-2</v>
      </c>
      <c r="E38" s="107">
        <f>VLOOKUP($B38,'ZTCA shares'!$B$7:$H$70,7, FALSE)</f>
        <v>4.2285999999999997E-2</v>
      </c>
      <c r="F38" s="89">
        <f t="shared" si="3"/>
        <v>10731582</v>
      </c>
      <c r="G38" s="89">
        <f t="shared" si="4"/>
        <v>406849</v>
      </c>
      <c r="H38" s="89">
        <f t="shared" si="5"/>
        <v>11138431</v>
      </c>
      <c r="I38" s="108">
        <f t="shared" si="6"/>
        <v>455909.798106</v>
      </c>
      <c r="J38" s="100">
        <f t="shared" si="6"/>
        <v>15570.518078999999</v>
      </c>
      <c r="K38" s="109">
        <f t="shared" si="7"/>
        <v>471480.316185</v>
      </c>
      <c r="L38" s="110">
        <f t="shared" si="8"/>
        <v>3.3024746833525118E-2</v>
      </c>
    </row>
    <row r="39" spans="1:12" x14ac:dyDescent="0.45">
      <c r="A39" s="97" t="str">
        <f t="shared" si="2"/>
        <v>Milwaukee County, Wisconsin</v>
      </c>
      <c r="B39" s="67" t="s">
        <v>954</v>
      </c>
      <c r="C39" s="107">
        <f>VLOOKUP($B39,'ZTCA shares'!$B$7:$H$70,3, FALSE)</f>
        <v>2.9968000000000002E-2</v>
      </c>
      <c r="D39" s="107">
        <f>VLOOKUP($B39,'ZTCA shares'!$B$7:$H$70,5, FALSE)</f>
        <v>1.6369000000000002E-2</v>
      </c>
      <c r="E39" s="107">
        <f>VLOOKUP($B39,'ZTCA shares'!$B$7:$H$70,7, FALSE)</f>
        <v>2.9332E-2</v>
      </c>
      <c r="F39" s="89">
        <f t="shared" si="3"/>
        <v>10731582</v>
      </c>
      <c r="G39" s="89">
        <f t="shared" si="4"/>
        <v>406849</v>
      </c>
      <c r="H39" s="89">
        <f t="shared" si="5"/>
        <v>11138431</v>
      </c>
      <c r="I39" s="108">
        <f t="shared" si="6"/>
        <v>321604.04937600001</v>
      </c>
      <c r="J39" s="100">
        <f t="shared" si="6"/>
        <v>6659.7112810000008</v>
      </c>
      <c r="K39" s="109">
        <f t="shared" si="7"/>
        <v>328263.76065700001</v>
      </c>
      <c r="L39" s="110">
        <f t="shared" si="8"/>
        <v>2.0287683500825656E-2</v>
      </c>
    </row>
    <row r="40" spans="1:12" x14ac:dyDescent="0.45">
      <c r="A40" s="97" t="str">
        <f t="shared" si="2"/>
        <v>Milwaukee County, Wisconsin</v>
      </c>
      <c r="B40" s="67" t="s">
        <v>956</v>
      </c>
      <c r="C40" s="107">
        <f>VLOOKUP($B40,'ZTCA shares'!$B$7:$H$70,3, FALSE)</f>
        <v>2.8132999999999998E-2</v>
      </c>
      <c r="D40" s="107">
        <f>VLOOKUP($B40,'ZTCA shares'!$B$7:$H$70,5, FALSE)</f>
        <v>3.8001E-2</v>
      </c>
      <c r="E40" s="107">
        <f>VLOOKUP($B40,'ZTCA shares'!$B$7:$H$70,7, FALSE)</f>
        <v>2.8594999999999999E-2</v>
      </c>
      <c r="F40" s="89">
        <f t="shared" si="3"/>
        <v>10731582</v>
      </c>
      <c r="G40" s="89">
        <f t="shared" si="4"/>
        <v>406849</v>
      </c>
      <c r="H40" s="89">
        <f t="shared" si="5"/>
        <v>11138431</v>
      </c>
      <c r="I40" s="108">
        <f t="shared" si="6"/>
        <v>301911.59640599997</v>
      </c>
      <c r="J40" s="100">
        <f t="shared" si="6"/>
        <v>15460.668849</v>
      </c>
      <c r="K40" s="109">
        <f t="shared" si="7"/>
        <v>317372.26525499998</v>
      </c>
      <c r="L40" s="110">
        <f t="shared" si="8"/>
        <v>4.8714618577580408E-2</v>
      </c>
    </row>
    <row r="41" spans="1:12" x14ac:dyDescent="0.45">
      <c r="A41" s="97" t="str">
        <f t="shared" si="2"/>
        <v>Milwaukee County, Wisconsin</v>
      </c>
      <c r="B41" s="67" t="s">
        <v>958</v>
      </c>
      <c r="C41" s="107">
        <f>VLOOKUP($B41,'ZTCA shares'!$B$7:$H$70,3, FALSE)</f>
        <v>2.0576000000000001E-2</v>
      </c>
      <c r="D41" s="107">
        <f>VLOOKUP($B41,'ZTCA shares'!$B$7:$H$70,5, FALSE)</f>
        <v>2.3789999999999999E-2</v>
      </c>
      <c r="E41" s="107">
        <f>VLOOKUP($B41,'ZTCA shares'!$B$7:$H$70,7, FALSE)</f>
        <v>2.0726999999999999E-2</v>
      </c>
      <c r="F41" s="89">
        <f t="shared" si="3"/>
        <v>10731582</v>
      </c>
      <c r="G41" s="89">
        <f t="shared" si="4"/>
        <v>406849</v>
      </c>
      <c r="H41" s="89">
        <f t="shared" si="5"/>
        <v>11138431</v>
      </c>
      <c r="I41" s="108">
        <f t="shared" si="6"/>
        <v>220813.03123200001</v>
      </c>
      <c r="J41" s="100">
        <f t="shared" si="6"/>
        <v>9678.9377100000002</v>
      </c>
      <c r="K41" s="109">
        <f t="shared" si="7"/>
        <v>230491.96894200001</v>
      </c>
      <c r="L41" s="110">
        <f t="shared" si="8"/>
        <v>4.1992516070855232E-2</v>
      </c>
    </row>
    <row r="42" spans="1:12" x14ac:dyDescent="0.45">
      <c r="A42" s="97" t="str">
        <f t="shared" si="2"/>
        <v>Milwaukee County, Wisconsin</v>
      </c>
      <c r="B42" s="67" t="s">
        <v>960</v>
      </c>
      <c r="C42" s="107">
        <f>VLOOKUP($B42,'ZTCA shares'!$B$7:$H$70,3, FALSE)</f>
        <v>2.5694999999999999E-2</v>
      </c>
      <c r="D42" s="107">
        <f>VLOOKUP($B42,'ZTCA shares'!$B$7:$H$70,5, FALSE)</f>
        <v>3.8855000000000001E-2</v>
      </c>
      <c r="E42" s="107">
        <f>VLOOKUP($B42,'ZTCA shares'!$B$7:$H$70,7, FALSE)</f>
        <v>2.6311000000000001E-2</v>
      </c>
      <c r="F42" s="89">
        <f t="shared" si="3"/>
        <v>10731582</v>
      </c>
      <c r="G42" s="89">
        <f t="shared" si="4"/>
        <v>406849</v>
      </c>
      <c r="H42" s="89">
        <f t="shared" si="5"/>
        <v>11138431</v>
      </c>
      <c r="I42" s="108">
        <f t="shared" si="6"/>
        <v>275747.99949000002</v>
      </c>
      <c r="J42" s="100">
        <f t="shared" si="6"/>
        <v>15808.117894999999</v>
      </c>
      <c r="K42" s="109">
        <f t="shared" si="7"/>
        <v>291556.11738499999</v>
      </c>
      <c r="L42" s="110">
        <f t="shared" si="8"/>
        <v>5.4219812078665365E-2</v>
      </c>
    </row>
    <row r="43" spans="1:12" x14ac:dyDescent="0.45">
      <c r="A43" s="97" t="str">
        <f t="shared" si="2"/>
        <v>Milwaukee County, Wisconsin</v>
      </c>
      <c r="B43" s="67" t="s">
        <v>962</v>
      </c>
      <c r="C43" s="107">
        <f>VLOOKUP($B43,'ZTCA shares'!$B$7:$H$70,3, FALSE)</f>
        <v>2.1947999999999999E-2</v>
      </c>
      <c r="D43" s="107">
        <f>VLOOKUP($B43,'ZTCA shares'!$B$7:$H$70,5, FALSE)</f>
        <v>8.2290000000000002E-3</v>
      </c>
      <c r="E43" s="107">
        <f>VLOOKUP($B43,'ZTCA shares'!$B$7:$H$70,7, FALSE)</f>
        <v>2.1305999999999999E-2</v>
      </c>
      <c r="F43" s="89">
        <f t="shared" si="3"/>
        <v>10731582</v>
      </c>
      <c r="G43" s="89">
        <f t="shared" si="4"/>
        <v>406849</v>
      </c>
      <c r="H43" s="89">
        <f t="shared" si="5"/>
        <v>11138431</v>
      </c>
      <c r="I43" s="108">
        <f t="shared" si="6"/>
        <v>235536.76173599999</v>
      </c>
      <c r="J43" s="100">
        <f t="shared" si="6"/>
        <v>3347.9604210000002</v>
      </c>
      <c r="K43" s="109">
        <f t="shared" si="7"/>
        <v>238884.72215699998</v>
      </c>
      <c r="L43" s="110">
        <f t="shared" si="8"/>
        <v>1.4014962492241975E-2</v>
      </c>
    </row>
    <row r="44" spans="1:12" x14ac:dyDescent="0.45">
      <c r="A44" s="97" t="str">
        <f t="shared" si="2"/>
        <v>Milwaukee County, Wisconsin</v>
      </c>
      <c r="B44" s="67" t="s">
        <v>964</v>
      </c>
      <c r="C44" s="107">
        <f>VLOOKUP($B44,'ZTCA shares'!$B$7:$H$70,3, FALSE)</f>
        <v>2.7243E-2</v>
      </c>
      <c r="D44" s="107">
        <f>VLOOKUP($B44,'ZTCA shares'!$B$7:$H$70,5, FALSE)</f>
        <v>1.4704999999999999E-2</v>
      </c>
      <c r="E44" s="107">
        <f>VLOOKUP($B44,'ZTCA shares'!$B$7:$H$70,7, FALSE)</f>
        <v>2.6655999999999999E-2</v>
      </c>
      <c r="F44" s="89">
        <f t="shared" si="3"/>
        <v>10731582</v>
      </c>
      <c r="G44" s="89">
        <f t="shared" si="4"/>
        <v>406849</v>
      </c>
      <c r="H44" s="89">
        <f t="shared" si="5"/>
        <v>11138431</v>
      </c>
      <c r="I44" s="108">
        <f t="shared" si="6"/>
        <v>292360.488426</v>
      </c>
      <c r="J44" s="100">
        <f t="shared" si="6"/>
        <v>5982.7145449999998</v>
      </c>
      <c r="K44" s="109">
        <f t="shared" si="7"/>
        <v>298343.20297099999</v>
      </c>
      <c r="L44" s="110">
        <f t="shared" si="8"/>
        <v>2.0053128361639062E-2</v>
      </c>
    </row>
    <row r="45" spans="1:12" x14ac:dyDescent="0.45">
      <c r="A45" s="97" t="str">
        <f t="shared" si="2"/>
        <v>Milwaukee County, Wisconsin</v>
      </c>
      <c r="B45" s="67" t="s">
        <v>966</v>
      </c>
      <c r="C45" s="107">
        <f>VLOOKUP($B45,'ZTCA shares'!$B$7:$H$70,3, FALSE)</f>
        <v>1.6617E-2</v>
      </c>
      <c r="D45" s="107">
        <f>VLOOKUP($B45,'ZTCA shares'!$B$7:$H$70,5, FALSE)</f>
        <v>1.1962E-2</v>
      </c>
      <c r="E45" s="107">
        <f>VLOOKUP($B45,'ZTCA shares'!$B$7:$H$70,7, FALSE)</f>
        <v>1.6399E-2</v>
      </c>
      <c r="F45" s="89">
        <f t="shared" si="3"/>
        <v>10731582</v>
      </c>
      <c r="G45" s="89">
        <f t="shared" si="4"/>
        <v>406849</v>
      </c>
      <c r="H45" s="89">
        <f t="shared" si="5"/>
        <v>11138431</v>
      </c>
      <c r="I45" s="108">
        <f t="shared" si="6"/>
        <v>178326.69809399999</v>
      </c>
      <c r="J45" s="100">
        <f t="shared" si="6"/>
        <v>4866.7277380000005</v>
      </c>
      <c r="K45" s="109">
        <f t="shared" si="7"/>
        <v>183193.42583199998</v>
      </c>
      <c r="L45" s="110">
        <f t="shared" si="8"/>
        <v>2.6566061068496526E-2</v>
      </c>
    </row>
    <row r="46" spans="1:12" x14ac:dyDescent="0.45">
      <c r="A46" s="97" t="str">
        <f t="shared" si="2"/>
        <v>Milwaukee County, Wisconsin</v>
      </c>
      <c r="B46" s="67" t="s">
        <v>968</v>
      </c>
      <c r="C46" s="107">
        <f>VLOOKUP($B46,'ZTCA shares'!$B$7:$H$70,3, FALSE)</f>
        <v>1.2545000000000001E-2</v>
      </c>
      <c r="D46" s="107">
        <f>VLOOKUP($B46,'ZTCA shares'!$B$7:$H$70,5, FALSE)</f>
        <v>1.5559999999999999E-2</v>
      </c>
      <c r="E46" s="107">
        <f>VLOOKUP($B46,'ZTCA shares'!$B$7:$H$70,7, FALSE)</f>
        <v>1.2685999999999999E-2</v>
      </c>
      <c r="F46" s="89">
        <f t="shared" si="3"/>
        <v>10731582</v>
      </c>
      <c r="G46" s="89">
        <f t="shared" si="4"/>
        <v>406849</v>
      </c>
      <c r="H46" s="89">
        <f t="shared" si="5"/>
        <v>11138431</v>
      </c>
      <c r="I46" s="108">
        <f t="shared" si="6"/>
        <v>134627.69619000002</v>
      </c>
      <c r="J46" s="100">
        <f t="shared" si="6"/>
        <v>6330.5704399999995</v>
      </c>
      <c r="K46" s="109">
        <f t="shared" si="7"/>
        <v>140958.26663000003</v>
      </c>
      <c r="L46" s="110">
        <f t="shared" si="8"/>
        <v>4.4910955500162698E-2</v>
      </c>
    </row>
    <row r="47" spans="1:12" x14ac:dyDescent="0.45">
      <c r="A47" s="97" t="str">
        <f t="shared" si="2"/>
        <v>Milwaukee County, Wisconsin</v>
      </c>
      <c r="B47" s="67" t="s">
        <v>970</v>
      </c>
      <c r="C47" s="107">
        <f>VLOOKUP($B47,'ZTCA shares'!$B$7:$H$70,3, FALSE)</f>
        <v>1.0034E-2</v>
      </c>
      <c r="D47" s="107">
        <f>VLOOKUP($B47,'ZTCA shares'!$B$7:$H$70,5, FALSE)</f>
        <v>1.9780000000000002E-3</v>
      </c>
      <c r="E47" s="107">
        <f>VLOOKUP($B47,'ZTCA shares'!$B$7:$H$70,7, FALSE)</f>
        <v>9.6570000000000007E-3</v>
      </c>
      <c r="F47" s="89">
        <f t="shared" si="3"/>
        <v>10731582</v>
      </c>
      <c r="G47" s="89">
        <f t="shared" si="4"/>
        <v>406849</v>
      </c>
      <c r="H47" s="89">
        <f t="shared" si="5"/>
        <v>11138431</v>
      </c>
      <c r="I47" s="108">
        <f t="shared" si="6"/>
        <v>107680.69378799999</v>
      </c>
      <c r="J47" s="100">
        <f t="shared" si="6"/>
        <v>804.74732200000005</v>
      </c>
      <c r="K47" s="109">
        <f t="shared" si="7"/>
        <v>108485.44110999999</v>
      </c>
      <c r="L47" s="110">
        <f t="shared" si="8"/>
        <v>7.4180213839386781E-3</v>
      </c>
    </row>
    <row r="48" spans="1:12" x14ac:dyDescent="0.45">
      <c r="A48" s="97" t="str">
        <f t="shared" si="2"/>
        <v>Milwaukee County, Wisconsin</v>
      </c>
      <c r="B48" s="67" t="s">
        <v>972</v>
      </c>
      <c r="C48" s="107">
        <f>VLOOKUP($B48,'ZTCA shares'!$B$7:$H$70,3, FALSE)</f>
        <v>0</v>
      </c>
      <c r="D48" s="107">
        <f>VLOOKUP($B48,'ZTCA shares'!$B$7:$H$70,5, FALSE)</f>
        <v>6.29E-4</v>
      </c>
      <c r="E48" s="107">
        <f>VLOOKUP($B48,'ZTCA shares'!$B$7:$H$70,7, FALSE)</f>
        <v>2.9E-5</v>
      </c>
      <c r="F48" s="89">
        <f t="shared" si="3"/>
        <v>10731582</v>
      </c>
      <c r="G48" s="89">
        <f t="shared" si="4"/>
        <v>406849</v>
      </c>
      <c r="H48" s="89">
        <f t="shared" si="5"/>
        <v>11138431</v>
      </c>
      <c r="I48" s="108">
        <f t="shared" si="6"/>
        <v>0</v>
      </c>
      <c r="J48" s="100">
        <f t="shared" si="6"/>
        <v>255.90802099999999</v>
      </c>
      <c r="K48" s="109">
        <f t="shared" si="7"/>
        <v>255.90802099999999</v>
      </c>
      <c r="L48" s="110">
        <f t="shared" si="8"/>
        <v>1</v>
      </c>
    </row>
  </sheetData>
  <autoFilter ref="A16:L48" xr:uid="{0FC770D2-E9DD-44AF-AB0F-452B93C0203D}"/>
  <mergeCells count="3">
    <mergeCell ref="C15:E15"/>
    <mergeCell ref="F15:H15"/>
    <mergeCell ref="I15:L15"/>
  </mergeCells>
  <conditionalFormatting sqref="L17:L48">
    <cfRule type="expression" dxfId="0" priority="1">
      <formula>L17&gt;=$C$9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2"/>
  <sheetViews>
    <sheetView topLeftCell="A3" zoomScale="80" zoomScaleNormal="80" workbookViewId="0">
      <selection activeCell="M17" sqref="M17"/>
    </sheetView>
  </sheetViews>
  <sheetFormatPr defaultColWidth="8.86328125" defaultRowHeight="13.5" x14ac:dyDescent="0.35"/>
  <cols>
    <col min="1" max="1" width="9.59765625" style="51" customWidth="1"/>
    <col min="2" max="2" width="10.3984375" style="51" customWidth="1"/>
    <col min="3" max="3" width="15.59765625" style="64" customWidth="1"/>
    <col min="4" max="4" width="16.86328125" style="64" customWidth="1"/>
    <col min="5" max="5" width="19.59765625" style="51" customWidth="1"/>
    <col min="6" max="6" width="8.59765625" style="51" customWidth="1"/>
    <col min="7" max="7" width="7.86328125" style="50" customWidth="1"/>
    <col min="8" max="8" width="17.3984375" style="50" customWidth="1"/>
    <col min="9" max="9" width="15.1328125" style="50" customWidth="1"/>
    <col min="10" max="10" width="13.86328125" style="20" customWidth="1"/>
    <col min="11" max="11" width="12.59765625" style="20" customWidth="1"/>
    <col min="12" max="12" width="16.1328125" style="20" bestFit="1" customWidth="1"/>
    <col min="13" max="13" width="18.59765625" style="20" bestFit="1" customWidth="1"/>
    <col min="15" max="15" width="11.1328125" customWidth="1"/>
    <col min="16" max="16" width="12.59765625" customWidth="1"/>
    <col min="17" max="17" width="9.86328125" customWidth="1"/>
  </cols>
  <sheetData>
    <row r="1" spans="1:14" s="67" customFormat="1" ht="14.25" x14ac:dyDescent="0.45">
      <c r="A1" s="120" t="s">
        <v>153</v>
      </c>
      <c r="B1" s="120"/>
      <c r="C1" s="120"/>
      <c r="D1" s="120"/>
      <c r="E1" s="120"/>
      <c r="F1" s="120"/>
      <c r="G1" s="66"/>
      <c r="H1" s="6"/>
      <c r="I1" s="6"/>
      <c r="J1" s="6"/>
      <c r="K1" s="6"/>
      <c r="L1" s="6"/>
      <c r="M1" s="6"/>
      <c r="N1" s="20"/>
    </row>
    <row r="2" spans="1:14" s="67" customFormat="1" ht="14.25" x14ac:dyDescent="0.45">
      <c r="A2" s="120" t="s">
        <v>154</v>
      </c>
      <c r="B2" s="120"/>
      <c r="C2" s="120"/>
      <c r="D2" s="120"/>
      <c r="E2" s="120"/>
      <c r="F2" s="120"/>
      <c r="G2" s="66"/>
      <c r="H2" s="66"/>
      <c r="I2" s="6"/>
      <c r="J2" s="6"/>
      <c r="K2" s="6"/>
      <c r="L2" s="6"/>
      <c r="M2" s="6"/>
      <c r="N2" s="20"/>
    </row>
    <row r="3" spans="1:14" s="67" customFormat="1" ht="15" customHeight="1" x14ac:dyDescent="0.45">
      <c r="A3" s="121"/>
      <c r="B3" s="121"/>
      <c r="C3" s="121"/>
      <c r="D3" s="121"/>
      <c r="E3" s="121"/>
      <c r="F3" s="121"/>
      <c r="G3" s="66"/>
      <c r="H3" s="66"/>
      <c r="I3" s="66"/>
      <c r="J3" s="6"/>
      <c r="K3" s="6"/>
      <c r="L3" s="6"/>
      <c r="M3" s="6"/>
      <c r="N3" s="20"/>
    </row>
    <row r="4" spans="1:14" s="67" customFormat="1" ht="15" customHeight="1" x14ac:dyDescent="0.45">
      <c r="A4" s="53" t="s">
        <v>155</v>
      </c>
      <c r="B4" s="118" t="s">
        <v>502</v>
      </c>
      <c r="C4" s="118"/>
      <c r="D4" s="118"/>
      <c r="E4" s="118"/>
      <c r="F4" s="118"/>
      <c r="G4" s="66"/>
      <c r="H4" s="66"/>
      <c r="I4" s="66"/>
      <c r="J4" s="6"/>
      <c r="K4" s="6"/>
      <c r="L4" s="6"/>
      <c r="M4" s="6"/>
      <c r="N4" s="20"/>
    </row>
    <row r="5" spans="1:14" s="67" customFormat="1" ht="15" customHeight="1" x14ac:dyDescent="0.45">
      <c r="A5" s="68" t="s">
        <v>156</v>
      </c>
      <c r="B5" s="20"/>
      <c r="C5" s="20"/>
      <c r="D5" s="20"/>
      <c r="E5" s="20"/>
      <c r="F5" s="20"/>
      <c r="G5" s="66"/>
      <c r="H5" s="66"/>
      <c r="I5" s="66"/>
      <c r="J5" s="6"/>
      <c r="K5" s="6"/>
      <c r="L5" s="6"/>
      <c r="M5" s="6"/>
      <c r="N5" s="20"/>
    </row>
    <row r="6" spans="1:14" s="67" customFormat="1" ht="15" customHeight="1" x14ac:dyDescent="0.45">
      <c r="A6" s="53" t="s">
        <v>157</v>
      </c>
      <c r="B6" s="118" t="s">
        <v>503</v>
      </c>
      <c r="C6" s="118"/>
      <c r="D6" s="118"/>
      <c r="E6" s="118"/>
      <c r="F6" s="118"/>
      <c r="G6" s="66"/>
      <c r="H6" s="69"/>
      <c r="I6" s="66"/>
      <c r="J6" s="6"/>
      <c r="K6" s="6"/>
      <c r="L6" s="6"/>
      <c r="M6" s="6"/>
      <c r="N6" s="20"/>
    </row>
    <row r="7" spans="1:14" s="67" customFormat="1" ht="15" customHeight="1" x14ac:dyDescent="0.45">
      <c r="A7" s="53" t="s">
        <v>158</v>
      </c>
      <c r="B7" s="118" t="s">
        <v>167</v>
      </c>
      <c r="C7" s="118"/>
      <c r="D7" s="118"/>
      <c r="E7" s="118"/>
      <c r="F7" s="118"/>
      <c r="G7" s="66"/>
      <c r="H7" s="66"/>
      <c r="I7" s="66"/>
      <c r="J7" s="6"/>
      <c r="K7" s="6"/>
      <c r="L7" s="6"/>
      <c r="M7" s="6"/>
      <c r="N7" s="48"/>
    </row>
    <row r="8" spans="1:14" s="67" customFormat="1" ht="15" customHeight="1" x14ac:dyDescent="0.45">
      <c r="A8" s="53" t="s">
        <v>159</v>
      </c>
      <c r="B8" s="118" t="s">
        <v>160</v>
      </c>
      <c r="C8" s="118"/>
      <c r="D8" s="118"/>
      <c r="E8" s="118"/>
      <c r="F8" s="118"/>
      <c r="G8" s="66"/>
      <c r="H8" s="66"/>
      <c r="I8" s="66"/>
      <c r="J8" s="6"/>
      <c r="K8" s="6"/>
      <c r="L8" s="6"/>
      <c r="M8" s="6"/>
      <c r="N8" s="70"/>
    </row>
    <row r="9" spans="1:14" s="67" customFormat="1" ht="14.45" customHeight="1" x14ac:dyDescent="0.45">
      <c r="A9" s="53" t="s">
        <v>161</v>
      </c>
      <c r="B9" s="118" t="s">
        <v>162</v>
      </c>
      <c r="C9" s="118"/>
      <c r="D9" s="118"/>
      <c r="E9" s="118"/>
      <c r="F9" s="118"/>
      <c r="G9" s="66"/>
      <c r="H9" s="66"/>
      <c r="I9" s="66"/>
      <c r="J9" s="6"/>
      <c r="K9" s="6"/>
      <c r="L9" s="6"/>
      <c r="M9" s="6"/>
      <c r="N9" s="70"/>
    </row>
    <row r="10" spans="1:14" s="67" customFormat="1" ht="14.25" x14ac:dyDescent="0.45">
      <c r="A10" s="53" t="s">
        <v>163</v>
      </c>
      <c r="B10" s="119" t="s">
        <v>504</v>
      </c>
      <c r="C10" s="119"/>
      <c r="D10" s="119"/>
      <c r="E10" s="119"/>
      <c r="F10" s="119"/>
      <c r="G10" s="66"/>
      <c r="H10" s="6"/>
      <c r="I10" s="6"/>
      <c r="J10" s="6"/>
      <c r="K10" s="6"/>
      <c r="L10" s="6"/>
      <c r="M10" s="71"/>
      <c r="N10" s="70"/>
    </row>
    <row r="11" spans="1:14" s="67" customFormat="1" ht="22.5" customHeight="1" x14ac:dyDescent="0.45">
      <c r="A11" s="72" t="s">
        <v>370</v>
      </c>
      <c r="B11" s="54"/>
      <c r="C11" s="20"/>
      <c r="D11" s="20"/>
      <c r="E11" s="20"/>
      <c r="F11" s="20"/>
      <c r="G11" s="66"/>
      <c r="H11" s="73" t="s">
        <v>164</v>
      </c>
      <c r="I11" s="6"/>
      <c r="J11" s="6"/>
      <c r="K11" s="6"/>
      <c r="L11" s="6"/>
      <c r="M11" s="71"/>
      <c r="N11" s="70"/>
    </row>
    <row r="12" spans="1:14" s="67" customFormat="1" ht="62.25" customHeight="1" thickBot="1" x14ac:dyDescent="0.5">
      <c r="A12" s="57" t="s">
        <v>165</v>
      </c>
      <c r="B12" s="57" t="s">
        <v>166</v>
      </c>
      <c r="C12" s="63" t="s">
        <v>167</v>
      </c>
      <c r="D12" s="63" t="s">
        <v>168</v>
      </c>
      <c r="E12" s="57" t="s">
        <v>169</v>
      </c>
      <c r="F12" s="6"/>
      <c r="G12" s="6"/>
      <c r="H12" s="55" t="s">
        <v>170</v>
      </c>
      <c r="I12" s="55" t="s">
        <v>171</v>
      </c>
      <c r="J12" s="55" t="s">
        <v>167</v>
      </c>
      <c r="K12" s="55" t="s">
        <v>168</v>
      </c>
      <c r="L12" s="55" t="s">
        <v>172</v>
      </c>
      <c r="M12" s="55" t="s">
        <v>173</v>
      </c>
      <c r="N12" s="70"/>
    </row>
    <row r="13" spans="1:14" s="67" customFormat="1" ht="14.65" thickTop="1" x14ac:dyDescent="0.45">
      <c r="A13" s="58">
        <v>2022</v>
      </c>
      <c r="B13" s="58" t="s">
        <v>174</v>
      </c>
      <c r="C13" s="59">
        <v>162825</v>
      </c>
      <c r="D13" s="74">
        <v>7207</v>
      </c>
      <c r="E13" s="75">
        <v>4.4000000000000004</v>
      </c>
      <c r="F13" s="76"/>
      <c r="G13" s="77"/>
      <c r="H13" s="49">
        <v>44562</v>
      </c>
      <c r="I13" s="49">
        <v>45261</v>
      </c>
      <c r="J13" s="7">
        <f t="shared" ref="J13:K13" si="0">SUM(C13:C36)</f>
        <v>3976843</v>
      </c>
      <c r="K13" s="7">
        <f t="shared" si="0"/>
        <v>144911</v>
      </c>
      <c r="L13" s="78">
        <f t="shared" ref="L13:L18" si="1">ROUND(TRUNC((K13/J13),4)*100,1)</f>
        <v>3.6</v>
      </c>
      <c r="M13" s="78">
        <f t="shared" ref="M13:M18" si="2">ROUND(120*TRUNC(K13/J13,4),1)</f>
        <v>4.4000000000000004</v>
      </c>
      <c r="N13" s="20"/>
    </row>
    <row r="14" spans="1:14" s="67" customFormat="1" ht="14.25" x14ac:dyDescent="0.45">
      <c r="A14" s="58">
        <v>2022</v>
      </c>
      <c r="B14" s="58" t="s">
        <v>175</v>
      </c>
      <c r="C14" s="59">
        <v>163725</v>
      </c>
      <c r="D14" s="74">
        <v>6782</v>
      </c>
      <c r="E14" s="75">
        <v>4.0999999999999996</v>
      </c>
      <c r="F14" s="76"/>
      <c r="G14" s="77"/>
      <c r="H14" s="49">
        <v>44593</v>
      </c>
      <c r="I14" s="49">
        <v>45292</v>
      </c>
      <c r="J14" s="7">
        <f t="shared" ref="J14:J17" si="3">SUM(C14:C37)</f>
        <v>3980446</v>
      </c>
      <c r="K14" s="7">
        <f t="shared" ref="K14:K16" si="4">SUM(D14:D37)</f>
        <v>144482</v>
      </c>
      <c r="L14" s="78">
        <f t="shared" si="1"/>
        <v>3.6</v>
      </c>
      <c r="M14" s="78">
        <f t="shared" si="2"/>
        <v>4.3</v>
      </c>
      <c r="N14" s="20"/>
    </row>
    <row r="15" spans="1:14" s="67" customFormat="1" ht="14.25" x14ac:dyDescent="0.45">
      <c r="A15" s="58">
        <v>2022</v>
      </c>
      <c r="B15" s="58" t="s">
        <v>176</v>
      </c>
      <c r="C15" s="59">
        <v>164274</v>
      </c>
      <c r="D15" s="74">
        <v>6168</v>
      </c>
      <c r="E15" s="75">
        <v>3.8</v>
      </c>
      <c r="F15" s="76"/>
      <c r="G15" s="77"/>
      <c r="H15" s="49">
        <v>44621</v>
      </c>
      <c r="I15" s="49">
        <v>45323</v>
      </c>
      <c r="J15" s="7">
        <f t="shared" si="3"/>
        <v>3984006</v>
      </c>
      <c r="K15" s="7">
        <f t="shared" si="4"/>
        <v>144670</v>
      </c>
      <c r="L15" s="78">
        <f t="shared" si="1"/>
        <v>3.6</v>
      </c>
      <c r="M15" s="78">
        <f t="shared" si="2"/>
        <v>4.4000000000000004</v>
      </c>
      <c r="N15" s="20"/>
    </row>
    <row r="16" spans="1:14" ht="13.9" x14ac:dyDescent="0.4">
      <c r="A16" s="58">
        <v>2022</v>
      </c>
      <c r="B16" s="58" t="s">
        <v>177</v>
      </c>
      <c r="C16" s="59">
        <v>163449</v>
      </c>
      <c r="D16" s="74">
        <v>5458</v>
      </c>
      <c r="E16" s="75">
        <v>3.3</v>
      </c>
      <c r="F16" s="76"/>
      <c r="G16" s="77"/>
      <c r="H16" s="49">
        <v>44652</v>
      </c>
      <c r="I16" s="49">
        <v>45352</v>
      </c>
      <c r="J16" s="7">
        <f t="shared" si="3"/>
        <v>3987692</v>
      </c>
      <c r="K16" s="7">
        <f t="shared" si="4"/>
        <v>145106</v>
      </c>
      <c r="L16" s="78">
        <f t="shared" si="1"/>
        <v>3.6</v>
      </c>
      <c r="M16" s="78">
        <f t="shared" si="2"/>
        <v>4.4000000000000004</v>
      </c>
      <c r="N16" s="20"/>
    </row>
    <row r="17" spans="1:14" ht="13.9" x14ac:dyDescent="0.4">
      <c r="A17" s="58">
        <v>2022</v>
      </c>
      <c r="B17" s="58" t="s">
        <v>178</v>
      </c>
      <c r="C17" s="59">
        <v>164157</v>
      </c>
      <c r="D17" s="74">
        <v>5548</v>
      </c>
      <c r="E17" s="75">
        <v>3.4</v>
      </c>
      <c r="F17" s="76"/>
      <c r="G17" s="77"/>
      <c r="H17" s="49">
        <v>44682</v>
      </c>
      <c r="I17" s="49">
        <v>45383</v>
      </c>
      <c r="J17" s="7">
        <f t="shared" si="3"/>
        <v>3991727</v>
      </c>
      <c r="K17" s="7">
        <f>SUM(D17:D40)</f>
        <v>145542</v>
      </c>
      <c r="L17" s="78">
        <f t="shared" si="1"/>
        <v>3.6</v>
      </c>
      <c r="M17" s="78">
        <f t="shared" si="2"/>
        <v>4.4000000000000004</v>
      </c>
      <c r="N17" s="20"/>
    </row>
    <row r="18" spans="1:14" ht="13.9" x14ac:dyDescent="0.4">
      <c r="A18" s="58">
        <v>2022</v>
      </c>
      <c r="B18" s="58" t="s">
        <v>179</v>
      </c>
      <c r="C18" s="59">
        <v>165012</v>
      </c>
      <c r="D18" s="74">
        <v>6334</v>
      </c>
      <c r="E18" s="75">
        <v>3.8</v>
      </c>
      <c r="F18" s="76"/>
      <c r="G18" s="77"/>
      <c r="H18" s="49">
        <v>44713</v>
      </c>
      <c r="I18" s="49">
        <v>45413</v>
      </c>
      <c r="J18" s="7">
        <f t="shared" ref="J18" si="5">SUM(C18:C41)</f>
        <v>3995146</v>
      </c>
      <c r="K18" s="7">
        <f>SUM(D18:D41)</f>
        <v>146229</v>
      </c>
      <c r="L18" s="78">
        <f t="shared" si="1"/>
        <v>3.7</v>
      </c>
      <c r="M18" s="78">
        <f t="shared" si="2"/>
        <v>4.4000000000000004</v>
      </c>
      <c r="N18" s="20"/>
    </row>
    <row r="19" spans="1:14" ht="13.9" x14ac:dyDescent="0.4">
      <c r="A19" s="58">
        <v>2022</v>
      </c>
      <c r="B19" s="58" t="s">
        <v>180</v>
      </c>
      <c r="C19" s="59">
        <v>165321</v>
      </c>
      <c r="D19" s="74">
        <v>6255</v>
      </c>
      <c r="E19" s="75">
        <v>3.8</v>
      </c>
      <c r="F19" s="76"/>
      <c r="G19" s="77"/>
      <c r="H19" s="49">
        <v>44743</v>
      </c>
      <c r="I19" s="49">
        <v>45444</v>
      </c>
      <c r="J19" s="7">
        <f t="shared" ref="J19" si="6">SUM(C19:C42)</f>
        <v>3999141</v>
      </c>
      <c r="K19" s="7">
        <f>SUM(D19:D42)</f>
        <v>147128</v>
      </c>
      <c r="L19" s="78">
        <f t="shared" ref="L19" si="7">ROUND(TRUNC((K19/J19),4)*100,1)</f>
        <v>3.7</v>
      </c>
      <c r="M19" s="78">
        <f t="shared" ref="M19" si="8">ROUND(120*TRUNC(K19/J19,4),1)</f>
        <v>4.4000000000000004</v>
      </c>
      <c r="N19" s="20"/>
    </row>
    <row r="20" spans="1:14" ht="13.9" x14ac:dyDescent="0.4">
      <c r="A20" s="58">
        <v>2022</v>
      </c>
      <c r="B20" s="58" t="s">
        <v>181</v>
      </c>
      <c r="C20" s="59">
        <v>164971</v>
      </c>
      <c r="D20" s="74">
        <v>6256</v>
      </c>
      <c r="E20" s="75">
        <v>3.8</v>
      </c>
      <c r="F20" s="20"/>
      <c r="G20" s="20"/>
      <c r="H20" s="20"/>
      <c r="I20" s="20"/>
      <c r="N20" s="20"/>
    </row>
    <row r="21" spans="1:14" ht="13.9" x14ac:dyDescent="0.4">
      <c r="A21" s="58">
        <v>2022</v>
      </c>
      <c r="B21" s="58" t="s">
        <v>182</v>
      </c>
      <c r="C21" s="59">
        <v>164463</v>
      </c>
      <c r="D21" s="74">
        <v>5460</v>
      </c>
      <c r="E21" s="75">
        <v>3.3</v>
      </c>
      <c r="F21" s="20"/>
      <c r="G21" s="20"/>
      <c r="H21" s="20"/>
      <c r="I21" s="20"/>
      <c r="N21" s="20"/>
    </row>
    <row r="22" spans="1:14" ht="13.9" x14ac:dyDescent="0.4">
      <c r="A22" s="58">
        <v>2022</v>
      </c>
      <c r="B22" s="58" t="s">
        <v>183</v>
      </c>
      <c r="C22" s="59">
        <v>164753</v>
      </c>
      <c r="D22" s="74">
        <v>5609</v>
      </c>
      <c r="E22" s="75">
        <v>3.4</v>
      </c>
      <c r="F22" s="20"/>
      <c r="G22" s="20"/>
      <c r="H22" s="20"/>
      <c r="I22" s="20"/>
      <c r="N22" s="20"/>
    </row>
    <row r="23" spans="1:14" ht="13.9" x14ac:dyDescent="0.4">
      <c r="A23" s="58">
        <v>2022</v>
      </c>
      <c r="B23" s="58" t="s">
        <v>184</v>
      </c>
      <c r="C23" s="59">
        <v>164272</v>
      </c>
      <c r="D23" s="74">
        <v>5523</v>
      </c>
      <c r="E23" s="75">
        <v>3.4</v>
      </c>
      <c r="F23" s="20"/>
      <c r="G23" s="20"/>
      <c r="H23" s="20"/>
      <c r="I23" s="20"/>
      <c r="N23" s="20"/>
    </row>
    <row r="24" spans="1:14" ht="13.9" x14ac:dyDescent="0.4">
      <c r="A24" s="58">
        <v>2022</v>
      </c>
      <c r="B24" s="58" t="s">
        <v>185</v>
      </c>
      <c r="C24" s="59">
        <v>164224</v>
      </c>
      <c r="D24" s="74">
        <v>5352</v>
      </c>
      <c r="E24" s="75">
        <v>3.3</v>
      </c>
      <c r="F24" s="20"/>
      <c r="G24" s="20"/>
      <c r="H24" s="20"/>
      <c r="I24" s="20"/>
      <c r="N24" s="20"/>
    </row>
    <row r="25" spans="1:14" ht="13.9" x14ac:dyDescent="0.4">
      <c r="A25" s="58">
        <v>2023</v>
      </c>
      <c r="B25" s="58" t="s">
        <v>174</v>
      </c>
      <c r="C25" s="59">
        <v>165070</v>
      </c>
      <c r="D25" s="74">
        <v>6378</v>
      </c>
      <c r="E25" s="75">
        <v>3.9</v>
      </c>
      <c r="F25" s="20"/>
      <c r="G25" s="20"/>
      <c r="H25" s="20"/>
      <c r="I25" s="20"/>
      <c r="N25" s="20"/>
    </row>
    <row r="26" spans="1:14" ht="13.9" x14ac:dyDescent="0.4">
      <c r="A26" s="58">
        <v>2023</v>
      </c>
      <c r="B26" s="58" t="s">
        <v>175</v>
      </c>
      <c r="C26" s="59">
        <v>166178</v>
      </c>
      <c r="D26" s="74">
        <v>6465</v>
      </c>
      <c r="E26" s="75">
        <v>3.9</v>
      </c>
      <c r="F26" s="20"/>
      <c r="G26" s="20"/>
      <c r="H26" s="20"/>
      <c r="I26" s="20"/>
      <c r="N26" s="20"/>
    </row>
    <row r="27" spans="1:14" ht="13.9" x14ac:dyDescent="0.4">
      <c r="A27" s="58">
        <v>2023</v>
      </c>
      <c r="B27" s="58" t="s">
        <v>176</v>
      </c>
      <c r="C27" s="59">
        <v>166783</v>
      </c>
      <c r="D27" s="74">
        <v>6043</v>
      </c>
      <c r="E27" s="75">
        <v>3.6</v>
      </c>
      <c r="F27" s="20"/>
      <c r="G27" s="20"/>
      <c r="H27" s="48"/>
      <c r="I27" s="20"/>
      <c r="N27" s="20"/>
    </row>
    <row r="28" spans="1:14" ht="13.9" x14ac:dyDescent="0.4">
      <c r="A28" s="58">
        <v>2023</v>
      </c>
      <c r="B28" s="58" t="s">
        <v>177</v>
      </c>
      <c r="C28" s="59">
        <v>166221</v>
      </c>
      <c r="D28" s="74">
        <v>5146</v>
      </c>
      <c r="E28" s="75">
        <v>3.1</v>
      </c>
      <c r="F28" s="20"/>
      <c r="G28" s="20"/>
      <c r="H28" s="20"/>
      <c r="I28" s="20"/>
      <c r="N28" s="20"/>
    </row>
    <row r="29" spans="1:14" ht="13.9" x14ac:dyDescent="0.4">
      <c r="A29" s="58">
        <v>2023</v>
      </c>
      <c r="B29" s="58" t="s">
        <v>178</v>
      </c>
      <c r="C29" s="59">
        <v>166702</v>
      </c>
      <c r="D29" s="74">
        <v>5700</v>
      </c>
      <c r="E29" s="75">
        <v>3.4</v>
      </c>
      <c r="F29" s="20"/>
      <c r="G29" s="20"/>
      <c r="H29" s="20"/>
      <c r="I29" s="20"/>
      <c r="N29" s="20"/>
    </row>
    <row r="30" spans="1:14" ht="13.9" x14ac:dyDescent="0.4">
      <c r="A30" s="58">
        <v>2023</v>
      </c>
      <c r="B30" s="58" t="s">
        <v>179</v>
      </c>
      <c r="C30" s="59">
        <v>167910</v>
      </c>
      <c r="D30" s="74">
        <v>6351</v>
      </c>
      <c r="E30" s="75">
        <v>3.8</v>
      </c>
      <c r="F30" s="20"/>
      <c r="G30" s="20"/>
      <c r="H30" s="20"/>
      <c r="I30" s="20"/>
      <c r="N30" s="20"/>
    </row>
    <row r="31" spans="1:14" ht="13.9" x14ac:dyDescent="0.4">
      <c r="A31" s="58">
        <v>2023</v>
      </c>
      <c r="B31" s="58" t="s">
        <v>180</v>
      </c>
      <c r="C31" s="59">
        <v>168354</v>
      </c>
      <c r="D31" s="74">
        <v>6372</v>
      </c>
      <c r="E31" s="75">
        <v>3.8</v>
      </c>
      <c r="F31" s="20"/>
      <c r="G31" s="20"/>
      <c r="H31" s="79"/>
      <c r="I31" s="20"/>
      <c r="N31" s="20"/>
    </row>
    <row r="32" spans="1:14" ht="13.9" x14ac:dyDescent="0.4">
      <c r="A32" s="58">
        <v>2023</v>
      </c>
      <c r="B32" s="58" t="s">
        <v>181</v>
      </c>
      <c r="C32" s="59">
        <v>168049</v>
      </c>
      <c r="D32" s="74">
        <v>6623</v>
      </c>
      <c r="E32" s="75">
        <v>3.9</v>
      </c>
      <c r="F32" s="20"/>
      <c r="G32" s="20"/>
      <c r="H32" s="20"/>
      <c r="I32" s="20"/>
      <c r="N32" s="20"/>
    </row>
    <row r="33" spans="1:14" ht="13.9" x14ac:dyDescent="0.4">
      <c r="A33" s="58">
        <v>2023</v>
      </c>
      <c r="B33" s="58" t="s">
        <v>182</v>
      </c>
      <c r="C33" s="59">
        <v>167718</v>
      </c>
      <c r="D33" s="74">
        <v>6049</v>
      </c>
      <c r="E33" s="75">
        <v>3.6</v>
      </c>
      <c r="F33" s="20"/>
      <c r="G33" s="20"/>
      <c r="H33" s="20"/>
      <c r="I33" s="20"/>
      <c r="N33" s="20"/>
    </row>
    <row r="34" spans="1:14" ht="13.9" x14ac:dyDescent="0.4">
      <c r="A34" s="58">
        <v>2023</v>
      </c>
      <c r="B34" s="58" t="s">
        <v>183</v>
      </c>
      <c r="C34" s="59">
        <v>167774</v>
      </c>
      <c r="D34" s="74">
        <v>6098</v>
      </c>
      <c r="E34" s="75">
        <v>3.6</v>
      </c>
      <c r="F34" s="20"/>
      <c r="G34" s="20"/>
      <c r="H34" s="20"/>
      <c r="I34" s="20"/>
      <c r="N34" s="20"/>
    </row>
    <row r="35" spans="1:14" ht="13.9" x14ac:dyDescent="0.4">
      <c r="A35" s="58">
        <v>2023</v>
      </c>
      <c r="B35" s="58" t="s">
        <v>184</v>
      </c>
      <c r="C35" s="59">
        <v>167977</v>
      </c>
      <c r="D35" s="74">
        <v>5827</v>
      </c>
      <c r="E35" s="75">
        <v>3.5</v>
      </c>
      <c r="F35" s="20"/>
      <c r="G35" s="20"/>
      <c r="H35" s="20"/>
      <c r="I35" s="20"/>
      <c r="N35" s="20"/>
    </row>
    <row r="36" spans="1:14" ht="13.9" x14ac:dyDescent="0.4">
      <c r="A36" s="58">
        <v>2023</v>
      </c>
      <c r="B36" s="58" t="s">
        <v>185</v>
      </c>
      <c r="C36" s="59">
        <v>166661</v>
      </c>
      <c r="D36" s="74">
        <v>5907</v>
      </c>
      <c r="E36" s="75">
        <v>3.5</v>
      </c>
      <c r="F36" s="70"/>
      <c r="G36" s="79"/>
      <c r="H36" s="20"/>
      <c r="I36" s="20"/>
      <c r="N36" s="20"/>
    </row>
    <row r="37" spans="1:14" ht="13.9" x14ac:dyDescent="0.4">
      <c r="A37" s="58">
        <v>2024</v>
      </c>
      <c r="B37" s="58" t="s">
        <v>174</v>
      </c>
      <c r="C37" s="59">
        <v>166428</v>
      </c>
      <c r="D37" s="74">
        <v>6778</v>
      </c>
      <c r="E37" s="75">
        <v>4.0999999999999996</v>
      </c>
      <c r="F37" s="70"/>
      <c r="G37" s="79"/>
      <c r="H37" s="20"/>
      <c r="I37" s="20"/>
      <c r="N37" s="20"/>
    </row>
    <row r="38" spans="1:14" ht="13.9" x14ac:dyDescent="0.4">
      <c r="A38" s="58">
        <v>2024</v>
      </c>
      <c r="B38" s="58" t="s">
        <v>175</v>
      </c>
      <c r="C38" s="59">
        <v>167285</v>
      </c>
      <c r="D38" s="74">
        <v>6970</v>
      </c>
      <c r="E38" s="75">
        <v>4.2</v>
      </c>
      <c r="F38" s="70"/>
      <c r="G38" s="79"/>
      <c r="H38" s="20"/>
      <c r="I38" s="20"/>
      <c r="N38" s="20"/>
    </row>
    <row r="39" spans="1:14" ht="13.9" x14ac:dyDescent="0.4">
      <c r="A39" s="58">
        <v>2024</v>
      </c>
      <c r="B39" s="58" t="s">
        <v>176</v>
      </c>
      <c r="C39" s="59">
        <v>167960</v>
      </c>
      <c r="D39" s="74">
        <v>6604</v>
      </c>
      <c r="E39" s="75">
        <v>3.9</v>
      </c>
      <c r="F39" s="70"/>
      <c r="G39" s="79"/>
      <c r="H39" s="20"/>
      <c r="I39" s="20"/>
      <c r="N39" s="20"/>
    </row>
    <row r="40" spans="1:14" ht="13.9" x14ac:dyDescent="0.4">
      <c r="A40" s="58">
        <v>2024</v>
      </c>
      <c r="B40" s="58" t="s">
        <v>177</v>
      </c>
      <c r="C40" s="59">
        <v>167484</v>
      </c>
      <c r="D40" s="74">
        <v>5894</v>
      </c>
      <c r="E40" s="75">
        <v>3.5</v>
      </c>
      <c r="F40" s="70"/>
      <c r="G40" s="79"/>
      <c r="H40" s="20"/>
      <c r="I40" s="20"/>
      <c r="N40" s="20"/>
    </row>
    <row r="41" spans="1:14" ht="13.9" x14ac:dyDescent="0.4">
      <c r="A41" s="58">
        <v>2024</v>
      </c>
      <c r="B41" s="58" t="s">
        <v>178</v>
      </c>
      <c r="C41" s="20">
        <v>167576</v>
      </c>
      <c r="D41" s="20">
        <v>6235</v>
      </c>
      <c r="E41" s="80">
        <v>3.7</v>
      </c>
      <c r="F41" s="20"/>
      <c r="G41" s="20"/>
      <c r="H41" s="20"/>
      <c r="I41" s="20"/>
      <c r="N41" s="20"/>
    </row>
    <row r="42" spans="1:14" ht="13.9" x14ac:dyDescent="0.4">
      <c r="A42" s="58">
        <v>2024</v>
      </c>
      <c r="B42" s="58" t="s">
        <v>179</v>
      </c>
      <c r="C42" s="20">
        <v>169007</v>
      </c>
      <c r="D42" s="20">
        <v>7233</v>
      </c>
      <c r="E42" s="80">
        <v>4.3</v>
      </c>
    </row>
  </sheetData>
  <mergeCells count="9">
    <mergeCell ref="B7:F7"/>
    <mergeCell ref="B8:F8"/>
    <mergeCell ref="B9:F9"/>
    <mergeCell ref="B10:F10"/>
    <mergeCell ref="A1:F1"/>
    <mergeCell ref="A2:F2"/>
    <mergeCell ref="A3:F3"/>
    <mergeCell ref="B4:F4"/>
    <mergeCell ref="B6:F6"/>
  </mergeCells>
  <phoneticPr fontId="27" type="noConversion"/>
  <hyperlinks>
    <hyperlink ref="A11" r:id="rId1" xr:uid="{1A5884ED-8A79-4D95-8460-96D3E72674EA}"/>
  </hyperlinks>
  <pageMargins left="0.7" right="0.7" top="0.75" bottom="0.75" header="0.3" footer="0.3"/>
  <pageSetup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53"/>
  <sheetViews>
    <sheetView zoomScale="90" zoomScaleNormal="90" workbookViewId="0">
      <selection activeCell="Y18" sqref="Y18"/>
    </sheetView>
  </sheetViews>
  <sheetFormatPr defaultColWidth="9.1328125" defaultRowHeight="12.75" x14ac:dyDescent="0.35"/>
  <cols>
    <col min="1" max="1" width="46.86328125" style="56" customWidth="1"/>
    <col min="2" max="30" width="9.1328125" style="56"/>
    <col min="31" max="39" width="9" customWidth="1"/>
    <col min="40" max="16384" width="9.1328125" style="56"/>
  </cols>
  <sheetData>
    <row r="1" spans="1:30" ht="13.15" x14ac:dyDescent="0.4">
      <c r="A1" s="1" t="s">
        <v>148</v>
      </c>
    </row>
    <row r="2" spans="1:30" ht="13.15" x14ac:dyDescent="0.4">
      <c r="A2" s="60" t="s">
        <v>149</v>
      </c>
      <c r="B2" s="65">
        <v>44562</v>
      </c>
      <c r="C2" s="65">
        <v>44593</v>
      </c>
      <c r="D2" s="65">
        <v>44621</v>
      </c>
      <c r="E2" s="65">
        <v>44652</v>
      </c>
      <c r="F2" s="65">
        <v>44682</v>
      </c>
      <c r="G2" s="65">
        <v>44713</v>
      </c>
      <c r="H2" s="65">
        <v>44743</v>
      </c>
      <c r="I2" s="65">
        <v>44774</v>
      </c>
      <c r="J2" s="65">
        <v>44805</v>
      </c>
      <c r="K2" s="65">
        <v>44835</v>
      </c>
      <c r="L2" s="65">
        <v>44866</v>
      </c>
      <c r="M2" s="65">
        <v>44896</v>
      </c>
      <c r="N2" s="65">
        <v>44927</v>
      </c>
      <c r="O2" s="65">
        <v>44958</v>
      </c>
      <c r="P2" s="65">
        <v>44986</v>
      </c>
      <c r="Q2" s="65">
        <v>45017</v>
      </c>
      <c r="R2" s="65">
        <v>45047</v>
      </c>
      <c r="S2" s="65">
        <v>45078</v>
      </c>
      <c r="T2" s="65">
        <v>45108</v>
      </c>
      <c r="U2" s="65">
        <v>45139</v>
      </c>
      <c r="V2" s="65">
        <v>45170</v>
      </c>
      <c r="W2" s="65">
        <v>45200</v>
      </c>
      <c r="X2" s="65">
        <v>45231</v>
      </c>
      <c r="Y2" s="65">
        <v>45261</v>
      </c>
      <c r="Z2" s="65">
        <v>45292</v>
      </c>
      <c r="AA2" s="65">
        <v>45323</v>
      </c>
      <c r="AB2" s="65">
        <v>45352</v>
      </c>
      <c r="AC2" s="65">
        <v>45383</v>
      </c>
      <c r="AD2" s="65"/>
    </row>
    <row r="3" spans="1:30" x14ac:dyDescent="0.35">
      <c r="A3" t="s">
        <v>0</v>
      </c>
      <c r="B3" s="47">
        <v>7789</v>
      </c>
      <c r="C3" s="47">
        <v>7825</v>
      </c>
      <c r="D3" s="47">
        <v>7785</v>
      </c>
      <c r="E3" s="47">
        <v>7810</v>
      </c>
      <c r="F3" s="47">
        <v>7764</v>
      </c>
      <c r="G3" s="47">
        <v>8064</v>
      </c>
      <c r="H3" s="47">
        <v>7958</v>
      </c>
      <c r="I3" s="47">
        <v>7835</v>
      </c>
      <c r="J3" s="47">
        <v>7669</v>
      </c>
      <c r="K3" s="47">
        <v>7472</v>
      </c>
      <c r="L3" s="47">
        <v>7388</v>
      </c>
      <c r="M3" s="47">
        <v>7472</v>
      </c>
      <c r="N3" s="47">
        <v>7803</v>
      </c>
      <c r="O3" s="47">
        <v>8059</v>
      </c>
      <c r="P3" s="47">
        <v>8016</v>
      </c>
      <c r="Q3" s="47">
        <v>8017</v>
      </c>
      <c r="R3" s="47">
        <v>8083</v>
      </c>
      <c r="S3" s="47">
        <v>8478</v>
      </c>
      <c r="T3" s="47">
        <v>8335</v>
      </c>
      <c r="U3" s="47">
        <v>8198</v>
      </c>
      <c r="V3" s="47">
        <v>8082</v>
      </c>
      <c r="W3" s="47">
        <v>7924</v>
      </c>
      <c r="X3" s="47">
        <v>7914</v>
      </c>
      <c r="Y3" s="47">
        <v>7862</v>
      </c>
      <c r="Z3" s="47">
        <v>7893</v>
      </c>
      <c r="AA3" s="47">
        <v>7961</v>
      </c>
      <c r="AB3" s="47">
        <v>7936</v>
      </c>
      <c r="AC3" s="47">
        <v>8024</v>
      </c>
      <c r="AD3" s="47"/>
    </row>
    <row r="4" spans="1:30" x14ac:dyDescent="0.35">
      <c r="A4" t="s">
        <v>1</v>
      </c>
      <c r="B4" s="47">
        <v>6233</v>
      </c>
      <c r="C4" s="47">
        <v>6273</v>
      </c>
      <c r="D4" s="47">
        <v>6278</v>
      </c>
      <c r="E4" s="47">
        <v>6253</v>
      </c>
      <c r="F4" s="47">
        <v>6241</v>
      </c>
      <c r="G4" s="47">
        <v>6366</v>
      </c>
      <c r="H4" s="47">
        <v>6346</v>
      </c>
      <c r="I4" s="47">
        <v>6315</v>
      </c>
      <c r="J4" s="47">
        <v>6217</v>
      </c>
      <c r="K4" s="47">
        <v>6219</v>
      </c>
      <c r="L4" s="47">
        <v>6235</v>
      </c>
      <c r="M4" s="47">
        <v>6224</v>
      </c>
      <c r="N4" s="47">
        <v>6258</v>
      </c>
      <c r="O4" s="47">
        <v>6262</v>
      </c>
      <c r="P4" s="47">
        <v>6297</v>
      </c>
      <c r="Q4" s="47">
        <v>6314</v>
      </c>
      <c r="R4" s="47">
        <v>6313</v>
      </c>
      <c r="S4" s="47">
        <v>6482</v>
      </c>
      <c r="T4" s="47">
        <v>6429</v>
      </c>
      <c r="U4" s="47">
        <v>6398</v>
      </c>
      <c r="V4" s="47">
        <v>6301</v>
      </c>
      <c r="W4" s="47">
        <v>6306</v>
      </c>
      <c r="X4" s="47">
        <v>6348</v>
      </c>
      <c r="Y4" s="47">
        <v>6284</v>
      </c>
      <c r="Z4" s="47">
        <v>6302</v>
      </c>
      <c r="AA4" s="47">
        <v>6307</v>
      </c>
      <c r="AB4" s="47">
        <v>6352</v>
      </c>
      <c r="AC4" s="47">
        <v>6336</v>
      </c>
      <c r="AD4" s="47"/>
    </row>
    <row r="5" spans="1:30" x14ac:dyDescent="0.35">
      <c r="A5" t="s">
        <v>2</v>
      </c>
      <c r="B5" s="47">
        <v>32160</v>
      </c>
      <c r="C5" s="47">
        <v>32128</v>
      </c>
      <c r="D5" s="47">
        <v>32132</v>
      </c>
      <c r="E5" s="47">
        <v>32059</v>
      </c>
      <c r="F5" s="47">
        <v>32245</v>
      </c>
      <c r="G5" s="47">
        <v>33036</v>
      </c>
      <c r="H5" s="47">
        <v>33091</v>
      </c>
      <c r="I5" s="47">
        <v>33098</v>
      </c>
      <c r="J5" s="47">
        <v>32631</v>
      </c>
      <c r="K5" s="47">
        <v>32594</v>
      </c>
      <c r="L5" s="47">
        <v>32594</v>
      </c>
      <c r="M5" s="47">
        <v>32520</v>
      </c>
      <c r="N5" s="47">
        <v>32504</v>
      </c>
      <c r="O5" s="47">
        <v>32375</v>
      </c>
      <c r="P5" s="47">
        <v>32539</v>
      </c>
      <c r="Q5" s="47">
        <v>32541</v>
      </c>
      <c r="R5" s="47">
        <v>32785</v>
      </c>
      <c r="S5" s="47">
        <v>33542</v>
      </c>
      <c r="T5" s="47">
        <v>33540</v>
      </c>
      <c r="U5" s="47">
        <v>33549</v>
      </c>
      <c r="V5" s="47">
        <v>33006</v>
      </c>
      <c r="W5" s="47">
        <v>33158</v>
      </c>
      <c r="X5" s="47">
        <v>33330</v>
      </c>
      <c r="Y5" s="47">
        <v>33004</v>
      </c>
      <c r="Z5" s="47">
        <v>32851</v>
      </c>
      <c r="AA5" s="47">
        <v>32756</v>
      </c>
      <c r="AB5" s="47">
        <v>32900</v>
      </c>
      <c r="AC5" s="47">
        <v>32751</v>
      </c>
      <c r="AD5" s="47"/>
    </row>
    <row r="6" spans="1:30" x14ac:dyDescent="0.35">
      <c r="A6" t="s">
        <v>3</v>
      </c>
      <c r="B6" s="47">
        <v>39266</v>
      </c>
      <c r="C6" s="47">
        <v>39273</v>
      </c>
      <c r="D6" s="47">
        <v>39285</v>
      </c>
      <c r="E6" s="47">
        <v>39173</v>
      </c>
      <c r="F6" s="47">
        <v>39351</v>
      </c>
      <c r="G6" s="47">
        <v>40285</v>
      </c>
      <c r="H6" s="47">
        <v>40328</v>
      </c>
      <c r="I6" s="47">
        <v>40302</v>
      </c>
      <c r="J6" s="47">
        <v>39730</v>
      </c>
      <c r="K6" s="47">
        <v>39694</v>
      </c>
      <c r="L6" s="47">
        <v>39710</v>
      </c>
      <c r="M6" s="47">
        <v>39632</v>
      </c>
      <c r="N6" s="47">
        <v>39641</v>
      </c>
      <c r="O6" s="47">
        <v>39508</v>
      </c>
      <c r="P6" s="47">
        <v>39708</v>
      </c>
      <c r="Q6" s="47">
        <v>39723</v>
      </c>
      <c r="R6" s="47">
        <v>39977</v>
      </c>
      <c r="S6" s="47">
        <v>40915</v>
      </c>
      <c r="T6" s="47">
        <v>40862</v>
      </c>
      <c r="U6" s="47">
        <v>40841</v>
      </c>
      <c r="V6" s="47">
        <v>40191</v>
      </c>
      <c r="W6" s="47">
        <v>40356</v>
      </c>
      <c r="X6" s="47">
        <v>40575</v>
      </c>
      <c r="Y6" s="47">
        <v>40171</v>
      </c>
      <c r="Z6" s="47">
        <v>40031</v>
      </c>
      <c r="AA6" s="47">
        <v>39946</v>
      </c>
      <c r="AB6" s="47">
        <v>40139</v>
      </c>
      <c r="AC6" s="47">
        <v>39965</v>
      </c>
      <c r="AD6" s="47"/>
    </row>
    <row r="7" spans="1:30" x14ac:dyDescent="0.35">
      <c r="A7" t="s">
        <v>4</v>
      </c>
      <c r="B7" s="47">
        <v>873</v>
      </c>
      <c r="C7" s="47">
        <v>872</v>
      </c>
      <c r="D7" s="47">
        <v>875</v>
      </c>
      <c r="E7" s="47">
        <v>861</v>
      </c>
      <c r="F7" s="47">
        <v>865</v>
      </c>
      <c r="G7" s="47">
        <v>883</v>
      </c>
      <c r="H7" s="47">
        <v>891</v>
      </c>
      <c r="I7" s="47">
        <v>889</v>
      </c>
      <c r="J7" s="47">
        <v>882</v>
      </c>
      <c r="K7" s="47">
        <v>881</v>
      </c>
      <c r="L7" s="47">
        <v>881</v>
      </c>
      <c r="M7" s="47">
        <v>888</v>
      </c>
      <c r="N7" s="47">
        <v>879</v>
      </c>
      <c r="O7" s="47">
        <v>871</v>
      </c>
      <c r="P7" s="47">
        <v>872</v>
      </c>
      <c r="Q7" s="47">
        <v>868</v>
      </c>
      <c r="R7" s="47">
        <v>879</v>
      </c>
      <c r="S7" s="47">
        <v>891</v>
      </c>
      <c r="T7" s="47">
        <v>893</v>
      </c>
      <c r="U7" s="47">
        <v>894</v>
      </c>
      <c r="V7" s="47">
        <v>884</v>
      </c>
      <c r="W7" s="47">
        <v>892</v>
      </c>
      <c r="X7" s="47">
        <v>897</v>
      </c>
      <c r="Y7" s="47">
        <v>883</v>
      </c>
      <c r="Z7" s="47">
        <v>878</v>
      </c>
      <c r="AA7" s="47">
        <v>883</v>
      </c>
      <c r="AB7" s="47">
        <v>887</v>
      </c>
      <c r="AC7" s="47">
        <v>878</v>
      </c>
      <c r="AD7" s="47"/>
    </row>
    <row r="8" spans="1:30" x14ac:dyDescent="0.35">
      <c r="A8" t="s">
        <v>5</v>
      </c>
      <c r="B8" s="47">
        <v>131528</v>
      </c>
      <c r="C8" s="47">
        <v>131608</v>
      </c>
      <c r="D8" s="47">
        <v>131533</v>
      </c>
      <c r="E8" s="47">
        <v>130870</v>
      </c>
      <c r="F8" s="47">
        <v>131218</v>
      </c>
      <c r="G8" s="47">
        <v>134152</v>
      </c>
      <c r="H8" s="47">
        <v>134164</v>
      </c>
      <c r="I8" s="47">
        <v>134031</v>
      </c>
      <c r="J8" s="47">
        <v>132414</v>
      </c>
      <c r="K8" s="47">
        <v>132255</v>
      </c>
      <c r="L8" s="47">
        <v>132296</v>
      </c>
      <c r="M8" s="47">
        <v>132014</v>
      </c>
      <c r="N8" s="47">
        <v>132209</v>
      </c>
      <c r="O8" s="47">
        <v>131874</v>
      </c>
      <c r="P8" s="47">
        <v>132377</v>
      </c>
      <c r="Q8" s="47">
        <v>132349</v>
      </c>
      <c r="R8" s="47">
        <v>132942</v>
      </c>
      <c r="S8" s="47">
        <v>136092</v>
      </c>
      <c r="T8" s="47">
        <v>135852</v>
      </c>
      <c r="U8" s="47">
        <v>135600</v>
      </c>
      <c r="V8" s="47">
        <v>133762</v>
      </c>
      <c r="W8" s="47">
        <v>134336</v>
      </c>
      <c r="X8" s="47">
        <v>134996</v>
      </c>
      <c r="Y8" s="47">
        <v>133815</v>
      </c>
      <c r="Z8" s="47">
        <v>133583</v>
      </c>
      <c r="AA8" s="47">
        <v>133150</v>
      </c>
      <c r="AB8" s="47">
        <v>133830</v>
      </c>
      <c r="AC8" s="47">
        <v>133143</v>
      </c>
      <c r="AD8" s="47"/>
    </row>
    <row r="9" spans="1:30" x14ac:dyDescent="0.35">
      <c r="A9" t="s">
        <v>6</v>
      </c>
      <c r="B9" s="47">
        <v>223447</v>
      </c>
      <c r="C9" s="47">
        <v>223936</v>
      </c>
      <c r="D9" s="47">
        <v>223744</v>
      </c>
      <c r="E9" s="47">
        <v>222054</v>
      </c>
      <c r="F9" s="47">
        <v>222870</v>
      </c>
      <c r="G9" s="47">
        <v>227455</v>
      </c>
      <c r="H9" s="47">
        <v>228033</v>
      </c>
      <c r="I9" s="47">
        <v>227414</v>
      </c>
      <c r="J9" s="47">
        <v>225360</v>
      </c>
      <c r="K9" s="47">
        <v>225118</v>
      </c>
      <c r="L9" s="47">
        <v>225103</v>
      </c>
      <c r="M9" s="47">
        <v>224717</v>
      </c>
      <c r="N9" s="47">
        <v>224337</v>
      </c>
      <c r="O9" s="47">
        <v>223745</v>
      </c>
      <c r="P9" s="47">
        <v>224476</v>
      </c>
      <c r="Q9" s="47">
        <v>224101</v>
      </c>
      <c r="R9" s="47">
        <v>225403</v>
      </c>
      <c r="S9" s="47">
        <v>230332</v>
      </c>
      <c r="T9" s="47">
        <v>230347</v>
      </c>
      <c r="U9" s="47">
        <v>229700</v>
      </c>
      <c r="V9" s="47">
        <v>227319</v>
      </c>
      <c r="W9" s="47">
        <v>228477</v>
      </c>
      <c r="X9" s="47">
        <v>229497</v>
      </c>
      <c r="Y9" s="47">
        <v>227270</v>
      </c>
      <c r="Z9" s="47">
        <v>226400</v>
      </c>
      <c r="AA9" s="47">
        <v>225997</v>
      </c>
      <c r="AB9" s="47">
        <v>226970</v>
      </c>
      <c r="AC9" s="47">
        <v>225831</v>
      </c>
      <c r="AD9" s="47"/>
    </row>
    <row r="10" spans="1:30" x14ac:dyDescent="0.35">
      <c r="A10" t="s">
        <v>7</v>
      </c>
      <c r="B10" s="47">
        <v>7380</v>
      </c>
      <c r="C10" s="47">
        <v>7438</v>
      </c>
      <c r="D10" s="47">
        <v>7434</v>
      </c>
      <c r="E10" s="47">
        <v>7407</v>
      </c>
      <c r="F10" s="47">
        <v>7565</v>
      </c>
      <c r="G10" s="47">
        <v>7847</v>
      </c>
      <c r="H10" s="47">
        <v>7868</v>
      </c>
      <c r="I10" s="47">
        <v>7799</v>
      </c>
      <c r="J10" s="47">
        <v>7556</v>
      </c>
      <c r="K10" s="47">
        <v>7369</v>
      </c>
      <c r="L10" s="47">
        <v>7183</v>
      </c>
      <c r="M10" s="47">
        <v>7145</v>
      </c>
      <c r="N10" s="47">
        <v>7277</v>
      </c>
      <c r="O10" s="47">
        <v>7338</v>
      </c>
      <c r="P10" s="47">
        <v>7344</v>
      </c>
      <c r="Q10" s="47">
        <v>7473</v>
      </c>
      <c r="R10" s="47">
        <v>7608</v>
      </c>
      <c r="S10" s="47">
        <v>7975</v>
      </c>
      <c r="T10" s="47">
        <v>7921</v>
      </c>
      <c r="U10" s="47">
        <v>7841</v>
      </c>
      <c r="V10" s="47">
        <v>7600</v>
      </c>
      <c r="W10" s="47">
        <v>7456</v>
      </c>
      <c r="X10" s="47">
        <v>7293</v>
      </c>
      <c r="Y10" s="47">
        <v>7234</v>
      </c>
      <c r="Z10" s="47">
        <v>7254</v>
      </c>
      <c r="AA10" s="47">
        <v>7295</v>
      </c>
      <c r="AB10" s="47">
        <v>7291</v>
      </c>
      <c r="AC10" s="47">
        <v>7416</v>
      </c>
      <c r="AD10" s="47"/>
    </row>
    <row r="11" spans="1:30" x14ac:dyDescent="0.35">
      <c r="A11" t="s">
        <v>8</v>
      </c>
      <c r="B11" s="47">
        <v>14719</v>
      </c>
      <c r="C11" s="47">
        <v>14882</v>
      </c>
      <c r="D11" s="47">
        <v>14881</v>
      </c>
      <c r="E11" s="47">
        <v>14815</v>
      </c>
      <c r="F11" s="47">
        <v>15025</v>
      </c>
      <c r="G11" s="47">
        <v>15535</v>
      </c>
      <c r="H11" s="47">
        <v>15525</v>
      </c>
      <c r="I11" s="47">
        <v>15397</v>
      </c>
      <c r="J11" s="47">
        <v>14891</v>
      </c>
      <c r="K11" s="47">
        <v>14529</v>
      </c>
      <c r="L11" s="47">
        <v>14210</v>
      </c>
      <c r="M11" s="47">
        <v>14217</v>
      </c>
      <c r="N11" s="47">
        <v>14483</v>
      </c>
      <c r="O11" s="47">
        <v>14695</v>
      </c>
      <c r="P11" s="47">
        <v>14695</v>
      </c>
      <c r="Q11" s="47">
        <v>14888</v>
      </c>
      <c r="R11" s="47">
        <v>15059</v>
      </c>
      <c r="S11" s="47">
        <v>15784</v>
      </c>
      <c r="T11" s="47">
        <v>15632</v>
      </c>
      <c r="U11" s="47">
        <v>15435</v>
      </c>
      <c r="V11" s="47">
        <v>14985</v>
      </c>
      <c r="W11" s="47">
        <v>14696</v>
      </c>
      <c r="X11" s="47">
        <v>14457</v>
      </c>
      <c r="Y11" s="47">
        <v>14417</v>
      </c>
      <c r="Z11" s="47">
        <v>14443</v>
      </c>
      <c r="AA11" s="47">
        <v>14577</v>
      </c>
      <c r="AB11" s="47">
        <v>14560</v>
      </c>
      <c r="AC11" s="47">
        <v>14778</v>
      </c>
      <c r="AD11" s="47"/>
    </row>
    <row r="12" spans="1:30" x14ac:dyDescent="0.35">
      <c r="A12" t="s">
        <v>9</v>
      </c>
      <c r="B12" s="47">
        <v>34154</v>
      </c>
      <c r="C12" s="47">
        <v>34307</v>
      </c>
      <c r="D12" s="47">
        <v>34532</v>
      </c>
      <c r="E12" s="47">
        <v>34085</v>
      </c>
      <c r="F12" s="47">
        <v>34357</v>
      </c>
      <c r="G12" s="47">
        <v>35715</v>
      </c>
      <c r="H12" s="47">
        <v>35575</v>
      </c>
      <c r="I12" s="47">
        <v>35131</v>
      </c>
      <c r="J12" s="47">
        <v>34184</v>
      </c>
      <c r="K12" s="47">
        <v>33845</v>
      </c>
      <c r="L12" s="47">
        <v>33683</v>
      </c>
      <c r="M12" s="47">
        <v>33678</v>
      </c>
      <c r="N12" s="47">
        <v>34076</v>
      </c>
      <c r="O12" s="47">
        <v>34543</v>
      </c>
      <c r="P12" s="47">
        <v>34696</v>
      </c>
      <c r="Q12" s="47">
        <v>34823</v>
      </c>
      <c r="R12" s="47">
        <v>35190</v>
      </c>
      <c r="S12" s="47">
        <v>36999</v>
      </c>
      <c r="T12" s="47">
        <v>36743</v>
      </c>
      <c r="U12" s="47">
        <v>36321</v>
      </c>
      <c r="V12" s="47">
        <v>35380</v>
      </c>
      <c r="W12" s="47">
        <v>34928</v>
      </c>
      <c r="X12" s="47">
        <v>34947</v>
      </c>
      <c r="Y12" s="47">
        <v>34812</v>
      </c>
      <c r="Z12" s="47">
        <v>34880</v>
      </c>
      <c r="AA12" s="47">
        <v>34969</v>
      </c>
      <c r="AB12" s="47">
        <v>35282</v>
      </c>
      <c r="AC12" s="47">
        <v>35401</v>
      </c>
      <c r="AD12" s="47"/>
    </row>
    <row r="13" spans="1:30" x14ac:dyDescent="0.35">
      <c r="A13" t="s">
        <v>10</v>
      </c>
      <c r="B13" s="47">
        <v>24266</v>
      </c>
      <c r="C13" s="47">
        <v>24414</v>
      </c>
      <c r="D13" s="47">
        <v>24481</v>
      </c>
      <c r="E13" s="47">
        <v>23938</v>
      </c>
      <c r="F13" s="47">
        <v>23789</v>
      </c>
      <c r="G13" s="47">
        <v>24374</v>
      </c>
      <c r="H13" s="47">
        <v>23688</v>
      </c>
      <c r="I13" s="47">
        <v>23641</v>
      </c>
      <c r="J13" s="47">
        <v>23644</v>
      </c>
      <c r="K13" s="47">
        <v>23516</v>
      </c>
      <c r="L13" s="47">
        <v>23577</v>
      </c>
      <c r="M13" s="47">
        <v>23711</v>
      </c>
      <c r="N13" s="47">
        <v>23740</v>
      </c>
      <c r="O13" s="47">
        <v>24089</v>
      </c>
      <c r="P13" s="47">
        <v>23940</v>
      </c>
      <c r="Q13" s="47">
        <v>24020</v>
      </c>
      <c r="R13" s="47">
        <v>23855</v>
      </c>
      <c r="S13" s="47">
        <v>24665</v>
      </c>
      <c r="T13" s="47">
        <v>23832</v>
      </c>
      <c r="U13" s="47">
        <v>23865</v>
      </c>
      <c r="V13" s="47">
        <v>23721</v>
      </c>
      <c r="W13" s="47">
        <v>23426</v>
      </c>
      <c r="X13" s="47">
        <v>23523</v>
      </c>
      <c r="Y13" s="47">
        <v>23496</v>
      </c>
      <c r="Z13" s="47">
        <v>23559</v>
      </c>
      <c r="AA13" s="47">
        <v>23727</v>
      </c>
      <c r="AB13" s="47">
        <v>23864</v>
      </c>
      <c r="AC13" s="47">
        <v>24076</v>
      </c>
      <c r="AD13" s="47"/>
    </row>
    <row r="14" spans="1:30" x14ac:dyDescent="0.35">
      <c r="A14" t="s">
        <v>11</v>
      </c>
      <c r="B14" s="47">
        <v>7339</v>
      </c>
      <c r="C14" s="47">
        <v>7444</v>
      </c>
      <c r="D14" s="47">
        <v>7447</v>
      </c>
      <c r="E14" s="47">
        <v>7408</v>
      </c>
      <c r="F14" s="47">
        <v>7460</v>
      </c>
      <c r="G14" s="47">
        <v>7688</v>
      </c>
      <c r="H14" s="47">
        <v>7657</v>
      </c>
      <c r="I14" s="47">
        <v>7598</v>
      </c>
      <c r="J14" s="47">
        <v>7335</v>
      </c>
      <c r="K14" s="47">
        <v>7160</v>
      </c>
      <c r="L14" s="47">
        <v>7027</v>
      </c>
      <c r="M14" s="47">
        <v>7072</v>
      </c>
      <c r="N14" s="47">
        <v>7206</v>
      </c>
      <c r="O14" s="47">
        <v>7357</v>
      </c>
      <c r="P14" s="47">
        <v>7351</v>
      </c>
      <c r="Q14" s="47">
        <v>7415</v>
      </c>
      <c r="R14" s="47">
        <v>7451</v>
      </c>
      <c r="S14" s="47">
        <v>7809</v>
      </c>
      <c r="T14" s="47">
        <v>7711</v>
      </c>
      <c r="U14" s="47">
        <v>7594</v>
      </c>
      <c r="V14" s="47">
        <v>7385</v>
      </c>
      <c r="W14" s="47">
        <v>7240</v>
      </c>
      <c r="X14" s="47">
        <v>7164</v>
      </c>
      <c r="Y14" s="47">
        <v>7183</v>
      </c>
      <c r="Z14" s="47">
        <v>7189</v>
      </c>
      <c r="AA14" s="47">
        <v>7282</v>
      </c>
      <c r="AB14" s="47">
        <v>7269</v>
      </c>
      <c r="AC14" s="47">
        <v>7362</v>
      </c>
      <c r="AD14" s="47"/>
    </row>
    <row r="15" spans="1:30" x14ac:dyDescent="0.35">
      <c r="A15" t="s">
        <v>12</v>
      </c>
      <c r="B15" s="47">
        <v>47722</v>
      </c>
      <c r="C15" s="47">
        <v>47677</v>
      </c>
      <c r="D15" s="47">
        <v>47863</v>
      </c>
      <c r="E15" s="47">
        <v>47367</v>
      </c>
      <c r="F15" s="47">
        <v>47106</v>
      </c>
      <c r="G15" s="47">
        <v>48461</v>
      </c>
      <c r="H15" s="47">
        <v>48339</v>
      </c>
      <c r="I15" s="47">
        <v>48156</v>
      </c>
      <c r="J15" s="47">
        <v>47656</v>
      </c>
      <c r="K15" s="47">
        <v>47335</v>
      </c>
      <c r="L15" s="47">
        <v>46998</v>
      </c>
      <c r="M15" s="47">
        <v>46980</v>
      </c>
      <c r="N15" s="47">
        <v>47705</v>
      </c>
      <c r="O15" s="47">
        <v>47918</v>
      </c>
      <c r="P15" s="47">
        <v>48253</v>
      </c>
      <c r="Q15" s="47">
        <v>48246</v>
      </c>
      <c r="R15" s="47">
        <v>48226</v>
      </c>
      <c r="S15" s="47">
        <v>49610</v>
      </c>
      <c r="T15" s="47">
        <v>49491</v>
      </c>
      <c r="U15" s="47">
        <v>49356</v>
      </c>
      <c r="V15" s="47">
        <v>48753</v>
      </c>
      <c r="W15" s="47">
        <v>48310</v>
      </c>
      <c r="X15" s="47">
        <v>48384</v>
      </c>
      <c r="Y15" s="47">
        <v>47856</v>
      </c>
      <c r="Z15" s="47">
        <v>48054</v>
      </c>
      <c r="AA15" s="47">
        <v>47983</v>
      </c>
      <c r="AB15" s="47">
        <v>48428</v>
      </c>
      <c r="AC15" s="47">
        <v>48519</v>
      </c>
      <c r="AD15" s="47"/>
    </row>
    <row r="16" spans="1:30" x14ac:dyDescent="0.35">
      <c r="A16" t="s">
        <v>13</v>
      </c>
      <c r="B16" s="47">
        <v>17049</v>
      </c>
      <c r="C16" s="47">
        <v>17182</v>
      </c>
      <c r="D16" s="47">
        <v>17304</v>
      </c>
      <c r="E16" s="47">
        <v>17153</v>
      </c>
      <c r="F16" s="47">
        <v>17204</v>
      </c>
      <c r="G16" s="47">
        <v>17548</v>
      </c>
      <c r="H16" s="47">
        <v>17571</v>
      </c>
      <c r="I16" s="47">
        <v>17554</v>
      </c>
      <c r="J16" s="47">
        <v>17341</v>
      </c>
      <c r="K16" s="47">
        <v>17297</v>
      </c>
      <c r="L16" s="47">
        <v>17243</v>
      </c>
      <c r="M16" s="47">
        <v>17165</v>
      </c>
      <c r="N16" s="47">
        <v>17236</v>
      </c>
      <c r="O16" s="47">
        <v>17461</v>
      </c>
      <c r="P16" s="47">
        <v>17580</v>
      </c>
      <c r="Q16" s="47">
        <v>17636</v>
      </c>
      <c r="R16" s="47">
        <v>17706</v>
      </c>
      <c r="S16" s="47">
        <v>17972</v>
      </c>
      <c r="T16" s="47">
        <v>18122</v>
      </c>
      <c r="U16" s="47">
        <v>18095</v>
      </c>
      <c r="V16" s="47">
        <v>17832</v>
      </c>
      <c r="W16" s="47">
        <v>17877</v>
      </c>
      <c r="X16" s="47">
        <v>17947</v>
      </c>
      <c r="Y16" s="47">
        <v>17800</v>
      </c>
      <c r="Z16" s="47">
        <v>17690</v>
      </c>
      <c r="AA16" s="47">
        <v>17713</v>
      </c>
      <c r="AB16" s="47">
        <v>17772</v>
      </c>
      <c r="AC16" s="47">
        <v>17749</v>
      </c>
      <c r="AD16" s="47"/>
    </row>
    <row r="17" spans="1:30" x14ac:dyDescent="0.35">
      <c r="A17" t="s">
        <v>14</v>
      </c>
      <c r="B17" s="47">
        <v>19351</v>
      </c>
      <c r="C17" s="47">
        <v>19386</v>
      </c>
      <c r="D17" s="47">
        <v>19431</v>
      </c>
      <c r="E17" s="47">
        <v>19280</v>
      </c>
      <c r="F17" s="47">
        <v>19458</v>
      </c>
      <c r="G17" s="47">
        <v>19716</v>
      </c>
      <c r="H17" s="47">
        <v>19828</v>
      </c>
      <c r="I17" s="47">
        <v>19877</v>
      </c>
      <c r="J17" s="47">
        <v>19748</v>
      </c>
      <c r="K17" s="47">
        <v>19678</v>
      </c>
      <c r="L17" s="47">
        <v>19593</v>
      </c>
      <c r="M17" s="47">
        <v>19588</v>
      </c>
      <c r="N17" s="47">
        <v>19468</v>
      </c>
      <c r="O17" s="47">
        <v>19478</v>
      </c>
      <c r="P17" s="47">
        <v>19587</v>
      </c>
      <c r="Q17" s="47">
        <v>19507</v>
      </c>
      <c r="R17" s="47">
        <v>19678</v>
      </c>
      <c r="S17" s="47">
        <v>19971</v>
      </c>
      <c r="T17" s="47">
        <v>20135</v>
      </c>
      <c r="U17" s="47">
        <v>20199</v>
      </c>
      <c r="V17" s="47">
        <v>19999</v>
      </c>
      <c r="W17" s="47">
        <v>20053</v>
      </c>
      <c r="X17" s="47">
        <v>20017</v>
      </c>
      <c r="Y17" s="47">
        <v>19836</v>
      </c>
      <c r="Z17" s="47">
        <v>19544</v>
      </c>
      <c r="AA17" s="47">
        <v>19526</v>
      </c>
      <c r="AB17" s="47">
        <v>19567</v>
      </c>
      <c r="AC17" s="47">
        <v>19563</v>
      </c>
      <c r="AD17" s="47"/>
    </row>
    <row r="18" spans="1:30" x14ac:dyDescent="0.35">
      <c r="A18" t="s">
        <v>15</v>
      </c>
      <c r="B18" s="47">
        <v>139707</v>
      </c>
      <c r="C18" s="47">
        <v>139906</v>
      </c>
      <c r="D18" s="47">
        <v>139950</v>
      </c>
      <c r="E18" s="47">
        <v>138599</v>
      </c>
      <c r="F18" s="47">
        <v>139083</v>
      </c>
      <c r="G18" s="47">
        <v>141484</v>
      </c>
      <c r="H18" s="47">
        <v>142195</v>
      </c>
      <c r="I18" s="47">
        <v>141928</v>
      </c>
      <c r="J18" s="47">
        <v>141171</v>
      </c>
      <c r="K18" s="47">
        <v>141456</v>
      </c>
      <c r="L18" s="47">
        <v>141380</v>
      </c>
      <c r="M18" s="47">
        <v>141163</v>
      </c>
      <c r="N18" s="47">
        <v>140804</v>
      </c>
      <c r="O18" s="47">
        <v>140848</v>
      </c>
      <c r="P18" s="47">
        <v>141282</v>
      </c>
      <c r="Q18" s="47">
        <v>140897</v>
      </c>
      <c r="R18" s="47">
        <v>141357</v>
      </c>
      <c r="S18" s="47">
        <v>143987</v>
      </c>
      <c r="T18" s="47">
        <v>144249</v>
      </c>
      <c r="U18" s="47">
        <v>144531</v>
      </c>
      <c r="V18" s="47">
        <v>142830</v>
      </c>
      <c r="W18" s="47">
        <v>143431</v>
      </c>
      <c r="X18" s="47">
        <v>144087</v>
      </c>
      <c r="Y18" s="47">
        <v>142813</v>
      </c>
      <c r="Z18" s="47">
        <v>141956</v>
      </c>
      <c r="AA18" s="47">
        <v>141543</v>
      </c>
      <c r="AB18" s="47">
        <v>141838</v>
      </c>
      <c r="AC18" s="47">
        <v>141449</v>
      </c>
      <c r="AD18" s="47"/>
    </row>
    <row r="19" spans="1:30" x14ac:dyDescent="0.35">
      <c r="A19" t="s">
        <v>16</v>
      </c>
      <c r="B19" s="47">
        <v>6411</v>
      </c>
      <c r="C19" s="47">
        <v>6469</v>
      </c>
      <c r="D19" s="47">
        <v>6480</v>
      </c>
      <c r="E19" s="47">
        <v>6413</v>
      </c>
      <c r="F19" s="47">
        <v>6247</v>
      </c>
      <c r="G19" s="47">
        <v>6351</v>
      </c>
      <c r="H19" s="47">
        <v>6146</v>
      </c>
      <c r="I19" s="47">
        <v>6009</v>
      </c>
      <c r="J19" s="47">
        <v>5932</v>
      </c>
      <c r="K19" s="47">
        <v>5932</v>
      </c>
      <c r="L19" s="47">
        <v>5949</v>
      </c>
      <c r="M19" s="47">
        <v>5950</v>
      </c>
      <c r="N19" s="47">
        <v>6084</v>
      </c>
      <c r="O19" s="47">
        <v>6301</v>
      </c>
      <c r="P19" s="47">
        <v>6285</v>
      </c>
      <c r="Q19" s="47">
        <v>6424</v>
      </c>
      <c r="R19" s="47">
        <v>6251</v>
      </c>
      <c r="S19" s="47">
        <v>6444</v>
      </c>
      <c r="T19" s="47">
        <v>6241</v>
      </c>
      <c r="U19" s="47">
        <v>6063</v>
      </c>
      <c r="V19" s="47">
        <v>5973</v>
      </c>
      <c r="W19" s="47">
        <v>5843</v>
      </c>
      <c r="X19" s="47">
        <v>5909</v>
      </c>
      <c r="Y19" s="47">
        <v>5855</v>
      </c>
      <c r="Z19" s="47">
        <v>5965</v>
      </c>
      <c r="AA19" s="47">
        <v>6072</v>
      </c>
      <c r="AB19" s="47">
        <v>6171</v>
      </c>
      <c r="AC19" s="47">
        <v>6294</v>
      </c>
      <c r="AD19" s="47"/>
    </row>
    <row r="20" spans="1:30" x14ac:dyDescent="0.35">
      <c r="A20" t="s">
        <v>17</v>
      </c>
      <c r="B20" s="47">
        <v>7207</v>
      </c>
      <c r="C20" s="47">
        <v>7329</v>
      </c>
      <c r="D20" s="47">
        <v>7319</v>
      </c>
      <c r="E20" s="47">
        <v>7289</v>
      </c>
      <c r="F20" s="47">
        <v>7292</v>
      </c>
      <c r="G20" s="47">
        <v>7440</v>
      </c>
      <c r="H20" s="47">
        <v>7358</v>
      </c>
      <c r="I20" s="47">
        <v>7330</v>
      </c>
      <c r="J20" s="47">
        <v>7118</v>
      </c>
      <c r="K20" s="47">
        <v>7056</v>
      </c>
      <c r="L20" s="47">
        <v>7108</v>
      </c>
      <c r="M20" s="47">
        <v>7171</v>
      </c>
      <c r="N20" s="47">
        <v>7264</v>
      </c>
      <c r="O20" s="47">
        <v>7414</v>
      </c>
      <c r="P20" s="47">
        <v>7400</v>
      </c>
      <c r="Q20" s="47">
        <v>7413</v>
      </c>
      <c r="R20" s="47">
        <v>7457</v>
      </c>
      <c r="S20" s="47">
        <v>7781</v>
      </c>
      <c r="T20" s="47">
        <v>7507</v>
      </c>
      <c r="U20" s="47">
        <v>7430</v>
      </c>
      <c r="V20" s="47">
        <v>7339</v>
      </c>
      <c r="W20" s="47">
        <v>7247</v>
      </c>
      <c r="X20" s="47">
        <v>7306</v>
      </c>
      <c r="Y20" s="47">
        <v>7328</v>
      </c>
      <c r="Z20" s="47">
        <v>7362</v>
      </c>
      <c r="AA20" s="47">
        <v>7410</v>
      </c>
      <c r="AB20" s="47">
        <v>7413</v>
      </c>
      <c r="AC20" s="47">
        <v>7482</v>
      </c>
      <c r="AD20" s="47"/>
    </row>
    <row r="21" spans="1:30" x14ac:dyDescent="0.35">
      <c r="A21" t="s">
        <v>18</v>
      </c>
      <c r="B21" s="47">
        <v>13602</v>
      </c>
      <c r="C21" s="47">
        <v>13672</v>
      </c>
      <c r="D21" s="47">
        <v>13635</v>
      </c>
      <c r="E21" s="47">
        <v>13561</v>
      </c>
      <c r="F21" s="47">
        <v>13625</v>
      </c>
      <c r="G21" s="47">
        <v>13871</v>
      </c>
      <c r="H21" s="47">
        <v>14018</v>
      </c>
      <c r="I21" s="47">
        <v>13942</v>
      </c>
      <c r="J21" s="47">
        <v>13756</v>
      </c>
      <c r="K21" s="47">
        <v>13759</v>
      </c>
      <c r="L21" s="47">
        <v>13670</v>
      </c>
      <c r="M21" s="47">
        <v>13709</v>
      </c>
      <c r="N21" s="47">
        <v>13644</v>
      </c>
      <c r="O21" s="47">
        <v>13706</v>
      </c>
      <c r="P21" s="47">
        <v>13635</v>
      </c>
      <c r="Q21" s="47">
        <v>13673</v>
      </c>
      <c r="R21" s="47">
        <v>13787</v>
      </c>
      <c r="S21" s="47">
        <v>14067</v>
      </c>
      <c r="T21" s="47">
        <v>14212</v>
      </c>
      <c r="U21" s="47">
        <v>14197</v>
      </c>
      <c r="V21" s="47">
        <v>13932</v>
      </c>
      <c r="W21" s="47">
        <v>13925</v>
      </c>
      <c r="X21" s="47">
        <v>13955</v>
      </c>
      <c r="Y21" s="47">
        <v>13814</v>
      </c>
      <c r="Z21" s="47">
        <v>13773</v>
      </c>
      <c r="AA21" s="47">
        <v>13740</v>
      </c>
      <c r="AB21" s="47">
        <v>13785</v>
      </c>
      <c r="AC21" s="47">
        <v>13741</v>
      </c>
      <c r="AD21" s="47"/>
    </row>
    <row r="22" spans="1:30" x14ac:dyDescent="0.35">
      <c r="A22" t="s">
        <v>19</v>
      </c>
      <c r="B22" s="47">
        <v>27631</v>
      </c>
      <c r="C22" s="47">
        <v>27693</v>
      </c>
      <c r="D22" s="47">
        <v>27720</v>
      </c>
      <c r="E22" s="47">
        <v>27499</v>
      </c>
      <c r="F22" s="47">
        <v>27490</v>
      </c>
      <c r="G22" s="47">
        <v>28142</v>
      </c>
      <c r="H22" s="47">
        <v>27982</v>
      </c>
      <c r="I22" s="47">
        <v>27871</v>
      </c>
      <c r="J22" s="47">
        <v>27506</v>
      </c>
      <c r="K22" s="47">
        <v>27477</v>
      </c>
      <c r="L22" s="47">
        <v>27561</v>
      </c>
      <c r="M22" s="47">
        <v>27445</v>
      </c>
      <c r="N22" s="47">
        <v>27617</v>
      </c>
      <c r="O22" s="47">
        <v>27652</v>
      </c>
      <c r="P22" s="47">
        <v>27752</v>
      </c>
      <c r="Q22" s="47">
        <v>27808</v>
      </c>
      <c r="R22" s="47">
        <v>27852</v>
      </c>
      <c r="S22" s="47">
        <v>28569</v>
      </c>
      <c r="T22" s="47">
        <v>28351</v>
      </c>
      <c r="U22" s="47">
        <v>28195</v>
      </c>
      <c r="V22" s="47">
        <v>27828</v>
      </c>
      <c r="W22" s="47">
        <v>27823</v>
      </c>
      <c r="X22" s="47">
        <v>27991</v>
      </c>
      <c r="Y22" s="47">
        <v>27761</v>
      </c>
      <c r="Z22" s="47">
        <v>27868</v>
      </c>
      <c r="AA22" s="47">
        <v>27818</v>
      </c>
      <c r="AB22" s="47">
        <v>28041</v>
      </c>
      <c r="AC22" s="47">
        <v>27936</v>
      </c>
      <c r="AD22" s="47"/>
    </row>
    <row r="23" spans="1:30" x14ac:dyDescent="0.35">
      <c r="A23" t="s">
        <v>20</v>
      </c>
      <c r="B23" s="47">
        <v>33414</v>
      </c>
      <c r="C23" s="47">
        <v>33991</v>
      </c>
      <c r="D23" s="47">
        <v>33988</v>
      </c>
      <c r="E23" s="47">
        <v>33799</v>
      </c>
      <c r="F23" s="47">
        <v>33456</v>
      </c>
      <c r="G23" s="47">
        <v>33623</v>
      </c>
      <c r="H23" s="47">
        <v>33545</v>
      </c>
      <c r="I23" s="47">
        <v>33484</v>
      </c>
      <c r="J23" s="47">
        <v>33181</v>
      </c>
      <c r="K23" s="47">
        <v>33257</v>
      </c>
      <c r="L23" s="47">
        <v>33539</v>
      </c>
      <c r="M23" s="47">
        <v>33636</v>
      </c>
      <c r="N23" s="47">
        <v>33532</v>
      </c>
      <c r="O23" s="47">
        <v>34387</v>
      </c>
      <c r="P23" s="47">
        <v>34574</v>
      </c>
      <c r="Q23" s="47">
        <v>34580</v>
      </c>
      <c r="R23" s="47">
        <v>34017</v>
      </c>
      <c r="S23" s="47">
        <v>34189</v>
      </c>
      <c r="T23" s="47">
        <v>34423</v>
      </c>
      <c r="U23" s="47">
        <v>33928</v>
      </c>
      <c r="V23" s="47">
        <v>33848</v>
      </c>
      <c r="W23" s="47">
        <v>33899</v>
      </c>
      <c r="X23" s="47">
        <v>34221</v>
      </c>
      <c r="Y23" s="47">
        <v>34296</v>
      </c>
      <c r="Z23" s="47">
        <v>34162</v>
      </c>
      <c r="AA23" s="47">
        <v>34571</v>
      </c>
      <c r="AB23" s="47">
        <v>34631</v>
      </c>
      <c r="AC23" s="47">
        <v>34336</v>
      </c>
      <c r="AD23" s="47"/>
    </row>
    <row r="24" spans="1:30" x14ac:dyDescent="0.35">
      <c r="A24" t="s">
        <v>21</v>
      </c>
      <c r="B24" s="47">
        <v>18146</v>
      </c>
      <c r="C24" s="47">
        <v>18288</v>
      </c>
      <c r="D24" s="47">
        <v>18416</v>
      </c>
      <c r="E24" s="47">
        <v>18153</v>
      </c>
      <c r="F24" s="47">
        <v>17574</v>
      </c>
      <c r="G24" s="47">
        <v>18207</v>
      </c>
      <c r="H24" s="47">
        <v>17589</v>
      </c>
      <c r="I24" s="47">
        <v>17285</v>
      </c>
      <c r="J24" s="47">
        <v>16948</v>
      </c>
      <c r="K24" s="47">
        <v>17028</v>
      </c>
      <c r="L24" s="47">
        <v>17116</v>
      </c>
      <c r="M24" s="47">
        <v>17059</v>
      </c>
      <c r="N24" s="47">
        <v>17394</v>
      </c>
      <c r="O24" s="47">
        <v>17893</v>
      </c>
      <c r="P24" s="47">
        <v>17811</v>
      </c>
      <c r="Q24" s="47">
        <v>18037</v>
      </c>
      <c r="R24" s="47">
        <v>17616</v>
      </c>
      <c r="S24" s="47">
        <v>18212</v>
      </c>
      <c r="T24" s="47">
        <v>17452</v>
      </c>
      <c r="U24" s="47">
        <v>17100</v>
      </c>
      <c r="V24" s="47">
        <v>16963</v>
      </c>
      <c r="W24" s="47">
        <v>16689</v>
      </c>
      <c r="X24" s="47">
        <v>16837</v>
      </c>
      <c r="Y24" s="47">
        <v>16800</v>
      </c>
      <c r="Z24" s="47">
        <v>17165</v>
      </c>
      <c r="AA24" s="47">
        <v>17356</v>
      </c>
      <c r="AB24" s="47">
        <v>17656</v>
      </c>
      <c r="AC24" s="47">
        <v>18004</v>
      </c>
      <c r="AD24" s="47"/>
    </row>
    <row r="25" spans="1:30" x14ac:dyDescent="0.35">
      <c r="A25" t="s">
        <v>22</v>
      </c>
      <c r="B25" s="47">
        <v>31723</v>
      </c>
      <c r="C25" s="47">
        <v>32186</v>
      </c>
      <c r="D25" s="47">
        <v>32063</v>
      </c>
      <c r="E25" s="47">
        <v>31806</v>
      </c>
      <c r="F25" s="47">
        <v>31501</v>
      </c>
      <c r="G25" s="47">
        <v>32189</v>
      </c>
      <c r="H25" s="47">
        <v>32225</v>
      </c>
      <c r="I25" s="47">
        <v>31899</v>
      </c>
      <c r="J25" s="47">
        <v>31792</v>
      </c>
      <c r="K25" s="47">
        <v>31892</v>
      </c>
      <c r="L25" s="47">
        <v>31921</v>
      </c>
      <c r="M25" s="47">
        <v>31812</v>
      </c>
      <c r="N25" s="47">
        <v>31699</v>
      </c>
      <c r="O25" s="47">
        <v>32319</v>
      </c>
      <c r="P25" s="47">
        <v>32325</v>
      </c>
      <c r="Q25" s="47">
        <v>32466</v>
      </c>
      <c r="R25" s="47">
        <v>32209</v>
      </c>
      <c r="S25" s="47">
        <v>32950</v>
      </c>
      <c r="T25" s="47">
        <v>33020</v>
      </c>
      <c r="U25" s="47">
        <v>32743</v>
      </c>
      <c r="V25" s="47">
        <v>32747</v>
      </c>
      <c r="W25" s="47">
        <v>32774</v>
      </c>
      <c r="X25" s="47">
        <v>32918</v>
      </c>
      <c r="Y25" s="47">
        <v>32570</v>
      </c>
      <c r="Z25" s="47">
        <v>32274</v>
      </c>
      <c r="AA25" s="47">
        <v>32775</v>
      </c>
      <c r="AB25" s="47">
        <v>32958</v>
      </c>
      <c r="AC25" s="47">
        <v>33060</v>
      </c>
      <c r="AD25" s="47"/>
    </row>
    <row r="26" spans="1:30" x14ac:dyDescent="0.35">
      <c r="A26" t="s">
        <v>23</v>
      </c>
      <c r="B26" s="47">
        <v>7387</v>
      </c>
      <c r="C26" s="47">
        <v>7434</v>
      </c>
      <c r="D26" s="47">
        <v>7467</v>
      </c>
      <c r="E26" s="47">
        <v>7298</v>
      </c>
      <c r="F26" s="47">
        <v>7135</v>
      </c>
      <c r="G26" s="47">
        <v>7283</v>
      </c>
      <c r="H26" s="47">
        <v>7066</v>
      </c>
      <c r="I26" s="47">
        <v>6974</v>
      </c>
      <c r="J26" s="47">
        <v>6754</v>
      </c>
      <c r="K26" s="47">
        <v>6734</v>
      </c>
      <c r="L26" s="47">
        <v>6781</v>
      </c>
      <c r="M26" s="47">
        <v>6800</v>
      </c>
      <c r="N26" s="47">
        <v>6987</v>
      </c>
      <c r="O26" s="47">
        <v>7118</v>
      </c>
      <c r="P26" s="47">
        <v>7072</v>
      </c>
      <c r="Q26" s="47">
        <v>7151</v>
      </c>
      <c r="R26" s="47">
        <v>6986</v>
      </c>
      <c r="S26" s="47">
        <v>7172</v>
      </c>
      <c r="T26" s="47">
        <v>6915</v>
      </c>
      <c r="U26" s="47">
        <v>6868</v>
      </c>
      <c r="V26" s="47">
        <v>6863</v>
      </c>
      <c r="W26" s="47">
        <v>6761</v>
      </c>
      <c r="X26" s="47">
        <v>6830</v>
      </c>
      <c r="Y26" s="47">
        <v>6900</v>
      </c>
      <c r="Z26" s="47">
        <v>6960</v>
      </c>
      <c r="AA26" s="47">
        <v>6970</v>
      </c>
      <c r="AB26" s="47">
        <v>6969</v>
      </c>
      <c r="AC26" s="47">
        <v>7093</v>
      </c>
      <c r="AD26" s="47"/>
    </row>
    <row r="27" spans="1:30" x14ac:dyDescent="0.35">
      <c r="A27" t="s">
        <v>24</v>
      </c>
      <c r="B27" s="47">
        <v>325650</v>
      </c>
      <c r="C27" s="47">
        <v>329573</v>
      </c>
      <c r="D27" s="47">
        <v>328859</v>
      </c>
      <c r="E27" s="47">
        <v>328055</v>
      </c>
      <c r="F27" s="47">
        <v>327828</v>
      </c>
      <c r="G27" s="47">
        <v>333552</v>
      </c>
      <c r="H27" s="47">
        <v>335421</v>
      </c>
      <c r="I27" s="47">
        <v>333311</v>
      </c>
      <c r="J27" s="47">
        <v>333746</v>
      </c>
      <c r="K27" s="47">
        <v>334429</v>
      </c>
      <c r="L27" s="47">
        <v>333924</v>
      </c>
      <c r="M27" s="47">
        <v>332626</v>
      </c>
      <c r="N27" s="47">
        <v>328502</v>
      </c>
      <c r="O27" s="47">
        <v>333285</v>
      </c>
      <c r="P27" s="47">
        <v>334391</v>
      </c>
      <c r="Q27" s="47">
        <v>335835</v>
      </c>
      <c r="R27" s="47">
        <v>334914</v>
      </c>
      <c r="S27" s="47">
        <v>341119</v>
      </c>
      <c r="T27" s="47">
        <v>343899</v>
      </c>
      <c r="U27" s="47">
        <v>342849</v>
      </c>
      <c r="V27" s="47">
        <v>343741</v>
      </c>
      <c r="W27" s="47">
        <v>345362</v>
      </c>
      <c r="X27" s="47">
        <v>345974</v>
      </c>
      <c r="Y27" s="47">
        <v>341907</v>
      </c>
      <c r="Z27" s="47">
        <v>335568</v>
      </c>
      <c r="AA27" s="47">
        <v>339611</v>
      </c>
      <c r="AB27" s="47">
        <v>341381</v>
      </c>
      <c r="AC27" s="47">
        <v>342500</v>
      </c>
      <c r="AD27" s="47"/>
    </row>
    <row r="28" spans="1:30" x14ac:dyDescent="0.35">
      <c r="A28" t="s">
        <v>366</v>
      </c>
      <c r="B28" s="47">
        <v>13436</v>
      </c>
      <c r="C28" s="47">
        <v>13454</v>
      </c>
      <c r="D28" s="47">
        <v>13488</v>
      </c>
      <c r="E28" s="47">
        <v>13374</v>
      </c>
      <c r="F28" s="47">
        <v>13445</v>
      </c>
      <c r="G28" s="47">
        <v>13681</v>
      </c>
      <c r="H28" s="47">
        <v>13732</v>
      </c>
      <c r="I28" s="47">
        <v>13715</v>
      </c>
      <c r="J28" s="47">
        <v>13641</v>
      </c>
      <c r="K28" s="47">
        <v>13667</v>
      </c>
      <c r="L28" s="47">
        <v>13647</v>
      </c>
      <c r="M28" s="47">
        <v>13620</v>
      </c>
      <c r="N28" s="47">
        <v>13590</v>
      </c>
      <c r="O28" s="47">
        <v>13587</v>
      </c>
      <c r="P28" s="47">
        <v>13629</v>
      </c>
      <c r="Q28" s="47">
        <v>13601</v>
      </c>
      <c r="R28" s="47">
        <v>13661</v>
      </c>
      <c r="S28" s="47">
        <v>13946</v>
      </c>
      <c r="T28" s="47">
        <v>13943</v>
      </c>
      <c r="U28" s="47">
        <v>13986</v>
      </c>
      <c r="V28" s="47">
        <v>13833</v>
      </c>
      <c r="W28" s="47">
        <v>13925</v>
      </c>
      <c r="X28" s="47">
        <v>13965</v>
      </c>
      <c r="Y28" s="47">
        <v>13801</v>
      </c>
      <c r="Z28" s="47">
        <v>13691</v>
      </c>
      <c r="AA28" s="47">
        <v>13646</v>
      </c>
      <c r="AB28" s="47">
        <v>13674</v>
      </c>
      <c r="AC28" s="47">
        <v>13648</v>
      </c>
      <c r="AD28" s="47"/>
    </row>
    <row r="29" spans="1:30" x14ac:dyDescent="0.35">
      <c r="A29" t="s">
        <v>25</v>
      </c>
      <c r="B29" s="47">
        <v>47722</v>
      </c>
      <c r="C29" s="47">
        <v>47677</v>
      </c>
      <c r="D29" s="47">
        <v>47863</v>
      </c>
      <c r="E29" s="47">
        <v>47367</v>
      </c>
      <c r="F29" s="47">
        <v>47106</v>
      </c>
      <c r="G29" s="47">
        <v>48461</v>
      </c>
      <c r="H29" s="47">
        <v>48339</v>
      </c>
      <c r="I29" s="47">
        <v>48156</v>
      </c>
      <c r="J29" s="47">
        <v>47656</v>
      </c>
      <c r="K29" s="47">
        <v>47335</v>
      </c>
      <c r="L29" s="47">
        <v>46998</v>
      </c>
      <c r="M29" s="47">
        <v>46980</v>
      </c>
      <c r="N29" s="47">
        <v>47705</v>
      </c>
      <c r="O29" s="47">
        <v>47918</v>
      </c>
      <c r="P29" s="47">
        <v>48253</v>
      </c>
      <c r="Q29" s="47">
        <v>48246</v>
      </c>
      <c r="R29" s="47">
        <v>48226</v>
      </c>
      <c r="S29" s="47">
        <v>49610</v>
      </c>
      <c r="T29" s="47">
        <v>49491</v>
      </c>
      <c r="U29" s="47">
        <v>49356</v>
      </c>
      <c r="V29" s="47">
        <v>48753</v>
      </c>
      <c r="W29" s="47">
        <v>48310</v>
      </c>
      <c r="X29" s="47">
        <v>48384</v>
      </c>
      <c r="Y29" s="47">
        <v>47856</v>
      </c>
      <c r="Z29" s="47">
        <v>48054</v>
      </c>
      <c r="AA29" s="47">
        <v>47983</v>
      </c>
      <c r="AB29" s="47">
        <v>48428</v>
      </c>
      <c r="AC29" s="47">
        <v>48519</v>
      </c>
      <c r="AD29" s="47"/>
    </row>
    <row r="30" spans="1:30" x14ac:dyDescent="0.35">
      <c r="A30" t="s">
        <v>26</v>
      </c>
      <c r="B30" s="47">
        <v>14332</v>
      </c>
      <c r="C30" s="47">
        <v>14321</v>
      </c>
      <c r="D30" s="47">
        <v>14369</v>
      </c>
      <c r="E30" s="47">
        <v>14628</v>
      </c>
      <c r="F30" s="47">
        <v>15378</v>
      </c>
      <c r="G30" s="47">
        <v>16688</v>
      </c>
      <c r="H30" s="47">
        <v>16755</v>
      </c>
      <c r="I30" s="47">
        <v>16688</v>
      </c>
      <c r="J30" s="47">
        <v>15823</v>
      </c>
      <c r="K30" s="47">
        <v>15444</v>
      </c>
      <c r="L30" s="47">
        <v>14324</v>
      </c>
      <c r="M30" s="47">
        <v>14179</v>
      </c>
      <c r="N30" s="47">
        <v>14104</v>
      </c>
      <c r="O30" s="47">
        <v>14236</v>
      </c>
      <c r="P30" s="47">
        <v>14222</v>
      </c>
      <c r="Q30" s="47">
        <v>14743</v>
      </c>
      <c r="R30" s="47">
        <v>15640</v>
      </c>
      <c r="S30" s="47">
        <v>17209</v>
      </c>
      <c r="T30" s="47">
        <v>17465</v>
      </c>
      <c r="U30" s="47">
        <v>17325</v>
      </c>
      <c r="V30" s="47">
        <v>16451</v>
      </c>
      <c r="W30" s="47">
        <v>16031</v>
      </c>
      <c r="X30" s="47">
        <v>14936</v>
      </c>
      <c r="Y30" s="47">
        <v>14714</v>
      </c>
      <c r="Z30" s="47">
        <v>14470</v>
      </c>
      <c r="AA30" s="47">
        <v>14512</v>
      </c>
      <c r="AB30" s="47">
        <v>14504</v>
      </c>
      <c r="AC30" s="47">
        <v>14972</v>
      </c>
      <c r="AD30" s="47"/>
    </row>
    <row r="31" spans="1:30" x14ac:dyDescent="0.35">
      <c r="A31" t="s">
        <v>27</v>
      </c>
      <c r="B31" s="47">
        <v>22776</v>
      </c>
      <c r="C31" s="47">
        <v>22994</v>
      </c>
      <c r="D31" s="47">
        <v>22839</v>
      </c>
      <c r="E31" s="47">
        <v>22712</v>
      </c>
      <c r="F31" s="47">
        <v>22695</v>
      </c>
      <c r="G31" s="47">
        <v>22763</v>
      </c>
      <c r="H31" s="47">
        <v>22715</v>
      </c>
      <c r="I31" s="47">
        <v>22643</v>
      </c>
      <c r="J31" s="47">
        <v>22857</v>
      </c>
      <c r="K31" s="47">
        <v>22848</v>
      </c>
      <c r="L31" s="47">
        <v>22698</v>
      </c>
      <c r="M31" s="47">
        <v>22585</v>
      </c>
      <c r="N31" s="47">
        <v>22641</v>
      </c>
      <c r="O31" s="47">
        <v>23186</v>
      </c>
      <c r="P31" s="47">
        <v>23130</v>
      </c>
      <c r="Q31" s="47">
        <v>22958</v>
      </c>
      <c r="R31" s="47">
        <v>23057</v>
      </c>
      <c r="S31" s="47">
        <v>23195</v>
      </c>
      <c r="T31" s="47">
        <v>23125</v>
      </c>
      <c r="U31" s="47">
        <v>22984</v>
      </c>
      <c r="V31" s="47">
        <v>22998</v>
      </c>
      <c r="W31" s="47">
        <v>23194</v>
      </c>
      <c r="X31" s="47">
        <v>23260</v>
      </c>
      <c r="Y31" s="47">
        <v>23057</v>
      </c>
      <c r="Z31" s="47">
        <v>23058</v>
      </c>
      <c r="AA31" s="47">
        <v>23174</v>
      </c>
      <c r="AB31" s="47">
        <v>23160</v>
      </c>
      <c r="AC31" s="47">
        <v>22870</v>
      </c>
      <c r="AD31" s="47"/>
    </row>
    <row r="32" spans="1:30" x14ac:dyDescent="0.35">
      <c r="A32" t="s">
        <v>28</v>
      </c>
      <c r="B32" s="47">
        <v>22776</v>
      </c>
      <c r="C32" s="47">
        <v>22994</v>
      </c>
      <c r="D32" s="47">
        <v>22839</v>
      </c>
      <c r="E32" s="47">
        <v>22712</v>
      </c>
      <c r="F32" s="47">
        <v>22695</v>
      </c>
      <c r="G32" s="47">
        <v>22763</v>
      </c>
      <c r="H32" s="47">
        <v>22715</v>
      </c>
      <c r="I32" s="47">
        <v>22643</v>
      </c>
      <c r="J32" s="47">
        <v>22857</v>
      </c>
      <c r="K32" s="47">
        <v>22848</v>
      </c>
      <c r="L32" s="47">
        <v>22698</v>
      </c>
      <c r="M32" s="47">
        <v>22585</v>
      </c>
      <c r="N32" s="47">
        <v>22641</v>
      </c>
      <c r="O32" s="47">
        <v>23186</v>
      </c>
      <c r="P32" s="47">
        <v>23130</v>
      </c>
      <c r="Q32" s="47">
        <v>22958</v>
      </c>
      <c r="R32" s="47">
        <v>23057</v>
      </c>
      <c r="S32" s="47">
        <v>23195</v>
      </c>
      <c r="T32" s="47">
        <v>23125</v>
      </c>
      <c r="U32" s="47">
        <v>22984</v>
      </c>
      <c r="V32" s="47">
        <v>22998</v>
      </c>
      <c r="W32" s="47">
        <v>23194</v>
      </c>
      <c r="X32" s="47">
        <v>23260</v>
      </c>
      <c r="Y32" s="47">
        <v>23057</v>
      </c>
      <c r="Z32" s="47">
        <v>23058</v>
      </c>
      <c r="AA32" s="47">
        <v>23174</v>
      </c>
      <c r="AB32" s="47">
        <v>23160</v>
      </c>
      <c r="AC32" s="47">
        <v>22870</v>
      </c>
      <c r="AD32" s="47"/>
    </row>
    <row r="33" spans="1:30" x14ac:dyDescent="0.35">
      <c r="A33" t="s">
        <v>29</v>
      </c>
      <c r="B33" s="47">
        <v>23839</v>
      </c>
      <c r="C33" s="47">
        <v>24721</v>
      </c>
      <c r="D33" s="47">
        <v>24828</v>
      </c>
      <c r="E33" s="47">
        <v>24518</v>
      </c>
      <c r="F33" s="47">
        <v>23900</v>
      </c>
      <c r="G33" s="47">
        <v>23497</v>
      </c>
      <c r="H33" s="47">
        <v>23196</v>
      </c>
      <c r="I33" s="47">
        <v>23085</v>
      </c>
      <c r="J33" s="47">
        <v>24070</v>
      </c>
      <c r="K33" s="47">
        <v>24189</v>
      </c>
      <c r="L33" s="47">
        <v>24256</v>
      </c>
      <c r="M33" s="47">
        <v>24143</v>
      </c>
      <c r="N33" s="47">
        <v>23817</v>
      </c>
      <c r="O33" s="47">
        <v>24760</v>
      </c>
      <c r="P33" s="47">
        <v>24831</v>
      </c>
      <c r="Q33" s="47">
        <v>24904</v>
      </c>
      <c r="R33" s="47">
        <v>24088</v>
      </c>
      <c r="S33" s="47">
        <v>23723</v>
      </c>
      <c r="T33" s="47">
        <v>23615</v>
      </c>
      <c r="U33" s="47">
        <v>23490</v>
      </c>
      <c r="V33" s="47">
        <v>24497</v>
      </c>
      <c r="W33" s="47">
        <v>24738</v>
      </c>
      <c r="X33" s="47">
        <v>24885</v>
      </c>
      <c r="Y33" s="47">
        <v>24668</v>
      </c>
      <c r="Z33" s="47">
        <v>24162</v>
      </c>
      <c r="AA33" s="47">
        <v>24969</v>
      </c>
      <c r="AB33" s="47">
        <v>25129</v>
      </c>
      <c r="AC33" s="47">
        <v>24954</v>
      </c>
      <c r="AD33" s="47"/>
    </row>
    <row r="34" spans="1:30" x14ac:dyDescent="0.35">
      <c r="A34" t="s">
        <v>30</v>
      </c>
      <c r="B34" s="47">
        <v>58450</v>
      </c>
      <c r="C34" s="47">
        <v>59193</v>
      </c>
      <c r="D34" s="47">
        <v>59354</v>
      </c>
      <c r="E34" s="47">
        <v>59357</v>
      </c>
      <c r="F34" s="47">
        <v>59633</v>
      </c>
      <c r="G34" s="47">
        <v>59874</v>
      </c>
      <c r="H34" s="47">
        <v>59942</v>
      </c>
      <c r="I34" s="47">
        <v>60120</v>
      </c>
      <c r="J34" s="47">
        <v>59795</v>
      </c>
      <c r="K34" s="47">
        <v>59888</v>
      </c>
      <c r="L34" s="47">
        <v>60190</v>
      </c>
      <c r="M34" s="47">
        <v>59845</v>
      </c>
      <c r="N34" s="47">
        <v>59015</v>
      </c>
      <c r="O34" s="47">
        <v>60020</v>
      </c>
      <c r="P34" s="47">
        <v>60426</v>
      </c>
      <c r="Q34" s="47">
        <v>60801</v>
      </c>
      <c r="R34" s="47">
        <v>60702</v>
      </c>
      <c r="S34" s="47">
        <v>60878</v>
      </c>
      <c r="T34" s="47">
        <v>61664</v>
      </c>
      <c r="U34" s="47">
        <v>61039</v>
      </c>
      <c r="V34" s="47">
        <v>61001</v>
      </c>
      <c r="W34" s="47">
        <v>61320</v>
      </c>
      <c r="X34" s="47">
        <v>61577</v>
      </c>
      <c r="Y34" s="47">
        <v>61227</v>
      </c>
      <c r="Z34" s="47">
        <v>60375</v>
      </c>
      <c r="AA34" s="47">
        <v>60921</v>
      </c>
      <c r="AB34" s="47">
        <v>61069</v>
      </c>
      <c r="AC34" s="47">
        <v>60769</v>
      </c>
      <c r="AD34" s="47"/>
    </row>
    <row r="35" spans="1:30" x14ac:dyDescent="0.35">
      <c r="A35" t="s">
        <v>31</v>
      </c>
      <c r="B35" s="47">
        <v>992</v>
      </c>
      <c r="C35" s="47">
        <v>1001</v>
      </c>
      <c r="D35" s="47">
        <v>1014</v>
      </c>
      <c r="E35" s="47">
        <v>1011</v>
      </c>
      <c r="F35" s="47">
        <v>1015</v>
      </c>
      <c r="G35" s="47">
        <v>1034</v>
      </c>
      <c r="H35" s="47">
        <v>1013</v>
      </c>
      <c r="I35" s="47">
        <v>1012</v>
      </c>
      <c r="J35" s="47">
        <v>996</v>
      </c>
      <c r="K35" s="47">
        <v>998</v>
      </c>
      <c r="L35" s="47">
        <v>996</v>
      </c>
      <c r="M35" s="47">
        <v>998</v>
      </c>
      <c r="N35" s="47">
        <v>989</v>
      </c>
      <c r="O35" s="47">
        <v>1019</v>
      </c>
      <c r="P35" s="47">
        <v>1022</v>
      </c>
      <c r="Q35" s="47">
        <v>1033</v>
      </c>
      <c r="R35" s="47">
        <v>1021</v>
      </c>
      <c r="S35" s="47">
        <v>1038</v>
      </c>
      <c r="T35" s="47">
        <v>1038</v>
      </c>
      <c r="U35" s="47">
        <v>1022</v>
      </c>
      <c r="V35" s="47">
        <v>1014</v>
      </c>
      <c r="W35" s="47">
        <v>1020</v>
      </c>
      <c r="X35" s="47">
        <v>1028</v>
      </c>
      <c r="Y35" s="47">
        <v>1017</v>
      </c>
      <c r="Z35" s="47">
        <v>1007</v>
      </c>
      <c r="AA35" s="47">
        <v>1031</v>
      </c>
      <c r="AB35" s="47">
        <v>1028</v>
      </c>
      <c r="AC35" s="47">
        <v>1025</v>
      </c>
      <c r="AD35" s="47"/>
    </row>
    <row r="36" spans="1:30" x14ac:dyDescent="0.35">
      <c r="A36" t="s">
        <v>32</v>
      </c>
      <c r="B36" s="47">
        <v>38187</v>
      </c>
      <c r="C36" s="47">
        <v>38643</v>
      </c>
      <c r="D36" s="47">
        <v>38759</v>
      </c>
      <c r="E36" s="47">
        <v>38813</v>
      </c>
      <c r="F36" s="47">
        <v>39083</v>
      </c>
      <c r="G36" s="47">
        <v>39279</v>
      </c>
      <c r="H36" s="47">
        <v>39291</v>
      </c>
      <c r="I36" s="47">
        <v>39423</v>
      </c>
      <c r="J36" s="47">
        <v>39212</v>
      </c>
      <c r="K36" s="47">
        <v>39247</v>
      </c>
      <c r="L36" s="47">
        <v>39454</v>
      </c>
      <c r="M36" s="47">
        <v>39197</v>
      </c>
      <c r="N36" s="47">
        <v>38620</v>
      </c>
      <c r="O36" s="47">
        <v>39264</v>
      </c>
      <c r="P36" s="47">
        <v>39527</v>
      </c>
      <c r="Q36" s="47">
        <v>39858</v>
      </c>
      <c r="R36" s="47">
        <v>39807</v>
      </c>
      <c r="S36" s="47">
        <v>39940</v>
      </c>
      <c r="T36" s="47">
        <v>40469</v>
      </c>
      <c r="U36" s="47">
        <v>40083</v>
      </c>
      <c r="V36" s="47">
        <v>40023</v>
      </c>
      <c r="W36" s="47">
        <v>40245</v>
      </c>
      <c r="X36" s="47">
        <v>40415</v>
      </c>
      <c r="Y36" s="47">
        <v>40138</v>
      </c>
      <c r="Z36" s="47">
        <v>39514</v>
      </c>
      <c r="AA36" s="47">
        <v>39880</v>
      </c>
      <c r="AB36" s="47">
        <v>39959</v>
      </c>
      <c r="AC36" s="47">
        <v>39816</v>
      </c>
      <c r="AD36" s="47"/>
    </row>
    <row r="37" spans="1:30" x14ac:dyDescent="0.35">
      <c r="A37" t="s">
        <v>33</v>
      </c>
      <c r="B37" s="47">
        <v>39179</v>
      </c>
      <c r="C37" s="47">
        <v>39644</v>
      </c>
      <c r="D37" s="47">
        <v>39773</v>
      </c>
      <c r="E37" s="47">
        <v>39824</v>
      </c>
      <c r="F37" s="47">
        <v>40098</v>
      </c>
      <c r="G37" s="47">
        <v>40313</v>
      </c>
      <c r="H37" s="47">
        <v>40304</v>
      </c>
      <c r="I37" s="47">
        <v>40435</v>
      </c>
      <c r="J37" s="47">
        <v>40208</v>
      </c>
      <c r="K37" s="47">
        <v>40245</v>
      </c>
      <c r="L37" s="47">
        <v>40450</v>
      </c>
      <c r="M37" s="47">
        <v>40195</v>
      </c>
      <c r="N37" s="47">
        <v>39609</v>
      </c>
      <c r="O37" s="47">
        <v>40283</v>
      </c>
      <c r="P37" s="47">
        <v>40549</v>
      </c>
      <c r="Q37" s="47">
        <v>40891</v>
      </c>
      <c r="R37" s="47">
        <v>40828</v>
      </c>
      <c r="S37" s="47">
        <v>40978</v>
      </c>
      <c r="T37" s="47">
        <v>41507</v>
      </c>
      <c r="U37" s="47">
        <v>41105</v>
      </c>
      <c r="V37" s="47">
        <v>41037</v>
      </c>
      <c r="W37" s="47">
        <v>41265</v>
      </c>
      <c r="X37" s="47">
        <v>41443</v>
      </c>
      <c r="Y37" s="47">
        <v>41155</v>
      </c>
      <c r="Z37" s="47">
        <v>40521</v>
      </c>
      <c r="AA37" s="47">
        <v>40911</v>
      </c>
      <c r="AB37" s="47">
        <v>40987</v>
      </c>
      <c r="AC37" s="47">
        <v>40841</v>
      </c>
      <c r="AD37" s="47"/>
    </row>
    <row r="38" spans="1:30" x14ac:dyDescent="0.35">
      <c r="A38" t="s">
        <v>34</v>
      </c>
      <c r="B38" s="47">
        <v>91864</v>
      </c>
      <c r="C38" s="47">
        <v>93184</v>
      </c>
      <c r="D38" s="47">
        <v>93342</v>
      </c>
      <c r="E38" s="47">
        <v>93156</v>
      </c>
      <c r="F38" s="47">
        <v>93089</v>
      </c>
      <c r="G38" s="47">
        <v>93497</v>
      </c>
      <c r="H38" s="47">
        <v>93487</v>
      </c>
      <c r="I38" s="47">
        <v>93604</v>
      </c>
      <c r="J38" s="47">
        <v>92976</v>
      </c>
      <c r="K38" s="47">
        <v>93145</v>
      </c>
      <c r="L38" s="47">
        <v>93729</v>
      </c>
      <c r="M38" s="47">
        <v>93481</v>
      </c>
      <c r="N38" s="47">
        <v>92547</v>
      </c>
      <c r="O38" s="47">
        <v>94407</v>
      </c>
      <c r="P38" s="47">
        <v>95000</v>
      </c>
      <c r="Q38" s="47">
        <v>95381</v>
      </c>
      <c r="R38" s="47">
        <v>94719</v>
      </c>
      <c r="S38" s="47">
        <v>95067</v>
      </c>
      <c r="T38" s="47">
        <v>96087</v>
      </c>
      <c r="U38" s="47">
        <v>94967</v>
      </c>
      <c r="V38" s="47">
        <v>94849</v>
      </c>
      <c r="W38" s="47">
        <v>95219</v>
      </c>
      <c r="X38" s="47">
        <v>95798</v>
      </c>
      <c r="Y38" s="47">
        <v>95523</v>
      </c>
      <c r="Z38" s="47">
        <v>94537</v>
      </c>
      <c r="AA38" s="47">
        <v>95492</v>
      </c>
      <c r="AB38" s="47">
        <v>95700</v>
      </c>
      <c r="AC38" s="47">
        <v>95105</v>
      </c>
      <c r="AD38" s="47"/>
    </row>
    <row r="39" spans="1:30" x14ac:dyDescent="0.35">
      <c r="A39" t="s">
        <v>35</v>
      </c>
      <c r="B39" s="47">
        <v>115703</v>
      </c>
      <c r="C39" s="47">
        <v>117905</v>
      </c>
      <c r="D39" s="47">
        <v>118170</v>
      </c>
      <c r="E39" s="47">
        <v>117674</v>
      </c>
      <c r="F39" s="47">
        <v>116989</v>
      </c>
      <c r="G39" s="47">
        <v>116994</v>
      </c>
      <c r="H39" s="47">
        <v>116683</v>
      </c>
      <c r="I39" s="47">
        <v>116689</v>
      </c>
      <c r="J39" s="47">
        <v>117046</v>
      </c>
      <c r="K39" s="47">
        <v>117334</v>
      </c>
      <c r="L39" s="47">
        <v>117985</v>
      </c>
      <c r="M39" s="47">
        <v>117624</v>
      </c>
      <c r="N39" s="47">
        <v>116364</v>
      </c>
      <c r="O39" s="47">
        <v>119167</v>
      </c>
      <c r="P39" s="47">
        <v>119831</v>
      </c>
      <c r="Q39" s="47">
        <v>120285</v>
      </c>
      <c r="R39" s="47">
        <v>118807</v>
      </c>
      <c r="S39" s="47">
        <v>118790</v>
      </c>
      <c r="T39" s="47">
        <v>119702</v>
      </c>
      <c r="U39" s="47">
        <v>118457</v>
      </c>
      <c r="V39" s="47">
        <v>119346</v>
      </c>
      <c r="W39" s="47">
        <v>119957</v>
      </c>
      <c r="X39" s="47">
        <v>120683</v>
      </c>
      <c r="Y39" s="47">
        <v>120191</v>
      </c>
      <c r="Z39" s="47">
        <v>118699</v>
      </c>
      <c r="AA39" s="47">
        <v>120461</v>
      </c>
      <c r="AB39" s="47">
        <v>120829</v>
      </c>
      <c r="AC39" s="47">
        <v>120059</v>
      </c>
      <c r="AD39" s="47"/>
    </row>
    <row r="40" spans="1:30" x14ac:dyDescent="0.35">
      <c r="A40" t="s">
        <v>36</v>
      </c>
      <c r="B40" s="47">
        <v>17328</v>
      </c>
      <c r="C40" s="47">
        <v>17539</v>
      </c>
      <c r="D40" s="47">
        <v>17482</v>
      </c>
      <c r="E40" s="47">
        <v>17440</v>
      </c>
      <c r="F40" s="47">
        <v>17423</v>
      </c>
      <c r="G40" s="47">
        <v>17734</v>
      </c>
      <c r="H40" s="47">
        <v>17846</v>
      </c>
      <c r="I40" s="47">
        <v>17752</v>
      </c>
      <c r="J40" s="47">
        <v>17778</v>
      </c>
      <c r="K40" s="47">
        <v>17822</v>
      </c>
      <c r="L40" s="47">
        <v>17823</v>
      </c>
      <c r="M40" s="47">
        <v>17735</v>
      </c>
      <c r="N40" s="47">
        <v>17556</v>
      </c>
      <c r="O40" s="47">
        <v>17775</v>
      </c>
      <c r="P40" s="47">
        <v>17838</v>
      </c>
      <c r="Q40" s="47">
        <v>17917</v>
      </c>
      <c r="R40" s="47">
        <v>17877</v>
      </c>
      <c r="S40" s="47">
        <v>18217</v>
      </c>
      <c r="T40" s="47">
        <v>18336</v>
      </c>
      <c r="U40" s="47">
        <v>18261</v>
      </c>
      <c r="V40" s="47">
        <v>18305</v>
      </c>
      <c r="W40" s="47">
        <v>18402</v>
      </c>
      <c r="X40" s="47">
        <v>18416</v>
      </c>
      <c r="Y40" s="47">
        <v>18226</v>
      </c>
      <c r="Z40" s="47">
        <v>17889</v>
      </c>
      <c r="AA40" s="47">
        <v>18098</v>
      </c>
      <c r="AB40" s="47">
        <v>18243</v>
      </c>
      <c r="AC40" s="47">
        <v>18280</v>
      </c>
      <c r="AD40" s="47"/>
    </row>
    <row r="41" spans="1:30" x14ac:dyDescent="0.35">
      <c r="A41" t="s">
        <v>37</v>
      </c>
      <c r="B41" s="47">
        <v>2197</v>
      </c>
      <c r="C41" s="47">
        <v>2180</v>
      </c>
      <c r="D41" s="47">
        <v>2185</v>
      </c>
      <c r="E41" s="47">
        <v>2161</v>
      </c>
      <c r="F41" s="47">
        <v>2154</v>
      </c>
      <c r="G41" s="47">
        <v>2208</v>
      </c>
      <c r="H41" s="47">
        <v>2196</v>
      </c>
      <c r="I41" s="47">
        <v>2168</v>
      </c>
      <c r="J41" s="47">
        <v>2125</v>
      </c>
      <c r="K41" s="47">
        <v>2091</v>
      </c>
      <c r="L41" s="47">
        <v>2086</v>
      </c>
      <c r="M41" s="47">
        <v>2074</v>
      </c>
      <c r="N41" s="47">
        <v>2188</v>
      </c>
      <c r="O41" s="47">
        <v>2202</v>
      </c>
      <c r="P41" s="47">
        <v>2197</v>
      </c>
      <c r="Q41" s="47">
        <v>2209</v>
      </c>
      <c r="R41" s="47">
        <v>2206</v>
      </c>
      <c r="S41" s="47">
        <v>2272</v>
      </c>
      <c r="T41" s="47">
        <v>2214</v>
      </c>
      <c r="U41" s="47">
        <v>2202</v>
      </c>
      <c r="V41" s="47">
        <v>2182</v>
      </c>
      <c r="W41" s="47">
        <v>2142</v>
      </c>
      <c r="X41" s="47">
        <v>2118</v>
      </c>
      <c r="Y41" s="47">
        <v>2110</v>
      </c>
      <c r="Z41" s="47">
        <v>2134</v>
      </c>
      <c r="AA41" s="47">
        <v>2133</v>
      </c>
      <c r="AB41" s="47">
        <v>2153</v>
      </c>
      <c r="AC41" s="47">
        <v>2157</v>
      </c>
      <c r="AD41" s="47"/>
    </row>
    <row r="42" spans="1:30" x14ac:dyDescent="0.35">
      <c r="A42" t="s">
        <v>38</v>
      </c>
      <c r="B42" s="47">
        <v>56382</v>
      </c>
      <c r="C42" s="47">
        <v>56801</v>
      </c>
      <c r="D42" s="47">
        <v>56774</v>
      </c>
      <c r="E42" s="47">
        <v>55742</v>
      </c>
      <c r="F42" s="47">
        <v>55740</v>
      </c>
      <c r="G42" s="47">
        <v>57241</v>
      </c>
      <c r="H42" s="47">
        <v>57294</v>
      </c>
      <c r="I42" s="47">
        <v>56851</v>
      </c>
      <c r="J42" s="47">
        <v>55845</v>
      </c>
      <c r="K42" s="47">
        <v>55538</v>
      </c>
      <c r="L42" s="47">
        <v>55476</v>
      </c>
      <c r="M42" s="47">
        <v>55366</v>
      </c>
      <c r="N42" s="47">
        <v>55456</v>
      </c>
      <c r="O42" s="47">
        <v>55816</v>
      </c>
      <c r="P42" s="47">
        <v>55893</v>
      </c>
      <c r="Q42" s="47">
        <v>55866</v>
      </c>
      <c r="R42" s="47">
        <v>55832</v>
      </c>
      <c r="S42" s="47">
        <v>57240</v>
      </c>
      <c r="T42" s="47">
        <v>57220</v>
      </c>
      <c r="U42" s="47">
        <v>57284</v>
      </c>
      <c r="V42" s="47">
        <v>56220</v>
      </c>
      <c r="W42" s="47">
        <v>56266</v>
      </c>
      <c r="X42" s="47">
        <v>56618</v>
      </c>
      <c r="Y42" s="47">
        <v>56310</v>
      </c>
      <c r="Z42" s="47">
        <v>56181</v>
      </c>
      <c r="AA42" s="47">
        <v>56145</v>
      </c>
      <c r="AB42" s="47">
        <v>56634</v>
      </c>
      <c r="AC42" s="47">
        <v>56291</v>
      </c>
      <c r="AD42" s="47"/>
    </row>
    <row r="43" spans="1:30" x14ac:dyDescent="0.35">
      <c r="A43" t="s">
        <v>39</v>
      </c>
      <c r="B43" s="47">
        <v>22502</v>
      </c>
      <c r="C43" s="47">
        <v>22649</v>
      </c>
      <c r="D43" s="47">
        <v>22674</v>
      </c>
      <c r="E43" s="47">
        <v>22305</v>
      </c>
      <c r="F43" s="47">
        <v>22351</v>
      </c>
      <c r="G43" s="47">
        <v>22959</v>
      </c>
      <c r="H43" s="47">
        <v>23017</v>
      </c>
      <c r="I43" s="47">
        <v>22806</v>
      </c>
      <c r="J43" s="47">
        <v>22371</v>
      </c>
      <c r="K43" s="47">
        <v>22267</v>
      </c>
      <c r="L43" s="47">
        <v>22253</v>
      </c>
      <c r="M43" s="47">
        <v>22239</v>
      </c>
      <c r="N43" s="47">
        <v>22269</v>
      </c>
      <c r="O43" s="47">
        <v>22408</v>
      </c>
      <c r="P43" s="47">
        <v>22439</v>
      </c>
      <c r="Q43" s="47">
        <v>22444</v>
      </c>
      <c r="R43" s="47">
        <v>22426</v>
      </c>
      <c r="S43" s="47">
        <v>23052</v>
      </c>
      <c r="T43" s="47">
        <v>23050</v>
      </c>
      <c r="U43" s="47">
        <v>23044</v>
      </c>
      <c r="V43" s="47">
        <v>22585</v>
      </c>
      <c r="W43" s="47">
        <v>22607</v>
      </c>
      <c r="X43" s="47">
        <v>22760</v>
      </c>
      <c r="Y43" s="47">
        <v>22625</v>
      </c>
      <c r="Z43" s="47">
        <v>22560</v>
      </c>
      <c r="AA43" s="47">
        <v>22568</v>
      </c>
      <c r="AB43" s="47">
        <v>22766</v>
      </c>
      <c r="AC43" s="47">
        <v>22633</v>
      </c>
      <c r="AD43" s="47"/>
    </row>
    <row r="44" spans="1:30" x14ac:dyDescent="0.35">
      <c r="A44" t="s">
        <v>40</v>
      </c>
      <c r="B44" s="47">
        <v>56382</v>
      </c>
      <c r="C44" s="47">
        <v>56801</v>
      </c>
      <c r="D44" s="47">
        <v>56774</v>
      </c>
      <c r="E44" s="47">
        <v>55742</v>
      </c>
      <c r="F44" s="47">
        <v>55740</v>
      </c>
      <c r="G44" s="47">
        <v>57241</v>
      </c>
      <c r="H44" s="47">
        <v>57294</v>
      </c>
      <c r="I44" s="47">
        <v>56851</v>
      </c>
      <c r="J44" s="47">
        <v>55845</v>
      </c>
      <c r="K44" s="47">
        <v>55538</v>
      </c>
      <c r="L44" s="47">
        <v>55476</v>
      </c>
      <c r="M44" s="47">
        <v>55366</v>
      </c>
      <c r="N44" s="47">
        <v>55456</v>
      </c>
      <c r="O44" s="47">
        <v>55816</v>
      </c>
      <c r="P44" s="47">
        <v>55893</v>
      </c>
      <c r="Q44" s="47">
        <v>55866</v>
      </c>
      <c r="R44" s="47">
        <v>55832</v>
      </c>
      <c r="S44" s="47">
        <v>57240</v>
      </c>
      <c r="T44" s="47">
        <v>57220</v>
      </c>
      <c r="U44" s="47">
        <v>57284</v>
      </c>
      <c r="V44" s="47">
        <v>56220</v>
      </c>
      <c r="W44" s="47">
        <v>56266</v>
      </c>
      <c r="X44" s="47">
        <v>56618</v>
      </c>
      <c r="Y44" s="47">
        <v>56310</v>
      </c>
      <c r="Z44" s="47">
        <v>56181</v>
      </c>
      <c r="AA44" s="47">
        <v>56145</v>
      </c>
      <c r="AB44" s="47">
        <v>56634</v>
      </c>
      <c r="AC44" s="47">
        <v>56291</v>
      </c>
      <c r="AD44" s="47"/>
    </row>
    <row r="45" spans="1:30" x14ac:dyDescent="0.35">
      <c r="A45" t="s">
        <v>41</v>
      </c>
      <c r="B45" s="47">
        <v>3898</v>
      </c>
      <c r="C45" s="47">
        <v>3919</v>
      </c>
      <c r="D45" s="47">
        <v>3932</v>
      </c>
      <c r="E45" s="47">
        <v>3930</v>
      </c>
      <c r="F45" s="47">
        <v>3857</v>
      </c>
      <c r="G45" s="47">
        <v>3960</v>
      </c>
      <c r="H45" s="47">
        <v>3920</v>
      </c>
      <c r="I45" s="47">
        <v>3864</v>
      </c>
      <c r="J45" s="47">
        <v>3805</v>
      </c>
      <c r="K45" s="47">
        <v>3747</v>
      </c>
      <c r="L45" s="47">
        <v>3761</v>
      </c>
      <c r="M45" s="47">
        <v>3810</v>
      </c>
      <c r="N45" s="47">
        <v>3874</v>
      </c>
      <c r="O45" s="47">
        <v>3922</v>
      </c>
      <c r="P45" s="47">
        <v>3963</v>
      </c>
      <c r="Q45" s="47">
        <v>3943</v>
      </c>
      <c r="R45" s="47">
        <v>3940</v>
      </c>
      <c r="S45" s="47">
        <v>4130</v>
      </c>
      <c r="T45" s="47">
        <v>4070</v>
      </c>
      <c r="U45" s="47">
        <v>3991</v>
      </c>
      <c r="V45" s="47">
        <v>3929</v>
      </c>
      <c r="W45" s="47">
        <v>3861</v>
      </c>
      <c r="X45" s="47">
        <v>3868</v>
      </c>
      <c r="Y45" s="47">
        <v>3871</v>
      </c>
      <c r="Z45" s="47">
        <v>3958</v>
      </c>
      <c r="AA45" s="47">
        <v>3984</v>
      </c>
      <c r="AB45" s="47">
        <v>3983</v>
      </c>
      <c r="AC45" s="47">
        <v>3931</v>
      </c>
      <c r="AD45" s="47"/>
    </row>
    <row r="46" spans="1:30" x14ac:dyDescent="0.35">
      <c r="A46" t="s">
        <v>42</v>
      </c>
      <c r="B46" s="47">
        <v>17774</v>
      </c>
      <c r="C46" s="47">
        <v>17835</v>
      </c>
      <c r="D46" s="47">
        <v>17834</v>
      </c>
      <c r="E46" s="47">
        <v>17726</v>
      </c>
      <c r="F46" s="47">
        <v>17817</v>
      </c>
      <c r="G46" s="47">
        <v>18026</v>
      </c>
      <c r="H46" s="47">
        <v>18195</v>
      </c>
      <c r="I46" s="47">
        <v>18186</v>
      </c>
      <c r="J46" s="47">
        <v>18089</v>
      </c>
      <c r="K46" s="47">
        <v>17987</v>
      </c>
      <c r="L46" s="47">
        <v>17919</v>
      </c>
      <c r="M46" s="47">
        <v>17910</v>
      </c>
      <c r="N46" s="47">
        <v>17816</v>
      </c>
      <c r="O46" s="47">
        <v>17809</v>
      </c>
      <c r="P46" s="47">
        <v>17903</v>
      </c>
      <c r="Q46" s="47">
        <v>17840</v>
      </c>
      <c r="R46" s="47">
        <v>18004</v>
      </c>
      <c r="S46" s="47">
        <v>18248</v>
      </c>
      <c r="T46" s="47">
        <v>18415</v>
      </c>
      <c r="U46" s="47">
        <v>18468</v>
      </c>
      <c r="V46" s="47">
        <v>18301</v>
      </c>
      <c r="W46" s="47">
        <v>18348</v>
      </c>
      <c r="X46" s="47">
        <v>18379</v>
      </c>
      <c r="Y46" s="47">
        <v>18167</v>
      </c>
      <c r="Z46" s="47">
        <v>17886</v>
      </c>
      <c r="AA46" s="47">
        <v>17849</v>
      </c>
      <c r="AB46" s="47">
        <v>17910</v>
      </c>
      <c r="AC46" s="47">
        <v>17874</v>
      </c>
      <c r="AD46" s="47"/>
    </row>
    <row r="47" spans="1:30" x14ac:dyDescent="0.35">
      <c r="A47" t="s">
        <v>43</v>
      </c>
      <c r="B47" s="47">
        <v>2597</v>
      </c>
      <c r="C47" s="47">
        <v>2577</v>
      </c>
      <c r="D47" s="47">
        <v>2567</v>
      </c>
      <c r="E47" s="47">
        <v>2534</v>
      </c>
      <c r="F47" s="47">
        <v>2509</v>
      </c>
      <c r="G47" s="47">
        <v>2517</v>
      </c>
      <c r="H47" s="47">
        <v>2517</v>
      </c>
      <c r="I47" s="47">
        <v>2532</v>
      </c>
      <c r="J47" s="47">
        <v>2478</v>
      </c>
      <c r="K47" s="47">
        <v>2440</v>
      </c>
      <c r="L47" s="47">
        <v>2417</v>
      </c>
      <c r="M47" s="47">
        <v>2493</v>
      </c>
      <c r="N47" s="47">
        <v>2570</v>
      </c>
      <c r="O47" s="47">
        <v>2619</v>
      </c>
      <c r="P47" s="47">
        <v>2598</v>
      </c>
      <c r="Q47" s="47">
        <v>2609</v>
      </c>
      <c r="R47" s="47">
        <v>2575</v>
      </c>
      <c r="S47" s="47">
        <v>2628</v>
      </c>
      <c r="T47" s="47">
        <v>2565</v>
      </c>
      <c r="U47" s="47">
        <v>2582</v>
      </c>
      <c r="V47" s="47">
        <v>2545</v>
      </c>
      <c r="W47" s="47">
        <v>2519</v>
      </c>
      <c r="X47" s="47">
        <v>2511</v>
      </c>
      <c r="Y47" s="47">
        <v>2551</v>
      </c>
      <c r="Z47" s="47">
        <v>2591</v>
      </c>
      <c r="AA47" s="47">
        <v>2596</v>
      </c>
      <c r="AB47" s="47">
        <v>2606</v>
      </c>
      <c r="AC47" s="47">
        <v>2570</v>
      </c>
      <c r="AD47" s="47"/>
    </row>
    <row r="48" spans="1:30" x14ac:dyDescent="0.35">
      <c r="A48" t="s">
        <v>44</v>
      </c>
      <c r="B48" s="47">
        <v>27124</v>
      </c>
      <c r="C48" s="47">
        <v>28231</v>
      </c>
      <c r="D48" s="47">
        <v>28275</v>
      </c>
      <c r="E48" s="47">
        <v>27908</v>
      </c>
      <c r="F48" s="47">
        <v>27322</v>
      </c>
      <c r="G48" s="47">
        <v>27016</v>
      </c>
      <c r="H48" s="47">
        <v>26229</v>
      </c>
      <c r="I48" s="47">
        <v>25702</v>
      </c>
      <c r="J48" s="47">
        <v>26482</v>
      </c>
      <c r="K48" s="47">
        <v>26939</v>
      </c>
      <c r="L48" s="47">
        <v>26915</v>
      </c>
      <c r="M48" s="47">
        <v>26652</v>
      </c>
      <c r="N48" s="47">
        <v>26043</v>
      </c>
      <c r="O48" s="47">
        <v>27499</v>
      </c>
      <c r="P48" s="47">
        <v>27676</v>
      </c>
      <c r="Q48" s="47">
        <v>27742</v>
      </c>
      <c r="R48" s="47">
        <v>27206</v>
      </c>
      <c r="S48" s="47">
        <v>26818</v>
      </c>
      <c r="T48" s="47">
        <v>26030</v>
      </c>
      <c r="U48" s="47">
        <v>25580</v>
      </c>
      <c r="V48" s="47">
        <v>26606</v>
      </c>
      <c r="W48" s="47">
        <v>26586</v>
      </c>
      <c r="X48" s="47">
        <v>26646</v>
      </c>
      <c r="Y48" s="47">
        <v>26456</v>
      </c>
      <c r="Z48" s="47">
        <v>25798</v>
      </c>
      <c r="AA48" s="47">
        <v>26939</v>
      </c>
      <c r="AB48" s="47">
        <v>27378</v>
      </c>
      <c r="AC48" s="47">
        <v>27589</v>
      </c>
      <c r="AD48" s="47"/>
    </row>
    <row r="49" spans="1:30" x14ac:dyDescent="0.35">
      <c r="A49" t="s">
        <v>45</v>
      </c>
      <c r="B49" s="47">
        <v>52573</v>
      </c>
      <c r="C49" s="47">
        <v>52588</v>
      </c>
      <c r="D49" s="47">
        <v>52599</v>
      </c>
      <c r="E49" s="47">
        <v>52110</v>
      </c>
      <c r="F49" s="47">
        <v>52260</v>
      </c>
      <c r="G49" s="47">
        <v>53156</v>
      </c>
      <c r="H49" s="47">
        <v>53437</v>
      </c>
      <c r="I49" s="47">
        <v>53403</v>
      </c>
      <c r="J49" s="47">
        <v>53079</v>
      </c>
      <c r="K49" s="47">
        <v>53183</v>
      </c>
      <c r="L49" s="47">
        <v>53110</v>
      </c>
      <c r="M49" s="47">
        <v>53048</v>
      </c>
      <c r="N49" s="47">
        <v>52941</v>
      </c>
      <c r="O49" s="47">
        <v>52935</v>
      </c>
      <c r="P49" s="47">
        <v>53114</v>
      </c>
      <c r="Q49" s="47">
        <v>52950</v>
      </c>
      <c r="R49" s="47">
        <v>53127</v>
      </c>
      <c r="S49" s="47">
        <v>54091</v>
      </c>
      <c r="T49" s="47">
        <v>54220</v>
      </c>
      <c r="U49" s="47">
        <v>54351</v>
      </c>
      <c r="V49" s="47">
        <v>53640</v>
      </c>
      <c r="W49" s="47">
        <v>53857</v>
      </c>
      <c r="X49" s="47">
        <v>54108</v>
      </c>
      <c r="Y49" s="47">
        <v>53663</v>
      </c>
      <c r="Z49" s="47">
        <v>53357</v>
      </c>
      <c r="AA49" s="47">
        <v>53200</v>
      </c>
      <c r="AB49" s="47">
        <v>53369</v>
      </c>
      <c r="AC49" s="47">
        <v>53169</v>
      </c>
      <c r="AD49" s="47"/>
    </row>
    <row r="50" spans="1:30" x14ac:dyDescent="0.35">
      <c r="A50" t="s">
        <v>46</v>
      </c>
      <c r="B50" s="47">
        <v>171324</v>
      </c>
      <c r="C50" s="47">
        <v>171709</v>
      </c>
      <c r="D50" s="47">
        <v>171793</v>
      </c>
      <c r="E50" s="47">
        <v>169956</v>
      </c>
      <c r="F50" s="47">
        <v>170070</v>
      </c>
      <c r="G50" s="47">
        <v>173103</v>
      </c>
      <c r="H50" s="47">
        <v>173589</v>
      </c>
      <c r="I50" s="47">
        <v>173060</v>
      </c>
      <c r="J50" s="47">
        <v>171938</v>
      </c>
      <c r="K50" s="47">
        <v>172299</v>
      </c>
      <c r="L50" s="47">
        <v>172376</v>
      </c>
      <c r="M50" s="47">
        <v>172206</v>
      </c>
      <c r="N50" s="47">
        <v>172202</v>
      </c>
      <c r="O50" s="47">
        <v>172644</v>
      </c>
      <c r="P50" s="47">
        <v>173134</v>
      </c>
      <c r="Q50" s="47">
        <v>172719</v>
      </c>
      <c r="R50" s="47">
        <v>172873</v>
      </c>
      <c r="S50" s="47">
        <v>176215</v>
      </c>
      <c r="T50" s="47">
        <v>176119</v>
      </c>
      <c r="U50" s="47">
        <v>176153</v>
      </c>
      <c r="V50" s="47">
        <v>174009</v>
      </c>
      <c r="W50" s="47">
        <v>174478</v>
      </c>
      <c r="X50" s="47">
        <v>175465</v>
      </c>
      <c r="Y50" s="47">
        <v>174108</v>
      </c>
      <c r="Z50" s="47">
        <v>173442</v>
      </c>
      <c r="AA50" s="47">
        <v>173253</v>
      </c>
      <c r="AB50" s="47">
        <v>173653</v>
      </c>
      <c r="AC50" s="47">
        <v>173168</v>
      </c>
      <c r="AD50" s="47"/>
    </row>
    <row r="51" spans="1:30" x14ac:dyDescent="0.35">
      <c r="A51" t="s">
        <v>47</v>
      </c>
      <c r="B51" s="47">
        <v>193776</v>
      </c>
      <c r="C51" s="47">
        <v>194288</v>
      </c>
      <c r="D51" s="47">
        <v>194348</v>
      </c>
      <c r="E51" s="47">
        <v>192249</v>
      </c>
      <c r="F51" s="47">
        <v>192038</v>
      </c>
      <c r="G51" s="47">
        <v>195671</v>
      </c>
      <c r="H51" s="47">
        <v>195907</v>
      </c>
      <c r="I51" s="47">
        <v>194926</v>
      </c>
      <c r="J51" s="47">
        <v>193389</v>
      </c>
      <c r="K51" s="47">
        <v>193588</v>
      </c>
      <c r="L51" s="47">
        <v>193884</v>
      </c>
      <c r="M51" s="47">
        <v>193672</v>
      </c>
      <c r="N51" s="47">
        <v>193889</v>
      </c>
      <c r="O51" s="47">
        <v>194642</v>
      </c>
      <c r="P51" s="47">
        <v>195133</v>
      </c>
      <c r="Q51" s="47">
        <v>195006</v>
      </c>
      <c r="R51" s="47">
        <v>195008</v>
      </c>
      <c r="S51" s="47">
        <v>199039</v>
      </c>
      <c r="T51" s="47">
        <v>198556</v>
      </c>
      <c r="U51" s="47">
        <v>198248</v>
      </c>
      <c r="V51" s="47">
        <v>195751</v>
      </c>
      <c r="W51" s="47">
        <v>195866</v>
      </c>
      <c r="X51" s="47">
        <v>197189</v>
      </c>
      <c r="Y51" s="47">
        <v>195685</v>
      </c>
      <c r="Z51" s="47">
        <v>195218</v>
      </c>
      <c r="AA51" s="47">
        <v>195123</v>
      </c>
      <c r="AB51" s="47">
        <v>195698</v>
      </c>
      <c r="AC51" s="47">
        <v>195616</v>
      </c>
      <c r="AD51" s="47"/>
    </row>
    <row r="52" spans="1:30" x14ac:dyDescent="0.35">
      <c r="A52" t="s">
        <v>48</v>
      </c>
      <c r="B52" s="47">
        <v>20916</v>
      </c>
      <c r="C52" s="47">
        <v>21226</v>
      </c>
      <c r="D52" s="47">
        <v>21216</v>
      </c>
      <c r="E52" s="47">
        <v>20902</v>
      </c>
      <c r="F52" s="47">
        <v>20655</v>
      </c>
      <c r="G52" s="47">
        <v>21132</v>
      </c>
      <c r="H52" s="47">
        <v>21039</v>
      </c>
      <c r="I52" s="47">
        <v>20741</v>
      </c>
      <c r="J52" s="47">
        <v>20640</v>
      </c>
      <c r="K52" s="47">
        <v>20685</v>
      </c>
      <c r="L52" s="47">
        <v>20754</v>
      </c>
      <c r="M52" s="47">
        <v>20660</v>
      </c>
      <c r="N52" s="47">
        <v>20773</v>
      </c>
      <c r="O52" s="47">
        <v>21290</v>
      </c>
      <c r="P52" s="47">
        <v>21259</v>
      </c>
      <c r="Q52" s="47">
        <v>21374</v>
      </c>
      <c r="R52" s="47">
        <v>21113</v>
      </c>
      <c r="S52" s="47">
        <v>21642</v>
      </c>
      <c r="T52" s="47">
        <v>21548</v>
      </c>
      <c r="U52" s="47">
        <v>21298</v>
      </c>
      <c r="V52" s="47">
        <v>21249</v>
      </c>
      <c r="W52" s="47">
        <v>21156</v>
      </c>
      <c r="X52" s="47">
        <v>21282</v>
      </c>
      <c r="Y52" s="47">
        <v>21078</v>
      </c>
      <c r="Z52" s="47">
        <v>21030</v>
      </c>
      <c r="AA52" s="47">
        <v>21412</v>
      </c>
      <c r="AB52" s="47">
        <v>21571</v>
      </c>
      <c r="AC52" s="47">
        <v>21653</v>
      </c>
      <c r="AD52" s="47"/>
    </row>
    <row r="53" spans="1:30" x14ac:dyDescent="0.35">
      <c r="A53" t="s">
        <v>49</v>
      </c>
      <c r="B53" s="47">
        <v>9129</v>
      </c>
      <c r="C53" s="47">
        <v>9158</v>
      </c>
      <c r="D53" s="47">
        <v>9180</v>
      </c>
      <c r="E53" s="47">
        <v>9058</v>
      </c>
      <c r="F53" s="47">
        <v>9132</v>
      </c>
      <c r="G53" s="47">
        <v>9438</v>
      </c>
      <c r="H53" s="47">
        <v>9303</v>
      </c>
      <c r="I53" s="47">
        <v>9239</v>
      </c>
      <c r="J53" s="47">
        <v>9203</v>
      </c>
      <c r="K53" s="47">
        <v>8984</v>
      </c>
      <c r="L53" s="47">
        <v>8833</v>
      </c>
      <c r="M53" s="47">
        <v>8752</v>
      </c>
      <c r="N53" s="47">
        <v>8885</v>
      </c>
      <c r="O53" s="47">
        <v>8985</v>
      </c>
      <c r="P53" s="47">
        <v>9040</v>
      </c>
      <c r="Q53" s="47">
        <v>9188</v>
      </c>
      <c r="R53" s="47">
        <v>9276</v>
      </c>
      <c r="S53" s="47">
        <v>9661</v>
      </c>
      <c r="T53" s="47">
        <v>9518</v>
      </c>
      <c r="U53" s="47">
        <v>9405</v>
      </c>
      <c r="V53" s="47">
        <v>9402</v>
      </c>
      <c r="W53" s="47">
        <v>9123</v>
      </c>
      <c r="X53" s="47">
        <v>9016</v>
      </c>
      <c r="Y53" s="47">
        <v>8966</v>
      </c>
      <c r="Z53" s="47">
        <v>8946</v>
      </c>
      <c r="AA53" s="47">
        <v>8955</v>
      </c>
      <c r="AB53" s="47">
        <v>9022</v>
      </c>
      <c r="AC53" s="47">
        <v>9256</v>
      </c>
      <c r="AD53" s="47"/>
    </row>
    <row r="54" spans="1:30" x14ac:dyDescent="0.35">
      <c r="A54" t="s">
        <v>50</v>
      </c>
      <c r="B54" s="47">
        <v>19516</v>
      </c>
      <c r="C54" s="47">
        <v>19570</v>
      </c>
      <c r="D54" s="47">
        <v>19572</v>
      </c>
      <c r="E54" s="47">
        <v>19396</v>
      </c>
      <c r="F54" s="47">
        <v>19446</v>
      </c>
      <c r="G54" s="47">
        <v>19654</v>
      </c>
      <c r="H54" s="47">
        <v>19809</v>
      </c>
      <c r="I54" s="47">
        <v>19864</v>
      </c>
      <c r="J54" s="47">
        <v>19662</v>
      </c>
      <c r="K54" s="47">
        <v>19611</v>
      </c>
      <c r="L54" s="47">
        <v>19555</v>
      </c>
      <c r="M54" s="47">
        <v>19549</v>
      </c>
      <c r="N54" s="47">
        <v>19482</v>
      </c>
      <c r="O54" s="47">
        <v>19495</v>
      </c>
      <c r="P54" s="47">
        <v>19556</v>
      </c>
      <c r="Q54" s="47">
        <v>19457</v>
      </c>
      <c r="R54" s="47">
        <v>19606</v>
      </c>
      <c r="S54" s="47">
        <v>19892</v>
      </c>
      <c r="T54" s="47">
        <v>20123</v>
      </c>
      <c r="U54" s="47">
        <v>20134</v>
      </c>
      <c r="V54" s="47">
        <v>19889</v>
      </c>
      <c r="W54" s="47">
        <v>19947</v>
      </c>
      <c r="X54" s="47">
        <v>20011</v>
      </c>
      <c r="Y54" s="47">
        <v>19780</v>
      </c>
      <c r="Z54" s="47">
        <v>19490</v>
      </c>
      <c r="AA54" s="47">
        <v>19539</v>
      </c>
      <c r="AB54" s="47">
        <v>19533</v>
      </c>
      <c r="AC54" s="47">
        <v>19523</v>
      </c>
      <c r="AD54" s="47"/>
    </row>
    <row r="55" spans="1:30" x14ac:dyDescent="0.35">
      <c r="A55" t="s">
        <v>51</v>
      </c>
      <c r="B55" s="47">
        <v>13751</v>
      </c>
      <c r="C55" s="47">
        <v>14063</v>
      </c>
      <c r="D55" s="47">
        <v>14062</v>
      </c>
      <c r="E55" s="47">
        <v>13814</v>
      </c>
      <c r="F55" s="47">
        <v>13511</v>
      </c>
      <c r="G55" s="47">
        <v>13843</v>
      </c>
      <c r="H55" s="47">
        <v>13679</v>
      </c>
      <c r="I55" s="47">
        <v>13437</v>
      </c>
      <c r="J55" s="47">
        <v>13296</v>
      </c>
      <c r="K55" s="47">
        <v>13334</v>
      </c>
      <c r="L55" s="47">
        <v>13434</v>
      </c>
      <c r="M55" s="47">
        <v>13406</v>
      </c>
      <c r="N55" s="47">
        <v>13595</v>
      </c>
      <c r="O55" s="47">
        <v>14015</v>
      </c>
      <c r="P55" s="47">
        <v>13974</v>
      </c>
      <c r="Q55" s="47">
        <v>14024</v>
      </c>
      <c r="R55" s="47">
        <v>13785</v>
      </c>
      <c r="S55" s="47">
        <v>14165</v>
      </c>
      <c r="T55" s="47">
        <v>13993</v>
      </c>
      <c r="U55" s="47">
        <v>13794</v>
      </c>
      <c r="V55" s="47">
        <v>13743</v>
      </c>
      <c r="W55" s="47">
        <v>13615</v>
      </c>
      <c r="X55" s="47">
        <v>13756</v>
      </c>
      <c r="Y55" s="47">
        <v>13661</v>
      </c>
      <c r="Z55" s="47">
        <v>13755</v>
      </c>
      <c r="AA55" s="47">
        <v>14057</v>
      </c>
      <c r="AB55" s="47">
        <v>14160</v>
      </c>
      <c r="AC55" s="47">
        <v>14219</v>
      </c>
      <c r="AD55" s="47"/>
    </row>
    <row r="56" spans="1:30" x14ac:dyDescent="0.35">
      <c r="A56" t="s">
        <v>52</v>
      </c>
      <c r="B56" s="47">
        <v>2597</v>
      </c>
      <c r="C56" s="47">
        <v>2577</v>
      </c>
      <c r="D56" s="47">
        <v>2567</v>
      </c>
      <c r="E56" s="47">
        <v>2534</v>
      </c>
      <c r="F56" s="47">
        <v>2509</v>
      </c>
      <c r="G56" s="47">
        <v>2517</v>
      </c>
      <c r="H56" s="47">
        <v>2517</v>
      </c>
      <c r="I56" s="47">
        <v>2532</v>
      </c>
      <c r="J56" s="47">
        <v>2478</v>
      </c>
      <c r="K56" s="47">
        <v>2440</v>
      </c>
      <c r="L56" s="47">
        <v>2417</v>
      </c>
      <c r="M56" s="47">
        <v>2493</v>
      </c>
      <c r="N56" s="47">
        <v>2570</v>
      </c>
      <c r="O56" s="47">
        <v>2619</v>
      </c>
      <c r="P56" s="47">
        <v>2598</v>
      </c>
      <c r="Q56" s="47">
        <v>2609</v>
      </c>
      <c r="R56" s="47">
        <v>2575</v>
      </c>
      <c r="S56" s="47">
        <v>2628</v>
      </c>
      <c r="T56" s="47">
        <v>2565</v>
      </c>
      <c r="U56" s="47">
        <v>2582</v>
      </c>
      <c r="V56" s="47">
        <v>2545</v>
      </c>
      <c r="W56" s="47">
        <v>2519</v>
      </c>
      <c r="X56" s="47">
        <v>2511</v>
      </c>
      <c r="Y56" s="47">
        <v>2551</v>
      </c>
      <c r="Z56" s="47">
        <v>2591</v>
      </c>
      <c r="AA56" s="47">
        <v>2596</v>
      </c>
      <c r="AB56" s="47">
        <v>2606</v>
      </c>
      <c r="AC56" s="47">
        <v>2570</v>
      </c>
      <c r="AD56" s="47"/>
    </row>
    <row r="57" spans="1:30" x14ac:dyDescent="0.35">
      <c r="A57" t="s">
        <v>53</v>
      </c>
      <c r="B57" s="47">
        <v>2197</v>
      </c>
      <c r="C57" s="47">
        <v>2180</v>
      </c>
      <c r="D57" s="47">
        <v>2185</v>
      </c>
      <c r="E57" s="47">
        <v>2161</v>
      </c>
      <c r="F57" s="47">
        <v>2154</v>
      </c>
      <c r="G57" s="47">
        <v>2208</v>
      </c>
      <c r="H57" s="47">
        <v>2196</v>
      </c>
      <c r="I57" s="47">
        <v>2168</v>
      </c>
      <c r="J57" s="47">
        <v>2125</v>
      </c>
      <c r="K57" s="47">
        <v>2091</v>
      </c>
      <c r="L57" s="47">
        <v>2086</v>
      </c>
      <c r="M57" s="47">
        <v>2074</v>
      </c>
      <c r="N57" s="47">
        <v>2188</v>
      </c>
      <c r="O57" s="47">
        <v>2202</v>
      </c>
      <c r="P57" s="47">
        <v>2197</v>
      </c>
      <c r="Q57" s="47">
        <v>2209</v>
      </c>
      <c r="R57" s="47">
        <v>2206</v>
      </c>
      <c r="S57" s="47">
        <v>2272</v>
      </c>
      <c r="T57" s="47">
        <v>2214</v>
      </c>
      <c r="U57" s="47">
        <v>2202</v>
      </c>
      <c r="V57" s="47">
        <v>2182</v>
      </c>
      <c r="W57" s="47">
        <v>2142</v>
      </c>
      <c r="X57" s="47">
        <v>2118</v>
      </c>
      <c r="Y57" s="47">
        <v>2110</v>
      </c>
      <c r="Z57" s="47">
        <v>2134</v>
      </c>
      <c r="AA57" s="47">
        <v>2133</v>
      </c>
      <c r="AB57" s="47">
        <v>2153</v>
      </c>
      <c r="AC57" s="47">
        <v>2157</v>
      </c>
      <c r="AD57" s="47"/>
    </row>
    <row r="58" spans="1:30" x14ac:dyDescent="0.35">
      <c r="A58" t="s">
        <v>54</v>
      </c>
      <c r="B58" s="47">
        <v>9603</v>
      </c>
      <c r="C58" s="47">
        <v>9655</v>
      </c>
      <c r="D58" s="47">
        <v>9702</v>
      </c>
      <c r="E58" s="47">
        <v>9516</v>
      </c>
      <c r="F58" s="47">
        <v>9371</v>
      </c>
      <c r="G58" s="47">
        <v>9658</v>
      </c>
      <c r="H58" s="47">
        <v>9339</v>
      </c>
      <c r="I58" s="47">
        <v>9290</v>
      </c>
      <c r="J58" s="47">
        <v>9200</v>
      </c>
      <c r="K58" s="47">
        <v>9122</v>
      </c>
      <c r="L58" s="47">
        <v>9063</v>
      </c>
      <c r="M58" s="47">
        <v>9057</v>
      </c>
      <c r="N58" s="47">
        <v>9100</v>
      </c>
      <c r="O58" s="47">
        <v>9380</v>
      </c>
      <c r="P58" s="47">
        <v>9358</v>
      </c>
      <c r="Q58" s="47">
        <v>9429</v>
      </c>
      <c r="R58" s="47">
        <v>9301</v>
      </c>
      <c r="S58" s="47">
        <v>9649</v>
      </c>
      <c r="T58" s="47">
        <v>9285</v>
      </c>
      <c r="U58" s="47">
        <v>9265</v>
      </c>
      <c r="V58" s="47">
        <v>9138</v>
      </c>
      <c r="W58" s="47">
        <v>8940</v>
      </c>
      <c r="X58" s="47">
        <v>8955</v>
      </c>
      <c r="Y58" s="47">
        <v>8924</v>
      </c>
      <c r="Z58" s="47">
        <v>9068</v>
      </c>
      <c r="AA58" s="47">
        <v>9165</v>
      </c>
      <c r="AB58" s="47">
        <v>9193</v>
      </c>
      <c r="AC58" s="47">
        <v>9340</v>
      </c>
      <c r="AD58" s="47"/>
    </row>
    <row r="59" spans="1:30" x14ac:dyDescent="0.35">
      <c r="A59" t="s">
        <v>55</v>
      </c>
      <c r="B59" s="47">
        <v>33810</v>
      </c>
      <c r="C59" s="47">
        <v>33965</v>
      </c>
      <c r="D59" s="47">
        <v>34032</v>
      </c>
      <c r="E59" s="47">
        <v>33774</v>
      </c>
      <c r="F59" s="47">
        <v>34011</v>
      </c>
      <c r="G59" s="47">
        <v>34410</v>
      </c>
      <c r="H59" s="47">
        <v>34543</v>
      </c>
      <c r="I59" s="47">
        <v>34446</v>
      </c>
      <c r="J59" s="47">
        <v>34236</v>
      </c>
      <c r="K59" s="47">
        <v>34200</v>
      </c>
      <c r="L59" s="47">
        <v>34160</v>
      </c>
      <c r="M59" s="47">
        <v>34113</v>
      </c>
      <c r="N59" s="47">
        <v>34282</v>
      </c>
      <c r="O59" s="47">
        <v>34488</v>
      </c>
      <c r="P59" s="47">
        <v>34720</v>
      </c>
      <c r="Q59" s="47">
        <v>34672</v>
      </c>
      <c r="R59" s="47">
        <v>34793</v>
      </c>
      <c r="S59" s="47">
        <v>35432</v>
      </c>
      <c r="T59" s="47">
        <v>35623</v>
      </c>
      <c r="U59" s="47">
        <v>35489</v>
      </c>
      <c r="V59" s="47">
        <v>35203</v>
      </c>
      <c r="W59" s="47">
        <v>35333</v>
      </c>
      <c r="X59" s="47">
        <v>35549</v>
      </c>
      <c r="Y59" s="47">
        <v>35242</v>
      </c>
      <c r="Z59" s="47">
        <v>34951</v>
      </c>
      <c r="AA59" s="47">
        <v>34910</v>
      </c>
      <c r="AB59" s="47">
        <v>35057</v>
      </c>
      <c r="AC59" s="47">
        <v>34854</v>
      </c>
      <c r="AD59" s="47"/>
    </row>
    <row r="60" spans="1:30" x14ac:dyDescent="0.35">
      <c r="A60" t="s">
        <v>56</v>
      </c>
      <c r="B60" s="47">
        <v>85461</v>
      </c>
      <c r="C60" s="47">
        <v>85991</v>
      </c>
      <c r="D60" s="47">
        <v>86233</v>
      </c>
      <c r="E60" s="47">
        <v>85356</v>
      </c>
      <c r="F60" s="47">
        <v>85588</v>
      </c>
      <c r="G60" s="47">
        <v>86902</v>
      </c>
      <c r="H60" s="47">
        <v>87276</v>
      </c>
      <c r="I60" s="47">
        <v>87013</v>
      </c>
      <c r="J60" s="47">
        <v>86334</v>
      </c>
      <c r="K60" s="47">
        <v>86244</v>
      </c>
      <c r="L60" s="47">
        <v>86118</v>
      </c>
      <c r="M60" s="47">
        <v>86029</v>
      </c>
      <c r="N60" s="47">
        <v>86471</v>
      </c>
      <c r="O60" s="47">
        <v>87222</v>
      </c>
      <c r="P60" s="47">
        <v>87798</v>
      </c>
      <c r="Q60" s="47">
        <v>87624</v>
      </c>
      <c r="R60" s="47">
        <v>87830</v>
      </c>
      <c r="S60" s="47">
        <v>89385</v>
      </c>
      <c r="T60" s="47">
        <v>90031</v>
      </c>
      <c r="U60" s="47">
        <v>89725</v>
      </c>
      <c r="V60" s="47">
        <v>88836</v>
      </c>
      <c r="W60" s="47">
        <v>89131</v>
      </c>
      <c r="X60" s="47">
        <v>89633</v>
      </c>
      <c r="Y60" s="47">
        <v>88965</v>
      </c>
      <c r="Z60" s="47">
        <v>88363</v>
      </c>
      <c r="AA60" s="47">
        <v>88379</v>
      </c>
      <c r="AB60" s="47">
        <v>88589</v>
      </c>
      <c r="AC60" s="47">
        <v>88167</v>
      </c>
      <c r="AD60" s="47"/>
    </row>
    <row r="61" spans="1:30" x14ac:dyDescent="0.35">
      <c r="A61" t="s">
        <v>57</v>
      </c>
      <c r="B61" s="47">
        <v>46085</v>
      </c>
      <c r="C61" s="47">
        <v>46321</v>
      </c>
      <c r="D61" s="47">
        <v>46240</v>
      </c>
      <c r="E61" s="47">
        <v>45818</v>
      </c>
      <c r="F61" s="47">
        <v>45665</v>
      </c>
      <c r="G61" s="47">
        <v>46572</v>
      </c>
      <c r="H61" s="47">
        <v>46696</v>
      </c>
      <c r="I61" s="47">
        <v>46484</v>
      </c>
      <c r="J61" s="47">
        <v>46073</v>
      </c>
      <c r="K61" s="47">
        <v>45778</v>
      </c>
      <c r="L61" s="47">
        <v>45663</v>
      </c>
      <c r="M61" s="47">
        <v>45670</v>
      </c>
      <c r="N61" s="47">
        <v>45507</v>
      </c>
      <c r="O61" s="47">
        <v>45693</v>
      </c>
      <c r="P61" s="47">
        <v>45691</v>
      </c>
      <c r="Q61" s="47">
        <v>45863</v>
      </c>
      <c r="R61" s="47">
        <v>45814</v>
      </c>
      <c r="S61" s="47">
        <v>46926</v>
      </c>
      <c r="T61" s="47">
        <v>46877</v>
      </c>
      <c r="U61" s="47">
        <v>46628</v>
      </c>
      <c r="V61" s="47">
        <v>46417</v>
      </c>
      <c r="W61" s="47">
        <v>46296</v>
      </c>
      <c r="X61" s="47">
        <v>46421</v>
      </c>
      <c r="Y61" s="47">
        <v>46169</v>
      </c>
      <c r="Z61" s="47">
        <v>45934</v>
      </c>
      <c r="AA61" s="47">
        <v>45935</v>
      </c>
      <c r="AB61" s="47">
        <v>46067</v>
      </c>
      <c r="AC61" s="47">
        <v>46021</v>
      </c>
      <c r="AD61" s="47"/>
    </row>
    <row r="62" spans="1:30" x14ac:dyDescent="0.35">
      <c r="A62" t="s">
        <v>58</v>
      </c>
      <c r="B62" s="47">
        <v>13314</v>
      </c>
      <c r="C62" s="47">
        <v>13356</v>
      </c>
      <c r="D62" s="47">
        <v>13374</v>
      </c>
      <c r="E62" s="47">
        <v>13238</v>
      </c>
      <c r="F62" s="47">
        <v>13240</v>
      </c>
      <c r="G62" s="47">
        <v>13680</v>
      </c>
      <c r="H62" s="47">
        <v>13336</v>
      </c>
      <c r="I62" s="47">
        <v>13326</v>
      </c>
      <c r="J62" s="47">
        <v>13245</v>
      </c>
      <c r="K62" s="47">
        <v>13101</v>
      </c>
      <c r="L62" s="47">
        <v>13121</v>
      </c>
      <c r="M62" s="47">
        <v>13099</v>
      </c>
      <c r="N62" s="47">
        <v>13238</v>
      </c>
      <c r="O62" s="47">
        <v>13365</v>
      </c>
      <c r="P62" s="47">
        <v>13426</v>
      </c>
      <c r="Q62" s="47">
        <v>13542</v>
      </c>
      <c r="R62" s="47">
        <v>13671</v>
      </c>
      <c r="S62" s="47">
        <v>14133</v>
      </c>
      <c r="T62" s="47">
        <v>13785</v>
      </c>
      <c r="U62" s="47">
        <v>13704</v>
      </c>
      <c r="V62" s="47">
        <v>13703</v>
      </c>
      <c r="W62" s="47">
        <v>13562</v>
      </c>
      <c r="X62" s="47">
        <v>13583</v>
      </c>
      <c r="Y62" s="47">
        <v>13529</v>
      </c>
      <c r="Z62" s="47">
        <v>13561</v>
      </c>
      <c r="AA62" s="47">
        <v>13588</v>
      </c>
      <c r="AB62" s="47">
        <v>13681</v>
      </c>
      <c r="AC62" s="47">
        <v>13763</v>
      </c>
      <c r="AD62" s="47"/>
    </row>
    <row r="63" spans="1:30" x14ac:dyDescent="0.35">
      <c r="A63" t="s">
        <v>59</v>
      </c>
      <c r="B63" s="47">
        <v>89016</v>
      </c>
      <c r="C63" s="47">
        <v>89424</v>
      </c>
      <c r="D63" s="47">
        <v>89599</v>
      </c>
      <c r="E63" s="47">
        <v>89179</v>
      </c>
      <c r="F63" s="47">
        <v>89644</v>
      </c>
      <c r="G63" s="47">
        <v>91590</v>
      </c>
      <c r="H63" s="47">
        <v>92186</v>
      </c>
      <c r="I63" s="47">
        <v>91849</v>
      </c>
      <c r="J63" s="47">
        <v>90797</v>
      </c>
      <c r="K63" s="47">
        <v>90808</v>
      </c>
      <c r="L63" s="47">
        <v>90215</v>
      </c>
      <c r="M63" s="47">
        <v>89904</v>
      </c>
      <c r="N63" s="47">
        <v>89327</v>
      </c>
      <c r="O63" s="47">
        <v>89486</v>
      </c>
      <c r="P63" s="47">
        <v>89927</v>
      </c>
      <c r="Q63" s="47">
        <v>89744</v>
      </c>
      <c r="R63" s="47">
        <v>90656</v>
      </c>
      <c r="S63" s="47">
        <v>93026</v>
      </c>
      <c r="T63" s="47">
        <v>93411</v>
      </c>
      <c r="U63" s="47">
        <v>93242</v>
      </c>
      <c r="V63" s="47">
        <v>92461</v>
      </c>
      <c r="W63" s="47">
        <v>92857</v>
      </c>
      <c r="X63" s="47">
        <v>93090</v>
      </c>
      <c r="Y63" s="47">
        <v>92122</v>
      </c>
      <c r="Z63" s="47">
        <v>90496</v>
      </c>
      <c r="AA63" s="47">
        <v>90346</v>
      </c>
      <c r="AB63" s="47">
        <v>91023</v>
      </c>
      <c r="AC63" s="47">
        <v>90822</v>
      </c>
      <c r="AD63" s="47"/>
    </row>
    <row r="64" spans="1:30" x14ac:dyDescent="0.35">
      <c r="A64" t="s">
        <v>60</v>
      </c>
      <c r="B64" s="47">
        <v>49794</v>
      </c>
      <c r="C64" s="47">
        <v>50004</v>
      </c>
      <c r="D64" s="47">
        <v>50114</v>
      </c>
      <c r="E64" s="47">
        <v>50026</v>
      </c>
      <c r="F64" s="47">
        <v>50312</v>
      </c>
      <c r="G64" s="47">
        <v>51373</v>
      </c>
      <c r="H64" s="47">
        <v>51693</v>
      </c>
      <c r="I64" s="47">
        <v>51590</v>
      </c>
      <c r="J64" s="47">
        <v>50840</v>
      </c>
      <c r="K64" s="47">
        <v>50909</v>
      </c>
      <c r="L64" s="47">
        <v>50541</v>
      </c>
      <c r="M64" s="47">
        <v>50303</v>
      </c>
      <c r="N64" s="47">
        <v>49946</v>
      </c>
      <c r="O64" s="47">
        <v>50110</v>
      </c>
      <c r="P64" s="47">
        <v>50404</v>
      </c>
      <c r="Q64" s="47">
        <v>50364</v>
      </c>
      <c r="R64" s="47">
        <v>50857</v>
      </c>
      <c r="S64" s="47">
        <v>52193</v>
      </c>
      <c r="T64" s="47">
        <v>52361</v>
      </c>
      <c r="U64" s="47">
        <v>52329</v>
      </c>
      <c r="V64" s="47">
        <v>51842</v>
      </c>
      <c r="W64" s="47">
        <v>52102</v>
      </c>
      <c r="X64" s="47">
        <v>52201</v>
      </c>
      <c r="Y64" s="47">
        <v>51622</v>
      </c>
      <c r="Z64" s="47">
        <v>50622</v>
      </c>
      <c r="AA64" s="47">
        <v>50578</v>
      </c>
      <c r="AB64" s="47">
        <v>50982</v>
      </c>
      <c r="AC64" s="47">
        <v>50934</v>
      </c>
      <c r="AD64" s="47"/>
    </row>
    <row r="65" spans="1:30" x14ac:dyDescent="0.35">
      <c r="A65" t="s">
        <v>61</v>
      </c>
      <c r="B65" s="47">
        <v>10924</v>
      </c>
      <c r="C65" s="47">
        <v>11002</v>
      </c>
      <c r="D65" s="47">
        <v>11065</v>
      </c>
      <c r="E65" s="47">
        <v>10830</v>
      </c>
      <c r="F65" s="47">
        <v>10671</v>
      </c>
      <c r="G65" s="47">
        <v>10934</v>
      </c>
      <c r="H65" s="47">
        <v>10784</v>
      </c>
      <c r="I65" s="47">
        <v>10636</v>
      </c>
      <c r="J65" s="47">
        <v>10508</v>
      </c>
      <c r="K65" s="47">
        <v>10540</v>
      </c>
      <c r="L65" s="47">
        <v>10624</v>
      </c>
      <c r="M65" s="47">
        <v>10602</v>
      </c>
      <c r="N65" s="47">
        <v>10773</v>
      </c>
      <c r="O65" s="47">
        <v>10926</v>
      </c>
      <c r="P65" s="47">
        <v>10964</v>
      </c>
      <c r="Q65" s="47">
        <v>10975</v>
      </c>
      <c r="R65" s="47">
        <v>10849</v>
      </c>
      <c r="S65" s="47">
        <v>11157</v>
      </c>
      <c r="T65" s="47">
        <v>10958</v>
      </c>
      <c r="U65" s="47">
        <v>10828</v>
      </c>
      <c r="V65" s="47">
        <v>10671</v>
      </c>
      <c r="W65" s="47">
        <v>10563</v>
      </c>
      <c r="X65" s="47">
        <v>10670</v>
      </c>
      <c r="Y65" s="47">
        <v>10630</v>
      </c>
      <c r="Z65" s="47">
        <v>10770</v>
      </c>
      <c r="AA65" s="47">
        <v>10859</v>
      </c>
      <c r="AB65" s="47">
        <v>10969</v>
      </c>
      <c r="AC65" s="47">
        <v>10954</v>
      </c>
      <c r="AD65" s="47"/>
    </row>
    <row r="66" spans="1:30" x14ac:dyDescent="0.35">
      <c r="A66" t="s">
        <v>62</v>
      </c>
      <c r="B66" s="47">
        <v>64508</v>
      </c>
      <c r="C66" s="47">
        <v>65718</v>
      </c>
      <c r="D66" s="47">
        <v>65518</v>
      </c>
      <c r="E66" s="47">
        <v>65002</v>
      </c>
      <c r="F66" s="47">
        <v>64857</v>
      </c>
      <c r="G66" s="47">
        <v>64696</v>
      </c>
      <c r="H66" s="47">
        <v>64690</v>
      </c>
      <c r="I66" s="47">
        <v>64976</v>
      </c>
      <c r="J66" s="47">
        <v>66111</v>
      </c>
      <c r="K66" s="47">
        <v>66594</v>
      </c>
      <c r="L66" s="47">
        <v>66288</v>
      </c>
      <c r="M66" s="47">
        <v>66419</v>
      </c>
      <c r="N66" s="47">
        <v>65011</v>
      </c>
      <c r="O66" s="47">
        <v>66331</v>
      </c>
      <c r="P66" s="47">
        <v>66631</v>
      </c>
      <c r="Q66" s="47">
        <v>66592</v>
      </c>
      <c r="R66" s="47">
        <v>66578</v>
      </c>
      <c r="S66" s="47">
        <v>66740</v>
      </c>
      <c r="T66" s="47">
        <v>66935</v>
      </c>
      <c r="U66" s="47">
        <v>67338</v>
      </c>
      <c r="V66" s="47">
        <v>68048</v>
      </c>
      <c r="W66" s="47">
        <v>68575</v>
      </c>
      <c r="X66" s="47">
        <v>68825</v>
      </c>
      <c r="Y66" s="47">
        <v>68568</v>
      </c>
      <c r="Z66" s="47">
        <v>67511</v>
      </c>
      <c r="AA66" s="47">
        <v>68185</v>
      </c>
      <c r="AB66" s="47">
        <v>68326</v>
      </c>
      <c r="AC66" s="47">
        <v>68062</v>
      </c>
      <c r="AD66" s="47"/>
    </row>
    <row r="67" spans="1:30" x14ac:dyDescent="0.35">
      <c r="A67" t="s">
        <v>63</v>
      </c>
      <c r="B67" s="47">
        <v>27935</v>
      </c>
      <c r="C67" s="47">
        <v>28418</v>
      </c>
      <c r="D67" s="47">
        <v>28379</v>
      </c>
      <c r="E67" s="47">
        <v>28178</v>
      </c>
      <c r="F67" s="47">
        <v>28117</v>
      </c>
      <c r="G67" s="47">
        <v>28134</v>
      </c>
      <c r="H67" s="47">
        <v>28133</v>
      </c>
      <c r="I67" s="47">
        <v>28258</v>
      </c>
      <c r="J67" s="47">
        <v>28728</v>
      </c>
      <c r="K67" s="47">
        <v>28901</v>
      </c>
      <c r="L67" s="47">
        <v>28749</v>
      </c>
      <c r="M67" s="47">
        <v>28810</v>
      </c>
      <c r="N67" s="47">
        <v>28214</v>
      </c>
      <c r="O67" s="47">
        <v>28788</v>
      </c>
      <c r="P67" s="47">
        <v>28914</v>
      </c>
      <c r="Q67" s="47">
        <v>28940</v>
      </c>
      <c r="R67" s="47">
        <v>28903</v>
      </c>
      <c r="S67" s="47">
        <v>29020</v>
      </c>
      <c r="T67" s="47">
        <v>29095</v>
      </c>
      <c r="U67" s="47">
        <v>29325</v>
      </c>
      <c r="V67" s="47">
        <v>29592</v>
      </c>
      <c r="W67" s="47">
        <v>29810</v>
      </c>
      <c r="X67" s="47">
        <v>29876</v>
      </c>
      <c r="Y67" s="47">
        <v>29751</v>
      </c>
      <c r="Z67" s="47">
        <v>29268</v>
      </c>
      <c r="AA67" s="47">
        <v>29556</v>
      </c>
      <c r="AB67" s="47">
        <v>29646</v>
      </c>
      <c r="AC67" s="47">
        <v>29571</v>
      </c>
      <c r="AD67" s="47"/>
    </row>
    <row r="68" spans="1:30" x14ac:dyDescent="0.35">
      <c r="A68" t="s">
        <v>64</v>
      </c>
      <c r="B68" s="47">
        <v>74694</v>
      </c>
      <c r="C68" s="47">
        <v>76071</v>
      </c>
      <c r="D68" s="47">
        <v>75857</v>
      </c>
      <c r="E68" s="47">
        <v>75207</v>
      </c>
      <c r="F68" s="47">
        <v>74989</v>
      </c>
      <c r="G68" s="47">
        <v>74704</v>
      </c>
      <c r="H68" s="47">
        <v>74881</v>
      </c>
      <c r="I68" s="47">
        <v>75149</v>
      </c>
      <c r="J68" s="47">
        <v>76421</v>
      </c>
      <c r="K68" s="47">
        <v>77019</v>
      </c>
      <c r="L68" s="47">
        <v>76611</v>
      </c>
      <c r="M68" s="47">
        <v>76964</v>
      </c>
      <c r="N68" s="47">
        <v>75336</v>
      </c>
      <c r="O68" s="47">
        <v>76887</v>
      </c>
      <c r="P68" s="47">
        <v>77199</v>
      </c>
      <c r="Q68" s="47">
        <v>77083</v>
      </c>
      <c r="R68" s="47">
        <v>76961</v>
      </c>
      <c r="S68" s="47">
        <v>77000</v>
      </c>
      <c r="T68" s="47">
        <v>77276</v>
      </c>
      <c r="U68" s="47">
        <v>77821</v>
      </c>
      <c r="V68" s="47">
        <v>78598</v>
      </c>
      <c r="W68" s="47">
        <v>79189</v>
      </c>
      <c r="X68" s="47">
        <v>79425</v>
      </c>
      <c r="Y68" s="47">
        <v>79141</v>
      </c>
      <c r="Z68" s="47">
        <v>78031</v>
      </c>
      <c r="AA68" s="47">
        <v>78849</v>
      </c>
      <c r="AB68" s="47">
        <v>79067</v>
      </c>
      <c r="AC68" s="47">
        <v>78776</v>
      </c>
      <c r="AD68" s="47"/>
    </row>
    <row r="69" spans="1:30" x14ac:dyDescent="0.35">
      <c r="A69" t="s">
        <v>65</v>
      </c>
      <c r="B69" s="47">
        <v>64508</v>
      </c>
      <c r="C69" s="47">
        <v>65718</v>
      </c>
      <c r="D69" s="47">
        <v>65518</v>
      </c>
      <c r="E69" s="47">
        <v>65002</v>
      </c>
      <c r="F69" s="47">
        <v>64857</v>
      </c>
      <c r="G69" s="47">
        <v>64696</v>
      </c>
      <c r="H69" s="47">
        <v>64690</v>
      </c>
      <c r="I69" s="47">
        <v>64976</v>
      </c>
      <c r="J69" s="47">
        <v>66111</v>
      </c>
      <c r="K69" s="47">
        <v>66594</v>
      </c>
      <c r="L69" s="47">
        <v>66288</v>
      </c>
      <c r="M69" s="47">
        <v>66419</v>
      </c>
      <c r="N69" s="47">
        <v>65011</v>
      </c>
      <c r="O69" s="47">
        <v>66331</v>
      </c>
      <c r="P69" s="47">
        <v>66631</v>
      </c>
      <c r="Q69" s="47">
        <v>66592</v>
      </c>
      <c r="R69" s="47">
        <v>66578</v>
      </c>
      <c r="S69" s="47">
        <v>66740</v>
      </c>
      <c r="T69" s="47">
        <v>66935</v>
      </c>
      <c r="U69" s="47">
        <v>67338</v>
      </c>
      <c r="V69" s="47">
        <v>68048</v>
      </c>
      <c r="W69" s="47">
        <v>68575</v>
      </c>
      <c r="X69" s="47">
        <v>68825</v>
      </c>
      <c r="Y69" s="47">
        <v>68568</v>
      </c>
      <c r="Z69" s="47">
        <v>67511</v>
      </c>
      <c r="AA69" s="47">
        <v>68185</v>
      </c>
      <c r="AB69" s="47">
        <v>68326</v>
      </c>
      <c r="AC69" s="47">
        <v>68062</v>
      </c>
      <c r="AD69" s="47"/>
    </row>
    <row r="70" spans="1:30" x14ac:dyDescent="0.35">
      <c r="A70" t="s">
        <v>66</v>
      </c>
      <c r="B70" s="47">
        <v>10422</v>
      </c>
      <c r="C70" s="47">
        <v>10638</v>
      </c>
      <c r="D70" s="47">
        <v>10689</v>
      </c>
      <c r="E70" s="47">
        <v>10413</v>
      </c>
      <c r="F70" s="47">
        <v>10167</v>
      </c>
      <c r="G70" s="47">
        <v>10444</v>
      </c>
      <c r="H70" s="47">
        <v>10045</v>
      </c>
      <c r="I70" s="47">
        <v>9809</v>
      </c>
      <c r="J70" s="47">
        <v>9957</v>
      </c>
      <c r="K70" s="47">
        <v>9986</v>
      </c>
      <c r="L70" s="47">
        <v>10056</v>
      </c>
      <c r="M70" s="47">
        <v>10038</v>
      </c>
      <c r="N70" s="47">
        <v>10553</v>
      </c>
      <c r="O70" s="47">
        <v>10909</v>
      </c>
      <c r="P70" s="47">
        <v>10970</v>
      </c>
      <c r="Q70" s="47">
        <v>11054</v>
      </c>
      <c r="R70" s="47">
        <v>10847</v>
      </c>
      <c r="S70" s="47">
        <v>11140</v>
      </c>
      <c r="T70" s="47">
        <v>10579</v>
      </c>
      <c r="U70" s="47">
        <v>10414</v>
      </c>
      <c r="V70" s="47">
        <v>10564</v>
      </c>
      <c r="W70" s="47">
        <v>10398</v>
      </c>
      <c r="X70" s="47">
        <v>10527</v>
      </c>
      <c r="Y70" s="47">
        <v>10475</v>
      </c>
      <c r="Z70" s="47">
        <v>10652</v>
      </c>
      <c r="AA70" s="47">
        <v>10859</v>
      </c>
      <c r="AB70" s="47">
        <v>11053</v>
      </c>
      <c r="AC70" s="47">
        <v>11194</v>
      </c>
      <c r="AD70" s="47"/>
    </row>
    <row r="71" spans="1:30" x14ac:dyDescent="0.35">
      <c r="A71" t="s">
        <v>67</v>
      </c>
      <c r="B71" s="47">
        <v>89016</v>
      </c>
      <c r="C71" s="47">
        <v>89424</v>
      </c>
      <c r="D71" s="47">
        <v>89599</v>
      </c>
      <c r="E71" s="47">
        <v>89179</v>
      </c>
      <c r="F71" s="47">
        <v>89644</v>
      </c>
      <c r="G71" s="47">
        <v>91590</v>
      </c>
      <c r="H71" s="47">
        <v>92186</v>
      </c>
      <c r="I71" s="47">
        <v>91849</v>
      </c>
      <c r="J71" s="47">
        <v>90797</v>
      </c>
      <c r="K71" s="47">
        <v>90808</v>
      </c>
      <c r="L71" s="47">
        <v>90215</v>
      </c>
      <c r="M71" s="47">
        <v>89904</v>
      </c>
      <c r="N71" s="47">
        <v>89327</v>
      </c>
      <c r="O71" s="47">
        <v>89486</v>
      </c>
      <c r="P71" s="47">
        <v>89927</v>
      </c>
      <c r="Q71" s="47">
        <v>89744</v>
      </c>
      <c r="R71" s="47">
        <v>90656</v>
      </c>
      <c r="S71" s="47">
        <v>93026</v>
      </c>
      <c r="T71" s="47">
        <v>93411</v>
      </c>
      <c r="U71" s="47">
        <v>93242</v>
      </c>
      <c r="V71" s="47">
        <v>92461</v>
      </c>
      <c r="W71" s="47">
        <v>92857</v>
      </c>
      <c r="X71" s="47">
        <v>93090</v>
      </c>
      <c r="Y71" s="47">
        <v>92122</v>
      </c>
      <c r="Z71" s="47">
        <v>90496</v>
      </c>
      <c r="AA71" s="47">
        <v>90346</v>
      </c>
      <c r="AB71" s="47">
        <v>91023</v>
      </c>
      <c r="AC71" s="47">
        <v>90822</v>
      </c>
      <c r="AD71" s="47"/>
    </row>
    <row r="72" spans="1:30" x14ac:dyDescent="0.35">
      <c r="A72" t="s">
        <v>68</v>
      </c>
      <c r="B72" s="47">
        <v>9497</v>
      </c>
      <c r="C72" s="47">
        <v>9576</v>
      </c>
      <c r="D72" s="47">
        <v>9556</v>
      </c>
      <c r="E72" s="47">
        <v>9421</v>
      </c>
      <c r="F72" s="47">
        <v>9255</v>
      </c>
      <c r="G72" s="47">
        <v>9512</v>
      </c>
      <c r="H72" s="47">
        <v>9237</v>
      </c>
      <c r="I72" s="47">
        <v>9236</v>
      </c>
      <c r="J72" s="47">
        <v>9067</v>
      </c>
      <c r="K72" s="47">
        <v>8977</v>
      </c>
      <c r="L72" s="47">
        <v>9069</v>
      </c>
      <c r="M72" s="47">
        <v>9020</v>
      </c>
      <c r="N72" s="47">
        <v>9163</v>
      </c>
      <c r="O72" s="47">
        <v>9326</v>
      </c>
      <c r="P72" s="47">
        <v>9345</v>
      </c>
      <c r="Q72" s="47">
        <v>9330</v>
      </c>
      <c r="R72" s="47">
        <v>9204</v>
      </c>
      <c r="S72" s="47">
        <v>9557</v>
      </c>
      <c r="T72" s="47">
        <v>9265</v>
      </c>
      <c r="U72" s="47">
        <v>9163</v>
      </c>
      <c r="V72" s="47">
        <v>9180</v>
      </c>
      <c r="W72" s="47">
        <v>8983</v>
      </c>
      <c r="X72" s="47">
        <v>9124</v>
      </c>
      <c r="Y72" s="47">
        <v>9071</v>
      </c>
      <c r="Z72" s="47">
        <v>9203</v>
      </c>
      <c r="AA72" s="47">
        <v>9309</v>
      </c>
      <c r="AB72" s="47">
        <v>9320</v>
      </c>
      <c r="AC72" s="47">
        <v>9385</v>
      </c>
      <c r="AD72" s="47"/>
    </row>
    <row r="73" spans="1:30" x14ac:dyDescent="0.35">
      <c r="A73" t="s">
        <v>69</v>
      </c>
      <c r="B73" s="47">
        <v>14737</v>
      </c>
      <c r="C73" s="47">
        <v>14798</v>
      </c>
      <c r="D73" s="47">
        <v>14768</v>
      </c>
      <c r="E73" s="47">
        <v>14657</v>
      </c>
      <c r="F73" s="47">
        <v>14659</v>
      </c>
      <c r="G73" s="47">
        <v>14975</v>
      </c>
      <c r="H73" s="47">
        <v>14568</v>
      </c>
      <c r="I73" s="47">
        <v>14757</v>
      </c>
      <c r="J73" s="47">
        <v>14454</v>
      </c>
      <c r="K73" s="47">
        <v>14504</v>
      </c>
      <c r="L73" s="47">
        <v>14458</v>
      </c>
      <c r="M73" s="47">
        <v>14528</v>
      </c>
      <c r="N73" s="47">
        <v>14568</v>
      </c>
      <c r="O73" s="47">
        <v>14625</v>
      </c>
      <c r="P73" s="47">
        <v>14617</v>
      </c>
      <c r="Q73" s="47">
        <v>14614</v>
      </c>
      <c r="R73" s="47">
        <v>14612</v>
      </c>
      <c r="S73" s="47">
        <v>14951</v>
      </c>
      <c r="T73" s="47">
        <v>14565</v>
      </c>
      <c r="U73" s="47">
        <v>14623</v>
      </c>
      <c r="V73" s="47">
        <v>14539</v>
      </c>
      <c r="W73" s="47">
        <v>14505</v>
      </c>
      <c r="X73" s="47">
        <v>14571</v>
      </c>
      <c r="Y73" s="47">
        <v>14535</v>
      </c>
      <c r="Z73" s="47">
        <v>14580</v>
      </c>
      <c r="AA73" s="47">
        <v>14543</v>
      </c>
      <c r="AB73" s="47">
        <v>14553</v>
      </c>
      <c r="AC73" s="47">
        <v>14436</v>
      </c>
      <c r="AD73" s="47"/>
    </row>
    <row r="74" spans="1:30" x14ac:dyDescent="0.35">
      <c r="A74" t="s">
        <v>70</v>
      </c>
      <c r="B74" s="47">
        <v>158644</v>
      </c>
      <c r="C74" s="47">
        <v>160520</v>
      </c>
      <c r="D74" s="47">
        <v>160255</v>
      </c>
      <c r="E74" s="47">
        <v>160124</v>
      </c>
      <c r="F74" s="47">
        <v>160185</v>
      </c>
      <c r="G74" s="47">
        <v>163066</v>
      </c>
      <c r="H74" s="47">
        <v>163857</v>
      </c>
      <c r="I74" s="47">
        <v>162831</v>
      </c>
      <c r="J74" s="47">
        <v>163100</v>
      </c>
      <c r="K74" s="47">
        <v>163444</v>
      </c>
      <c r="L74" s="47">
        <v>163167</v>
      </c>
      <c r="M74" s="47">
        <v>162403</v>
      </c>
      <c r="N74" s="47">
        <v>160226</v>
      </c>
      <c r="O74" s="47">
        <v>162552</v>
      </c>
      <c r="P74" s="47">
        <v>163149</v>
      </c>
      <c r="Q74" s="47">
        <v>164052</v>
      </c>
      <c r="R74" s="47">
        <v>163629</v>
      </c>
      <c r="S74" s="47">
        <v>166738</v>
      </c>
      <c r="T74" s="47">
        <v>168084</v>
      </c>
      <c r="U74" s="47">
        <v>167624</v>
      </c>
      <c r="V74" s="47">
        <v>168073</v>
      </c>
      <c r="W74" s="47">
        <v>168862</v>
      </c>
      <c r="X74" s="47">
        <v>169074</v>
      </c>
      <c r="Y74" s="47">
        <v>166959</v>
      </c>
      <c r="Z74" s="47">
        <v>163817</v>
      </c>
      <c r="AA74" s="47">
        <v>165735</v>
      </c>
      <c r="AB74" s="47">
        <v>166665</v>
      </c>
      <c r="AC74" s="47">
        <v>167302</v>
      </c>
      <c r="AD74" s="47"/>
    </row>
    <row r="75" spans="1:30" x14ac:dyDescent="0.35">
      <c r="A75" t="s">
        <v>71</v>
      </c>
      <c r="B75" s="47">
        <v>392040</v>
      </c>
      <c r="C75" s="47">
        <v>397048</v>
      </c>
      <c r="D75" s="47">
        <v>396200</v>
      </c>
      <c r="E75" s="47">
        <v>394577</v>
      </c>
      <c r="F75" s="47">
        <v>393495</v>
      </c>
      <c r="G75" s="47">
        <v>400716</v>
      </c>
      <c r="H75" s="47">
        <v>402364</v>
      </c>
      <c r="I75" s="47">
        <v>399388</v>
      </c>
      <c r="J75" s="47">
        <v>399474</v>
      </c>
      <c r="K75" s="47">
        <v>400340</v>
      </c>
      <c r="L75" s="47">
        <v>400033</v>
      </c>
      <c r="M75" s="47">
        <v>398504</v>
      </c>
      <c r="N75" s="47">
        <v>394569</v>
      </c>
      <c r="O75" s="47">
        <v>400909</v>
      </c>
      <c r="P75" s="47">
        <v>401949</v>
      </c>
      <c r="Q75" s="47">
        <v>403699</v>
      </c>
      <c r="R75" s="47">
        <v>402021</v>
      </c>
      <c r="S75" s="47">
        <v>409876</v>
      </c>
      <c r="T75" s="47">
        <v>412460</v>
      </c>
      <c r="U75" s="47">
        <v>410684</v>
      </c>
      <c r="V75" s="47">
        <v>411480</v>
      </c>
      <c r="W75" s="47">
        <v>412907</v>
      </c>
      <c r="X75" s="47">
        <v>413930</v>
      </c>
      <c r="Y75" s="47">
        <v>409216</v>
      </c>
      <c r="Z75" s="47">
        <v>402627</v>
      </c>
      <c r="AA75" s="47">
        <v>407855</v>
      </c>
      <c r="AB75" s="47">
        <v>410070</v>
      </c>
      <c r="AC75" s="47">
        <v>411432</v>
      </c>
      <c r="AD75" s="47"/>
    </row>
    <row r="76" spans="1:30" x14ac:dyDescent="0.35">
      <c r="A76" t="s">
        <v>72</v>
      </c>
      <c r="B76" s="47">
        <v>511655</v>
      </c>
      <c r="C76" s="47">
        <v>517346</v>
      </c>
      <c r="D76" s="47">
        <v>516965</v>
      </c>
      <c r="E76" s="47">
        <v>514018</v>
      </c>
      <c r="F76" s="47">
        <v>513440</v>
      </c>
      <c r="G76" s="47">
        <v>523333</v>
      </c>
      <c r="H76" s="47">
        <v>525215</v>
      </c>
      <c r="I76" s="47">
        <v>521532</v>
      </c>
      <c r="J76" s="47">
        <v>519992</v>
      </c>
      <c r="K76" s="47">
        <v>520429</v>
      </c>
      <c r="L76" s="47">
        <v>519834</v>
      </c>
      <c r="M76" s="47">
        <v>518211</v>
      </c>
      <c r="N76" s="47">
        <v>515116</v>
      </c>
      <c r="O76" s="47">
        <v>522674</v>
      </c>
      <c r="P76" s="47">
        <v>524443</v>
      </c>
      <c r="Q76" s="47">
        <v>526146</v>
      </c>
      <c r="R76" s="47">
        <v>525041</v>
      </c>
      <c r="S76" s="47">
        <v>536260</v>
      </c>
      <c r="T76" s="47">
        <v>539234</v>
      </c>
      <c r="U76" s="47">
        <v>536730</v>
      </c>
      <c r="V76" s="47">
        <v>535696</v>
      </c>
      <c r="W76" s="47">
        <v>536966</v>
      </c>
      <c r="X76" s="47">
        <v>538510</v>
      </c>
      <c r="Y76" s="47">
        <v>532993</v>
      </c>
      <c r="Z76" s="47">
        <v>525870</v>
      </c>
      <c r="AA76" s="47">
        <v>531203</v>
      </c>
      <c r="AB76" s="47">
        <v>533941</v>
      </c>
      <c r="AC76" s="47">
        <v>535000</v>
      </c>
      <c r="AD76" s="47"/>
    </row>
    <row r="77" spans="1:30" x14ac:dyDescent="0.35">
      <c r="A77" t="s">
        <v>73</v>
      </c>
      <c r="B77" s="47">
        <v>40560</v>
      </c>
      <c r="C77" s="47">
        <v>40753</v>
      </c>
      <c r="D77" s="47">
        <v>40950</v>
      </c>
      <c r="E77" s="47">
        <v>40606</v>
      </c>
      <c r="F77" s="47">
        <v>40520</v>
      </c>
      <c r="G77" s="47">
        <v>41404</v>
      </c>
      <c r="H77" s="47">
        <v>40641</v>
      </c>
      <c r="I77" s="47">
        <v>40670</v>
      </c>
      <c r="J77" s="47">
        <v>40078</v>
      </c>
      <c r="K77" s="47">
        <v>40119</v>
      </c>
      <c r="L77" s="47">
        <v>39939</v>
      </c>
      <c r="M77" s="47">
        <v>39822</v>
      </c>
      <c r="N77" s="47">
        <v>40353</v>
      </c>
      <c r="O77" s="47">
        <v>40317</v>
      </c>
      <c r="P77" s="47">
        <v>40811</v>
      </c>
      <c r="Q77" s="47">
        <v>40437</v>
      </c>
      <c r="R77" s="47">
        <v>40535</v>
      </c>
      <c r="S77" s="47">
        <v>41634</v>
      </c>
      <c r="T77" s="47">
        <v>41093</v>
      </c>
      <c r="U77" s="47">
        <v>41188</v>
      </c>
      <c r="V77" s="47">
        <v>40717</v>
      </c>
      <c r="W77" s="47">
        <v>40651</v>
      </c>
      <c r="X77" s="47">
        <v>40553</v>
      </c>
      <c r="Y77" s="47">
        <v>40142</v>
      </c>
      <c r="Z77" s="47">
        <v>40359</v>
      </c>
      <c r="AA77" s="47">
        <v>40281</v>
      </c>
      <c r="AB77" s="47">
        <v>40791</v>
      </c>
      <c r="AC77" s="47">
        <v>40913</v>
      </c>
      <c r="AD77" s="47"/>
    </row>
    <row r="78" spans="1:30" x14ac:dyDescent="0.35">
      <c r="A78" t="s">
        <v>74</v>
      </c>
      <c r="B78" s="47">
        <v>15638</v>
      </c>
      <c r="C78" s="47">
        <v>15720</v>
      </c>
      <c r="D78" s="47">
        <v>15799</v>
      </c>
      <c r="E78" s="47">
        <v>15728</v>
      </c>
      <c r="F78" s="47">
        <v>15703</v>
      </c>
      <c r="G78" s="47">
        <v>16034</v>
      </c>
      <c r="H78" s="47">
        <v>15794</v>
      </c>
      <c r="I78" s="47">
        <v>15776</v>
      </c>
      <c r="J78" s="47">
        <v>15522</v>
      </c>
      <c r="K78" s="47">
        <v>15550</v>
      </c>
      <c r="L78" s="47">
        <v>15462</v>
      </c>
      <c r="M78" s="47">
        <v>15412</v>
      </c>
      <c r="N78" s="47">
        <v>15579</v>
      </c>
      <c r="O78" s="47">
        <v>15538</v>
      </c>
      <c r="P78" s="47">
        <v>15732</v>
      </c>
      <c r="Q78" s="47">
        <v>15639</v>
      </c>
      <c r="R78" s="47">
        <v>15718</v>
      </c>
      <c r="S78" s="47">
        <v>16161</v>
      </c>
      <c r="T78" s="47">
        <v>15947</v>
      </c>
      <c r="U78" s="47">
        <v>15981</v>
      </c>
      <c r="V78" s="47">
        <v>15759</v>
      </c>
      <c r="W78" s="47">
        <v>15714</v>
      </c>
      <c r="X78" s="47">
        <v>15671</v>
      </c>
      <c r="Y78" s="47">
        <v>15516</v>
      </c>
      <c r="Z78" s="47">
        <v>15599</v>
      </c>
      <c r="AA78" s="47">
        <v>15544</v>
      </c>
      <c r="AB78" s="47">
        <v>15761</v>
      </c>
      <c r="AC78" s="47">
        <v>15850</v>
      </c>
      <c r="AD78" s="47"/>
    </row>
    <row r="79" spans="1:30" x14ac:dyDescent="0.35">
      <c r="A79" t="s">
        <v>75</v>
      </c>
      <c r="B79" s="47">
        <v>40560</v>
      </c>
      <c r="C79" s="47">
        <v>40753</v>
      </c>
      <c r="D79" s="47">
        <v>40950</v>
      </c>
      <c r="E79" s="47">
        <v>40606</v>
      </c>
      <c r="F79" s="47">
        <v>40520</v>
      </c>
      <c r="G79" s="47">
        <v>41404</v>
      </c>
      <c r="H79" s="47">
        <v>40641</v>
      </c>
      <c r="I79" s="47">
        <v>40670</v>
      </c>
      <c r="J79" s="47">
        <v>40078</v>
      </c>
      <c r="K79" s="47">
        <v>40119</v>
      </c>
      <c r="L79" s="47">
        <v>39939</v>
      </c>
      <c r="M79" s="47">
        <v>39822</v>
      </c>
      <c r="N79" s="47">
        <v>40353</v>
      </c>
      <c r="O79" s="47">
        <v>40317</v>
      </c>
      <c r="P79" s="47">
        <v>40811</v>
      </c>
      <c r="Q79" s="47">
        <v>40437</v>
      </c>
      <c r="R79" s="47">
        <v>40535</v>
      </c>
      <c r="S79" s="47">
        <v>41634</v>
      </c>
      <c r="T79" s="47">
        <v>41093</v>
      </c>
      <c r="U79" s="47">
        <v>41188</v>
      </c>
      <c r="V79" s="47">
        <v>40717</v>
      </c>
      <c r="W79" s="47">
        <v>40651</v>
      </c>
      <c r="X79" s="47">
        <v>40553</v>
      </c>
      <c r="Y79" s="47">
        <v>40142</v>
      </c>
      <c r="Z79" s="47">
        <v>40359</v>
      </c>
      <c r="AA79" s="47">
        <v>40281</v>
      </c>
      <c r="AB79" s="47">
        <v>40791</v>
      </c>
      <c r="AC79" s="47">
        <v>40913</v>
      </c>
      <c r="AD79" s="47"/>
    </row>
    <row r="80" spans="1:30" x14ac:dyDescent="0.35">
      <c r="A80" t="s">
        <v>76</v>
      </c>
      <c r="B80" s="47">
        <v>72790</v>
      </c>
      <c r="C80" s="47">
        <v>72998</v>
      </c>
      <c r="D80" s="47">
        <v>73074</v>
      </c>
      <c r="E80" s="47">
        <v>72337</v>
      </c>
      <c r="F80" s="47">
        <v>72045</v>
      </c>
      <c r="G80" s="47">
        <v>73706</v>
      </c>
      <c r="H80" s="47">
        <v>73437</v>
      </c>
      <c r="I80" s="47">
        <v>72613</v>
      </c>
      <c r="J80" s="47">
        <v>71786</v>
      </c>
      <c r="K80" s="47">
        <v>71626</v>
      </c>
      <c r="L80" s="47">
        <v>71840</v>
      </c>
      <c r="M80" s="47">
        <v>72245</v>
      </c>
      <c r="N80" s="47">
        <v>72584</v>
      </c>
      <c r="O80" s="47">
        <v>72573</v>
      </c>
      <c r="P80" s="47">
        <v>72931</v>
      </c>
      <c r="Q80" s="47">
        <v>72732</v>
      </c>
      <c r="R80" s="47">
        <v>72265</v>
      </c>
      <c r="S80" s="47">
        <v>73688</v>
      </c>
      <c r="T80" s="47">
        <v>73493</v>
      </c>
      <c r="U80" s="47">
        <v>72872</v>
      </c>
      <c r="V80" s="47">
        <v>72464</v>
      </c>
      <c r="W80" s="47">
        <v>72260</v>
      </c>
      <c r="X80" s="47">
        <v>72704</v>
      </c>
      <c r="Y80" s="47">
        <v>72390</v>
      </c>
      <c r="Z80" s="47">
        <v>72842</v>
      </c>
      <c r="AA80" s="47">
        <v>72636</v>
      </c>
      <c r="AB80" s="47">
        <v>72963</v>
      </c>
      <c r="AC80" s="47">
        <v>72573</v>
      </c>
      <c r="AD80" s="47"/>
    </row>
    <row r="81" spans="1:30" x14ac:dyDescent="0.35">
      <c r="A81" t="s">
        <v>77</v>
      </c>
      <c r="B81" s="47">
        <v>19422</v>
      </c>
      <c r="C81" s="47">
        <v>19437</v>
      </c>
      <c r="D81" s="47">
        <v>19304</v>
      </c>
      <c r="E81" s="47">
        <v>19222</v>
      </c>
      <c r="F81" s="47">
        <v>19036</v>
      </c>
      <c r="G81" s="47">
        <v>19315</v>
      </c>
      <c r="H81" s="47">
        <v>19134</v>
      </c>
      <c r="I81" s="47">
        <v>19018</v>
      </c>
      <c r="J81" s="47">
        <v>18815</v>
      </c>
      <c r="K81" s="47">
        <v>18862</v>
      </c>
      <c r="L81" s="47">
        <v>18820</v>
      </c>
      <c r="M81" s="47">
        <v>18891</v>
      </c>
      <c r="N81" s="47">
        <v>18889</v>
      </c>
      <c r="O81" s="47">
        <v>19058</v>
      </c>
      <c r="P81" s="47">
        <v>19090</v>
      </c>
      <c r="Q81" s="47">
        <v>19048</v>
      </c>
      <c r="R81" s="47">
        <v>19039</v>
      </c>
      <c r="S81" s="47">
        <v>19390</v>
      </c>
      <c r="T81" s="47">
        <v>19142</v>
      </c>
      <c r="U81" s="47">
        <v>19127</v>
      </c>
      <c r="V81" s="47">
        <v>18968</v>
      </c>
      <c r="W81" s="47">
        <v>18899</v>
      </c>
      <c r="X81" s="47">
        <v>19047</v>
      </c>
      <c r="Y81" s="47">
        <v>18981</v>
      </c>
      <c r="Z81" s="47">
        <v>18958</v>
      </c>
      <c r="AA81" s="47">
        <v>18984</v>
      </c>
      <c r="AB81" s="47">
        <v>19048</v>
      </c>
      <c r="AC81" s="47">
        <v>19132</v>
      </c>
      <c r="AD81" s="47"/>
    </row>
    <row r="82" spans="1:30" x14ac:dyDescent="0.35">
      <c r="A82" t="s">
        <v>78</v>
      </c>
      <c r="B82" s="47">
        <v>29886</v>
      </c>
      <c r="C82" s="47">
        <v>29923</v>
      </c>
      <c r="D82" s="47">
        <v>29905</v>
      </c>
      <c r="E82" s="47">
        <v>29883</v>
      </c>
      <c r="F82" s="47">
        <v>29952</v>
      </c>
      <c r="G82" s="47">
        <v>30344</v>
      </c>
      <c r="H82" s="47">
        <v>29953</v>
      </c>
      <c r="I82" s="47">
        <v>29847</v>
      </c>
      <c r="J82" s="47">
        <v>29526</v>
      </c>
      <c r="K82" s="47">
        <v>29497</v>
      </c>
      <c r="L82" s="47">
        <v>29433</v>
      </c>
      <c r="M82" s="47">
        <v>29548</v>
      </c>
      <c r="N82" s="47">
        <v>29539</v>
      </c>
      <c r="O82" s="47">
        <v>29781</v>
      </c>
      <c r="P82" s="47">
        <v>29897</v>
      </c>
      <c r="Q82" s="47">
        <v>29843</v>
      </c>
      <c r="R82" s="47">
        <v>30125</v>
      </c>
      <c r="S82" s="47">
        <v>30576</v>
      </c>
      <c r="T82" s="47">
        <v>30238</v>
      </c>
      <c r="U82" s="47">
        <v>30156</v>
      </c>
      <c r="V82" s="47">
        <v>29884</v>
      </c>
      <c r="W82" s="47">
        <v>29747</v>
      </c>
      <c r="X82" s="47">
        <v>29861</v>
      </c>
      <c r="Y82" s="47">
        <v>29664</v>
      </c>
      <c r="Z82" s="47">
        <v>29618</v>
      </c>
      <c r="AA82" s="47">
        <v>29688</v>
      </c>
      <c r="AB82" s="47">
        <v>29876</v>
      </c>
      <c r="AC82" s="47">
        <v>30030</v>
      </c>
      <c r="AD82" s="47"/>
    </row>
    <row r="83" spans="1:30" x14ac:dyDescent="0.35">
      <c r="A83" t="s">
        <v>79</v>
      </c>
      <c r="B83" s="47">
        <v>19422</v>
      </c>
      <c r="C83" s="47">
        <v>19437</v>
      </c>
      <c r="D83" s="47">
        <v>19304</v>
      </c>
      <c r="E83" s="47">
        <v>19222</v>
      </c>
      <c r="F83" s="47">
        <v>19036</v>
      </c>
      <c r="G83" s="47">
        <v>19315</v>
      </c>
      <c r="H83" s="47">
        <v>19134</v>
      </c>
      <c r="I83" s="47">
        <v>19018</v>
      </c>
      <c r="J83" s="47">
        <v>18815</v>
      </c>
      <c r="K83" s="47">
        <v>18862</v>
      </c>
      <c r="L83" s="47">
        <v>18820</v>
      </c>
      <c r="M83" s="47">
        <v>18891</v>
      </c>
      <c r="N83" s="47">
        <v>18889</v>
      </c>
      <c r="O83" s="47">
        <v>19058</v>
      </c>
      <c r="P83" s="47">
        <v>19090</v>
      </c>
      <c r="Q83" s="47">
        <v>19048</v>
      </c>
      <c r="R83" s="47">
        <v>19039</v>
      </c>
      <c r="S83" s="47">
        <v>19390</v>
      </c>
      <c r="T83" s="47">
        <v>19142</v>
      </c>
      <c r="U83" s="47">
        <v>19127</v>
      </c>
      <c r="V83" s="47">
        <v>18968</v>
      </c>
      <c r="W83" s="47">
        <v>18899</v>
      </c>
      <c r="X83" s="47">
        <v>19047</v>
      </c>
      <c r="Y83" s="47">
        <v>18981</v>
      </c>
      <c r="Z83" s="47">
        <v>18958</v>
      </c>
      <c r="AA83" s="47">
        <v>18984</v>
      </c>
      <c r="AB83" s="47">
        <v>19048</v>
      </c>
      <c r="AC83" s="47">
        <v>19132</v>
      </c>
      <c r="AD83" s="47"/>
    </row>
    <row r="84" spans="1:30" x14ac:dyDescent="0.35">
      <c r="A84" t="s">
        <v>80</v>
      </c>
      <c r="B84" s="47">
        <v>7779</v>
      </c>
      <c r="C84" s="47">
        <v>7843</v>
      </c>
      <c r="D84" s="47">
        <v>7811</v>
      </c>
      <c r="E84" s="47">
        <v>7724</v>
      </c>
      <c r="F84" s="47">
        <v>7639</v>
      </c>
      <c r="G84" s="47">
        <v>7754</v>
      </c>
      <c r="H84" s="47">
        <v>7694</v>
      </c>
      <c r="I84" s="47">
        <v>7658</v>
      </c>
      <c r="J84" s="47">
        <v>7627</v>
      </c>
      <c r="K84" s="47">
        <v>7564</v>
      </c>
      <c r="L84" s="47">
        <v>7523</v>
      </c>
      <c r="M84" s="47">
        <v>7564</v>
      </c>
      <c r="N84" s="47">
        <v>7638</v>
      </c>
      <c r="O84" s="47">
        <v>7813</v>
      </c>
      <c r="P84" s="47">
        <v>7786</v>
      </c>
      <c r="Q84" s="47">
        <v>7837</v>
      </c>
      <c r="R84" s="47">
        <v>7788</v>
      </c>
      <c r="S84" s="47">
        <v>7949</v>
      </c>
      <c r="T84" s="47">
        <v>7812</v>
      </c>
      <c r="U84" s="47">
        <v>7739</v>
      </c>
      <c r="V84" s="47">
        <v>7754</v>
      </c>
      <c r="W84" s="47">
        <v>7674</v>
      </c>
      <c r="X84" s="47">
        <v>7671</v>
      </c>
      <c r="Y84" s="47">
        <v>7670</v>
      </c>
      <c r="Z84" s="47">
        <v>7674</v>
      </c>
      <c r="AA84" s="47">
        <v>7756</v>
      </c>
      <c r="AB84" s="47">
        <v>7782</v>
      </c>
      <c r="AC84" s="47">
        <v>7816</v>
      </c>
      <c r="AD84" s="47"/>
    </row>
    <row r="85" spans="1:30" x14ac:dyDescent="0.35">
      <c r="A85" t="s">
        <v>81</v>
      </c>
      <c r="B85" s="47">
        <v>1527</v>
      </c>
      <c r="C85" s="47">
        <v>1539</v>
      </c>
      <c r="D85" s="47">
        <v>1522</v>
      </c>
      <c r="E85" s="47">
        <v>1527</v>
      </c>
      <c r="F85" s="47">
        <v>1505</v>
      </c>
      <c r="G85" s="47">
        <v>1558</v>
      </c>
      <c r="H85" s="47">
        <v>1573</v>
      </c>
      <c r="I85" s="47">
        <v>1527</v>
      </c>
      <c r="J85" s="47">
        <v>1458</v>
      </c>
      <c r="K85" s="47">
        <v>1453</v>
      </c>
      <c r="L85" s="47">
        <v>1463</v>
      </c>
      <c r="M85" s="47">
        <v>1456</v>
      </c>
      <c r="N85" s="47">
        <v>1464</v>
      </c>
      <c r="O85" s="47">
        <v>1485</v>
      </c>
      <c r="P85" s="47">
        <v>1493</v>
      </c>
      <c r="Q85" s="47">
        <v>1548</v>
      </c>
      <c r="R85" s="47">
        <v>1527</v>
      </c>
      <c r="S85" s="47">
        <v>1591</v>
      </c>
      <c r="T85" s="47">
        <v>1602</v>
      </c>
      <c r="U85" s="47">
        <v>1584</v>
      </c>
      <c r="V85" s="47">
        <v>1487</v>
      </c>
      <c r="W85" s="47">
        <v>1462</v>
      </c>
      <c r="X85" s="47">
        <v>1477</v>
      </c>
      <c r="Y85" s="47">
        <v>1455</v>
      </c>
      <c r="Z85" s="47">
        <v>1468</v>
      </c>
      <c r="AA85" s="47">
        <v>1474</v>
      </c>
      <c r="AB85" s="47">
        <v>1507</v>
      </c>
      <c r="AC85" s="47">
        <v>1577</v>
      </c>
      <c r="AD85" s="47"/>
    </row>
    <row r="86" spans="1:30" x14ac:dyDescent="0.35">
      <c r="A86" t="s">
        <v>82</v>
      </c>
      <c r="B86" s="47">
        <v>20626</v>
      </c>
      <c r="C86" s="47">
        <v>20624</v>
      </c>
      <c r="D86" s="47">
        <v>20681</v>
      </c>
      <c r="E86" s="47">
        <v>20508</v>
      </c>
      <c r="F86" s="47">
        <v>20636</v>
      </c>
      <c r="G86" s="47">
        <v>20861</v>
      </c>
      <c r="H86" s="47">
        <v>20991</v>
      </c>
      <c r="I86" s="47">
        <v>21017</v>
      </c>
      <c r="J86" s="47">
        <v>20878</v>
      </c>
      <c r="K86" s="47">
        <v>20823</v>
      </c>
      <c r="L86" s="47">
        <v>20751</v>
      </c>
      <c r="M86" s="47">
        <v>20744</v>
      </c>
      <c r="N86" s="47">
        <v>20640</v>
      </c>
      <c r="O86" s="47">
        <v>20685</v>
      </c>
      <c r="P86" s="47">
        <v>20767</v>
      </c>
      <c r="Q86" s="47">
        <v>20683</v>
      </c>
      <c r="R86" s="47">
        <v>20847</v>
      </c>
      <c r="S86" s="47">
        <v>21137</v>
      </c>
      <c r="T86" s="47">
        <v>21321</v>
      </c>
      <c r="U86" s="47">
        <v>21354</v>
      </c>
      <c r="V86" s="47">
        <v>21152</v>
      </c>
      <c r="W86" s="47">
        <v>21196</v>
      </c>
      <c r="X86" s="47">
        <v>21226</v>
      </c>
      <c r="Y86" s="47">
        <v>21024</v>
      </c>
      <c r="Z86" s="47">
        <v>20724</v>
      </c>
      <c r="AA86" s="47">
        <v>20699</v>
      </c>
      <c r="AB86" s="47">
        <v>20744</v>
      </c>
      <c r="AC86" s="47">
        <v>20699</v>
      </c>
      <c r="AD86" s="47"/>
    </row>
    <row r="87" spans="1:30" x14ac:dyDescent="0.35">
      <c r="A87" t="s">
        <v>83</v>
      </c>
      <c r="B87" s="47">
        <v>23839</v>
      </c>
      <c r="C87" s="47">
        <v>24721</v>
      </c>
      <c r="D87" s="47">
        <v>24828</v>
      </c>
      <c r="E87" s="47">
        <v>24518</v>
      </c>
      <c r="F87" s="47">
        <v>23900</v>
      </c>
      <c r="G87" s="47">
        <v>23497</v>
      </c>
      <c r="H87" s="47">
        <v>23196</v>
      </c>
      <c r="I87" s="47">
        <v>23085</v>
      </c>
      <c r="J87" s="47">
        <v>24070</v>
      </c>
      <c r="K87" s="47">
        <v>24189</v>
      </c>
      <c r="L87" s="47">
        <v>24256</v>
      </c>
      <c r="M87" s="47">
        <v>24143</v>
      </c>
      <c r="N87" s="47">
        <v>23817</v>
      </c>
      <c r="O87" s="47">
        <v>24760</v>
      </c>
      <c r="P87" s="47">
        <v>24831</v>
      </c>
      <c r="Q87" s="47">
        <v>24904</v>
      </c>
      <c r="R87" s="47">
        <v>24088</v>
      </c>
      <c r="S87" s="47">
        <v>23723</v>
      </c>
      <c r="T87" s="47">
        <v>23615</v>
      </c>
      <c r="U87" s="47">
        <v>23490</v>
      </c>
      <c r="V87" s="47">
        <v>24497</v>
      </c>
      <c r="W87" s="47">
        <v>24738</v>
      </c>
      <c r="X87" s="47">
        <v>24885</v>
      </c>
      <c r="Y87" s="47">
        <v>24668</v>
      </c>
      <c r="Z87" s="47">
        <v>24162</v>
      </c>
      <c r="AA87" s="47">
        <v>24969</v>
      </c>
      <c r="AB87" s="47">
        <v>25129</v>
      </c>
      <c r="AC87" s="47">
        <v>24954</v>
      </c>
      <c r="AD87" s="47"/>
    </row>
    <row r="88" spans="1:30" x14ac:dyDescent="0.35">
      <c r="A88" t="s">
        <v>371</v>
      </c>
      <c r="B88" s="47">
        <v>12087</v>
      </c>
      <c r="C88" s="47">
        <v>12148</v>
      </c>
      <c r="D88" s="47">
        <v>12183</v>
      </c>
      <c r="E88" s="47">
        <v>12085</v>
      </c>
      <c r="F88" s="47">
        <v>12170</v>
      </c>
      <c r="G88" s="47">
        <v>12322</v>
      </c>
      <c r="H88" s="47">
        <v>12337</v>
      </c>
      <c r="I88" s="47">
        <v>12355</v>
      </c>
      <c r="J88" s="47">
        <v>12221</v>
      </c>
      <c r="K88" s="47">
        <v>12163</v>
      </c>
      <c r="L88" s="47">
        <v>12134</v>
      </c>
      <c r="M88" s="47">
        <v>12150</v>
      </c>
      <c r="N88" s="47">
        <v>12107</v>
      </c>
      <c r="O88" s="47">
        <v>12149</v>
      </c>
      <c r="P88" s="47">
        <v>12197</v>
      </c>
      <c r="Q88" s="47">
        <v>12200</v>
      </c>
      <c r="R88" s="47">
        <v>12252</v>
      </c>
      <c r="S88" s="47">
        <v>12462</v>
      </c>
      <c r="T88" s="47">
        <v>12513</v>
      </c>
      <c r="U88" s="47">
        <v>12574</v>
      </c>
      <c r="V88" s="47">
        <v>12401</v>
      </c>
      <c r="W88" s="47">
        <v>12410</v>
      </c>
      <c r="X88" s="47">
        <v>12413</v>
      </c>
      <c r="Y88" s="47">
        <v>12309</v>
      </c>
      <c r="Z88" s="47">
        <v>12138</v>
      </c>
      <c r="AA88" s="47">
        <v>12143</v>
      </c>
      <c r="AB88" s="47">
        <v>12141</v>
      </c>
      <c r="AC88" s="47">
        <v>12164</v>
      </c>
      <c r="AD88" s="47"/>
    </row>
    <row r="89" spans="1:30" x14ac:dyDescent="0.35">
      <c r="A89" t="s">
        <v>84</v>
      </c>
      <c r="B89" s="47">
        <v>14737</v>
      </c>
      <c r="C89" s="47">
        <v>14798</v>
      </c>
      <c r="D89" s="47">
        <v>14768</v>
      </c>
      <c r="E89" s="47">
        <v>14657</v>
      </c>
      <c r="F89" s="47">
        <v>14659</v>
      </c>
      <c r="G89" s="47">
        <v>14975</v>
      </c>
      <c r="H89" s="47">
        <v>14568</v>
      </c>
      <c r="I89" s="47">
        <v>14757</v>
      </c>
      <c r="J89" s="47">
        <v>14454</v>
      </c>
      <c r="K89" s="47">
        <v>14504</v>
      </c>
      <c r="L89" s="47">
        <v>14458</v>
      </c>
      <c r="M89" s="47">
        <v>14528</v>
      </c>
      <c r="N89" s="47">
        <v>14568</v>
      </c>
      <c r="O89" s="47">
        <v>14625</v>
      </c>
      <c r="P89" s="47">
        <v>14617</v>
      </c>
      <c r="Q89" s="47">
        <v>14614</v>
      </c>
      <c r="R89" s="47">
        <v>14612</v>
      </c>
      <c r="S89" s="47">
        <v>14951</v>
      </c>
      <c r="T89" s="47">
        <v>14565</v>
      </c>
      <c r="U89" s="47">
        <v>14623</v>
      </c>
      <c r="V89" s="47">
        <v>14539</v>
      </c>
      <c r="W89" s="47">
        <v>14505</v>
      </c>
      <c r="X89" s="47">
        <v>14571</v>
      </c>
      <c r="Y89" s="47">
        <v>14535</v>
      </c>
      <c r="Z89" s="47">
        <v>14580</v>
      </c>
      <c r="AA89" s="47">
        <v>14543</v>
      </c>
      <c r="AB89" s="47">
        <v>14553</v>
      </c>
      <c r="AC89" s="47">
        <v>14436</v>
      </c>
      <c r="AD89" s="47"/>
    </row>
    <row r="90" spans="1:30" x14ac:dyDescent="0.35">
      <c r="A90" t="s">
        <v>85</v>
      </c>
      <c r="B90" s="47">
        <v>458670</v>
      </c>
      <c r="C90" s="47">
        <v>460264</v>
      </c>
      <c r="D90" s="47">
        <v>460160</v>
      </c>
      <c r="E90" s="47">
        <v>456060</v>
      </c>
      <c r="F90" s="47">
        <v>458144</v>
      </c>
      <c r="G90" s="47">
        <v>464045</v>
      </c>
      <c r="H90" s="47">
        <v>468321</v>
      </c>
      <c r="I90" s="47">
        <v>468708</v>
      </c>
      <c r="J90" s="47">
        <v>463197</v>
      </c>
      <c r="K90" s="47">
        <v>461728</v>
      </c>
      <c r="L90" s="47">
        <v>459673</v>
      </c>
      <c r="M90" s="47">
        <v>459535</v>
      </c>
      <c r="N90" s="47">
        <v>457612</v>
      </c>
      <c r="O90" s="47">
        <v>458985</v>
      </c>
      <c r="P90" s="47">
        <v>461052</v>
      </c>
      <c r="Q90" s="47">
        <v>458817</v>
      </c>
      <c r="R90" s="47">
        <v>462365</v>
      </c>
      <c r="S90" s="47">
        <v>469440</v>
      </c>
      <c r="T90" s="47">
        <v>473797</v>
      </c>
      <c r="U90" s="47">
        <v>475507</v>
      </c>
      <c r="V90" s="47">
        <v>469389</v>
      </c>
      <c r="W90" s="47">
        <v>470867</v>
      </c>
      <c r="X90" s="47">
        <v>471597</v>
      </c>
      <c r="Y90" s="47">
        <v>466045</v>
      </c>
      <c r="Z90" s="47">
        <v>459282</v>
      </c>
      <c r="AA90" s="47">
        <v>459461</v>
      </c>
      <c r="AB90" s="47">
        <v>460573</v>
      </c>
      <c r="AC90" s="47">
        <v>460291</v>
      </c>
      <c r="AD90" s="47"/>
    </row>
    <row r="91" spans="1:30" x14ac:dyDescent="0.35">
      <c r="A91" t="s">
        <v>86</v>
      </c>
      <c r="B91" s="47">
        <v>269050</v>
      </c>
      <c r="C91" s="47">
        <v>270075</v>
      </c>
      <c r="D91" s="47">
        <v>269809</v>
      </c>
      <c r="E91" s="47">
        <v>267408</v>
      </c>
      <c r="F91" s="47">
        <v>268465</v>
      </c>
      <c r="G91" s="47">
        <v>272151</v>
      </c>
      <c r="H91" s="47">
        <v>274767</v>
      </c>
      <c r="I91" s="47">
        <v>275066</v>
      </c>
      <c r="J91" s="47">
        <v>271133</v>
      </c>
      <c r="K91" s="47">
        <v>270371</v>
      </c>
      <c r="L91" s="47">
        <v>269151</v>
      </c>
      <c r="M91" s="47">
        <v>268974</v>
      </c>
      <c r="N91" s="47">
        <v>267803</v>
      </c>
      <c r="O91" s="47">
        <v>268976</v>
      </c>
      <c r="P91" s="47">
        <v>270167</v>
      </c>
      <c r="Q91" s="47">
        <v>268928</v>
      </c>
      <c r="R91" s="47">
        <v>270909</v>
      </c>
      <c r="S91" s="47">
        <v>275240</v>
      </c>
      <c r="T91" s="47">
        <v>277746</v>
      </c>
      <c r="U91" s="47">
        <v>279122</v>
      </c>
      <c r="V91" s="47">
        <v>275048</v>
      </c>
      <c r="W91" s="47">
        <v>275997</v>
      </c>
      <c r="X91" s="47">
        <v>276323</v>
      </c>
      <c r="Y91" s="47">
        <v>273022</v>
      </c>
      <c r="Z91" s="47">
        <v>268901</v>
      </c>
      <c r="AA91" s="47">
        <v>269137</v>
      </c>
      <c r="AB91" s="47">
        <v>269944</v>
      </c>
      <c r="AC91" s="47">
        <v>269831</v>
      </c>
      <c r="AD91" s="47"/>
    </row>
    <row r="92" spans="1:30" x14ac:dyDescent="0.35">
      <c r="A92" t="s">
        <v>87</v>
      </c>
      <c r="B92" s="47">
        <v>1055075</v>
      </c>
      <c r="C92" s="47">
        <v>1059389</v>
      </c>
      <c r="D92" s="47">
        <v>1059925</v>
      </c>
      <c r="E92" s="47">
        <v>1050209</v>
      </c>
      <c r="F92" s="47">
        <v>1054939</v>
      </c>
      <c r="G92" s="47">
        <v>1069759</v>
      </c>
      <c r="H92" s="47">
        <v>1077148</v>
      </c>
      <c r="I92" s="47">
        <v>1076906</v>
      </c>
      <c r="J92" s="47">
        <v>1065968</v>
      </c>
      <c r="K92" s="47">
        <v>1062210</v>
      </c>
      <c r="L92" s="47">
        <v>1057535</v>
      </c>
      <c r="M92" s="47">
        <v>1057776</v>
      </c>
      <c r="N92" s="47">
        <v>1054266</v>
      </c>
      <c r="O92" s="47">
        <v>1058632</v>
      </c>
      <c r="P92" s="47">
        <v>1062461</v>
      </c>
      <c r="Q92" s="47">
        <v>1058968</v>
      </c>
      <c r="R92" s="47">
        <v>1065969</v>
      </c>
      <c r="S92" s="47">
        <v>1084168</v>
      </c>
      <c r="T92" s="47">
        <v>1091610</v>
      </c>
      <c r="U92" s="47">
        <v>1092912</v>
      </c>
      <c r="V92" s="47">
        <v>1080537</v>
      </c>
      <c r="W92" s="47">
        <v>1082142</v>
      </c>
      <c r="X92" s="47">
        <v>1083424</v>
      </c>
      <c r="Y92" s="47">
        <v>1072040</v>
      </c>
      <c r="Z92" s="47">
        <v>1059621</v>
      </c>
      <c r="AA92" s="47">
        <v>1060370</v>
      </c>
      <c r="AB92" s="47">
        <v>1062884</v>
      </c>
      <c r="AC92" s="47">
        <v>1062432</v>
      </c>
      <c r="AD92" s="47"/>
    </row>
    <row r="93" spans="1:30" x14ac:dyDescent="0.35">
      <c r="A93" t="s">
        <v>88</v>
      </c>
      <c r="B93" s="47">
        <v>806316</v>
      </c>
      <c r="C93" s="47">
        <v>808998</v>
      </c>
      <c r="D93" s="47">
        <v>809612</v>
      </c>
      <c r="E93" s="47">
        <v>802114</v>
      </c>
      <c r="F93" s="47">
        <v>806239</v>
      </c>
      <c r="G93" s="47">
        <v>816341</v>
      </c>
      <c r="H93" s="47">
        <v>822901</v>
      </c>
      <c r="I93" s="47">
        <v>823574</v>
      </c>
      <c r="J93" s="47">
        <v>814953</v>
      </c>
      <c r="K93" s="47">
        <v>812108</v>
      </c>
      <c r="L93" s="47">
        <v>808971</v>
      </c>
      <c r="M93" s="47">
        <v>809149</v>
      </c>
      <c r="N93" s="47">
        <v>805872</v>
      </c>
      <c r="O93" s="47">
        <v>807978</v>
      </c>
      <c r="P93" s="47">
        <v>811563</v>
      </c>
      <c r="Q93" s="47">
        <v>807755</v>
      </c>
      <c r="R93" s="47">
        <v>813396</v>
      </c>
      <c r="S93" s="47">
        <v>825786</v>
      </c>
      <c r="T93" s="47">
        <v>833034</v>
      </c>
      <c r="U93" s="47">
        <v>835395</v>
      </c>
      <c r="V93" s="47">
        <v>825429</v>
      </c>
      <c r="W93" s="47">
        <v>827622</v>
      </c>
      <c r="X93" s="47">
        <v>828791</v>
      </c>
      <c r="Y93" s="47">
        <v>819677</v>
      </c>
      <c r="Z93" s="47">
        <v>808388</v>
      </c>
      <c r="AA93" s="47">
        <v>808556</v>
      </c>
      <c r="AB93" s="47">
        <v>810056</v>
      </c>
      <c r="AC93" s="47">
        <v>809600</v>
      </c>
      <c r="AD93" s="47"/>
    </row>
    <row r="94" spans="1:30" x14ac:dyDescent="0.35">
      <c r="A94" t="s">
        <v>89</v>
      </c>
      <c r="B94" s="47">
        <v>74609</v>
      </c>
      <c r="C94" s="47">
        <v>74956</v>
      </c>
      <c r="D94" s="47">
        <v>74503</v>
      </c>
      <c r="E94" s="47">
        <v>74085</v>
      </c>
      <c r="F94" s="47">
        <v>74101</v>
      </c>
      <c r="G94" s="47">
        <v>74790</v>
      </c>
      <c r="H94" s="47">
        <v>74693</v>
      </c>
      <c r="I94" s="47">
        <v>74253</v>
      </c>
      <c r="J94" s="47">
        <v>73430</v>
      </c>
      <c r="K94" s="47">
        <v>73600</v>
      </c>
      <c r="L94" s="47">
        <v>73591</v>
      </c>
      <c r="M94" s="47">
        <v>73807</v>
      </c>
      <c r="N94" s="47">
        <v>74604</v>
      </c>
      <c r="O94" s="47">
        <v>75418</v>
      </c>
      <c r="P94" s="47">
        <v>75184</v>
      </c>
      <c r="Q94" s="47">
        <v>74968</v>
      </c>
      <c r="R94" s="47">
        <v>75134</v>
      </c>
      <c r="S94" s="47">
        <v>76375</v>
      </c>
      <c r="T94" s="47">
        <v>76254</v>
      </c>
      <c r="U94" s="47">
        <v>76037</v>
      </c>
      <c r="V94" s="47">
        <v>75524</v>
      </c>
      <c r="W94" s="47">
        <v>75718</v>
      </c>
      <c r="X94" s="47">
        <v>76171</v>
      </c>
      <c r="Y94" s="47">
        <v>75620</v>
      </c>
      <c r="Z94" s="47">
        <v>75892</v>
      </c>
      <c r="AA94" s="47">
        <v>76168</v>
      </c>
      <c r="AB94" s="47">
        <v>76050</v>
      </c>
      <c r="AC94" s="47">
        <v>75725</v>
      </c>
      <c r="AD94" s="47"/>
    </row>
    <row r="95" spans="1:30" x14ac:dyDescent="0.35">
      <c r="A95" t="s">
        <v>90</v>
      </c>
      <c r="B95" s="47">
        <v>23748</v>
      </c>
      <c r="C95" s="47">
        <v>23835</v>
      </c>
      <c r="D95" s="47">
        <v>23748</v>
      </c>
      <c r="E95" s="47">
        <v>23571</v>
      </c>
      <c r="F95" s="47">
        <v>23415</v>
      </c>
      <c r="G95" s="47">
        <v>23749</v>
      </c>
      <c r="H95" s="47">
        <v>23545</v>
      </c>
      <c r="I95" s="47">
        <v>23287</v>
      </c>
      <c r="J95" s="47">
        <v>22931</v>
      </c>
      <c r="K95" s="47">
        <v>22892</v>
      </c>
      <c r="L95" s="47">
        <v>22806</v>
      </c>
      <c r="M95" s="47">
        <v>22943</v>
      </c>
      <c r="N95" s="47">
        <v>23480</v>
      </c>
      <c r="O95" s="47">
        <v>23718</v>
      </c>
      <c r="P95" s="47">
        <v>23839</v>
      </c>
      <c r="Q95" s="47">
        <v>23925</v>
      </c>
      <c r="R95" s="47">
        <v>23789</v>
      </c>
      <c r="S95" s="47">
        <v>24288</v>
      </c>
      <c r="T95" s="47">
        <v>24004</v>
      </c>
      <c r="U95" s="47">
        <v>23647</v>
      </c>
      <c r="V95" s="47">
        <v>23407</v>
      </c>
      <c r="W95" s="47">
        <v>23261</v>
      </c>
      <c r="X95" s="47">
        <v>23331</v>
      </c>
      <c r="Y95" s="47">
        <v>23269</v>
      </c>
      <c r="Z95" s="47">
        <v>23618</v>
      </c>
      <c r="AA95" s="47">
        <v>23652</v>
      </c>
      <c r="AB95" s="47">
        <v>23821</v>
      </c>
      <c r="AC95" s="47">
        <v>24158</v>
      </c>
      <c r="AD95" s="47"/>
    </row>
    <row r="96" spans="1:30" x14ac:dyDescent="0.35">
      <c r="A96" t="s">
        <v>91</v>
      </c>
      <c r="B96" s="47">
        <v>14317</v>
      </c>
      <c r="C96" s="47">
        <v>14374</v>
      </c>
      <c r="D96" s="47">
        <v>14384</v>
      </c>
      <c r="E96" s="47">
        <v>14283</v>
      </c>
      <c r="F96" s="47">
        <v>14364</v>
      </c>
      <c r="G96" s="47">
        <v>14642</v>
      </c>
      <c r="H96" s="47">
        <v>14755</v>
      </c>
      <c r="I96" s="47">
        <v>14739</v>
      </c>
      <c r="J96" s="47">
        <v>14503</v>
      </c>
      <c r="K96" s="47">
        <v>14510</v>
      </c>
      <c r="L96" s="47">
        <v>14445</v>
      </c>
      <c r="M96" s="47">
        <v>14448</v>
      </c>
      <c r="N96" s="47">
        <v>14391</v>
      </c>
      <c r="O96" s="47">
        <v>14443</v>
      </c>
      <c r="P96" s="47">
        <v>14419</v>
      </c>
      <c r="Q96" s="47">
        <v>14420</v>
      </c>
      <c r="R96" s="47">
        <v>14575</v>
      </c>
      <c r="S96" s="47">
        <v>14823</v>
      </c>
      <c r="T96" s="47">
        <v>14965</v>
      </c>
      <c r="U96" s="47">
        <v>14903</v>
      </c>
      <c r="V96" s="47">
        <v>14666</v>
      </c>
      <c r="W96" s="47">
        <v>14655</v>
      </c>
      <c r="X96" s="47">
        <v>14721</v>
      </c>
      <c r="Y96" s="47">
        <v>14587</v>
      </c>
      <c r="Z96" s="47">
        <v>14518</v>
      </c>
      <c r="AA96" s="47">
        <v>14480</v>
      </c>
      <c r="AB96" s="47">
        <v>14537</v>
      </c>
      <c r="AC96" s="47">
        <v>14517</v>
      </c>
      <c r="AD96" s="47"/>
    </row>
    <row r="97" spans="1:30" x14ac:dyDescent="0.35">
      <c r="A97" t="s">
        <v>372</v>
      </c>
      <c r="B97" s="47">
        <v>14926</v>
      </c>
      <c r="C97" s="47">
        <v>14978</v>
      </c>
      <c r="D97" s="47">
        <v>14990</v>
      </c>
      <c r="E97" s="47">
        <v>14857</v>
      </c>
      <c r="F97" s="47">
        <v>14957</v>
      </c>
      <c r="G97" s="47">
        <v>15101</v>
      </c>
      <c r="H97" s="47">
        <v>15294</v>
      </c>
      <c r="I97" s="47">
        <v>15316</v>
      </c>
      <c r="J97" s="47">
        <v>15142</v>
      </c>
      <c r="K97" s="47">
        <v>15071</v>
      </c>
      <c r="L97" s="47">
        <v>15016</v>
      </c>
      <c r="M97" s="47">
        <v>15036</v>
      </c>
      <c r="N97" s="47">
        <v>14965</v>
      </c>
      <c r="O97" s="47">
        <v>14975</v>
      </c>
      <c r="P97" s="47">
        <v>15027</v>
      </c>
      <c r="Q97" s="47">
        <v>14961</v>
      </c>
      <c r="R97" s="47">
        <v>15040</v>
      </c>
      <c r="S97" s="47">
        <v>15253</v>
      </c>
      <c r="T97" s="47">
        <v>15444</v>
      </c>
      <c r="U97" s="47">
        <v>15484</v>
      </c>
      <c r="V97" s="47">
        <v>15290</v>
      </c>
      <c r="W97" s="47">
        <v>15330</v>
      </c>
      <c r="X97" s="47">
        <v>15324</v>
      </c>
      <c r="Y97" s="47">
        <v>15197</v>
      </c>
      <c r="Z97" s="47">
        <v>15004</v>
      </c>
      <c r="AA97" s="47">
        <v>14987</v>
      </c>
      <c r="AB97" s="47">
        <v>14990</v>
      </c>
      <c r="AC97" s="47">
        <v>15020</v>
      </c>
      <c r="AD97" s="47"/>
    </row>
    <row r="98" spans="1:30" x14ac:dyDescent="0.35">
      <c r="A98" t="s">
        <v>92</v>
      </c>
      <c r="B98" s="47">
        <v>14135</v>
      </c>
      <c r="C98" s="47">
        <v>14178</v>
      </c>
      <c r="D98" s="47">
        <v>14130</v>
      </c>
      <c r="E98" s="47">
        <v>14003</v>
      </c>
      <c r="F98" s="47">
        <v>14089</v>
      </c>
      <c r="G98" s="47">
        <v>14340</v>
      </c>
      <c r="H98" s="47">
        <v>14417</v>
      </c>
      <c r="I98" s="47">
        <v>14335</v>
      </c>
      <c r="J98" s="47">
        <v>14267</v>
      </c>
      <c r="K98" s="47">
        <v>14252</v>
      </c>
      <c r="L98" s="47">
        <v>14249</v>
      </c>
      <c r="M98" s="47">
        <v>14204</v>
      </c>
      <c r="N98" s="47">
        <v>14114</v>
      </c>
      <c r="O98" s="47">
        <v>14078</v>
      </c>
      <c r="P98" s="47">
        <v>14120</v>
      </c>
      <c r="Q98" s="47">
        <v>14064</v>
      </c>
      <c r="R98" s="47">
        <v>14193</v>
      </c>
      <c r="S98" s="47">
        <v>14485</v>
      </c>
      <c r="T98" s="47">
        <v>14528</v>
      </c>
      <c r="U98" s="47">
        <v>14465</v>
      </c>
      <c r="V98" s="47">
        <v>14385</v>
      </c>
      <c r="W98" s="47">
        <v>14468</v>
      </c>
      <c r="X98" s="47">
        <v>14532</v>
      </c>
      <c r="Y98" s="47">
        <v>14338</v>
      </c>
      <c r="Z98" s="47">
        <v>14275</v>
      </c>
      <c r="AA98" s="47">
        <v>14284</v>
      </c>
      <c r="AB98" s="47">
        <v>14333</v>
      </c>
      <c r="AC98" s="47">
        <v>14268</v>
      </c>
      <c r="AD98" s="47"/>
    </row>
    <row r="99" spans="1:30" x14ac:dyDescent="0.35">
      <c r="A99" t="s">
        <v>93</v>
      </c>
      <c r="B99" s="47">
        <v>21433</v>
      </c>
      <c r="C99" s="47">
        <v>21535</v>
      </c>
      <c r="D99" s="47">
        <v>21548</v>
      </c>
      <c r="E99" s="47">
        <v>21348</v>
      </c>
      <c r="F99" s="47">
        <v>21496</v>
      </c>
      <c r="G99" s="47">
        <v>21732</v>
      </c>
      <c r="H99" s="47">
        <v>21900</v>
      </c>
      <c r="I99" s="47">
        <v>21980</v>
      </c>
      <c r="J99" s="47">
        <v>21760</v>
      </c>
      <c r="K99" s="47">
        <v>21659</v>
      </c>
      <c r="L99" s="47">
        <v>21556</v>
      </c>
      <c r="M99" s="47">
        <v>21568</v>
      </c>
      <c r="N99" s="47">
        <v>21471</v>
      </c>
      <c r="O99" s="47">
        <v>21497</v>
      </c>
      <c r="P99" s="47">
        <v>21613</v>
      </c>
      <c r="Q99" s="47">
        <v>21500</v>
      </c>
      <c r="R99" s="47">
        <v>21675</v>
      </c>
      <c r="S99" s="47">
        <v>21983</v>
      </c>
      <c r="T99" s="47">
        <v>22185</v>
      </c>
      <c r="U99" s="47">
        <v>22221</v>
      </c>
      <c r="V99" s="47">
        <v>22000</v>
      </c>
      <c r="W99" s="47">
        <v>22060</v>
      </c>
      <c r="X99" s="47">
        <v>22065</v>
      </c>
      <c r="Y99" s="47">
        <v>21814</v>
      </c>
      <c r="Z99" s="47">
        <v>21540</v>
      </c>
      <c r="AA99" s="47">
        <v>21501</v>
      </c>
      <c r="AB99" s="47">
        <v>21558</v>
      </c>
      <c r="AC99" s="47">
        <v>21546</v>
      </c>
      <c r="AD99" s="47"/>
    </row>
    <row r="100" spans="1:30" x14ac:dyDescent="0.35">
      <c r="A100" t="s">
        <v>94</v>
      </c>
      <c r="B100" s="47">
        <v>20627</v>
      </c>
      <c r="C100" s="47">
        <v>20681</v>
      </c>
      <c r="D100" s="47">
        <v>20691</v>
      </c>
      <c r="E100" s="47">
        <v>20541</v>
      </c>
      <c r="F100" s="47">
        <v>20668</v>
      </c>
      <c r="G100" s="47">
        <v>20890</v>
      </c>
      <c r="H100" s="47">
        <v>21053</v>
      </c>
      <c r="I100" s="47">
        <v>21060</v>
      </c>
      <c r="J100" s="47">
        <v>20889</v>
      </c>
      <c r="K100" s="47">
        <v>20835</v>
      </c>
      <c r="L100" s="47">
        <v>20731</v>
      </c>
      <c r="M100" s="47">
        <v>20744</v>
      </c>
      <c r="N100" s="47">
        <v>20649</v>
      </c>
      <c r="O100" s="47">
        <v>20677</v>
      </c>
      <c r="P100" s="47">
        <v>20773</v>
      </c>
      <c r="Q100" s="47">
        <v>20666</v>
      </c>
      <c r="R100" s="47">
        <v>20804</v>
      </c>
      <c r="S100" s="47">
        <v>21092</v>
      </c>
      <c r="T100" s="47">
        <v>21314</v>
      </c>
      <c r="U100" s="47">
        <v>21329</v>
      </c>
      <c r="V100" s="47">
        <v>21105</v>
      </c>
      <c r="W100" s="47">
        <v>21143</v>
      </c>
      <c r="X100" s="47">
        <v>21216</v>
      </c>
      <c r="Y100" s="47">
        <v>21009</v>
      </c>
      <c r="Z100" s="47">
        <v>20685</v>
      </c>
      <c r="AA100" s="47">
        <v>20668</v>
      </c>
      <c r="AB100" s="47">
        <v>20695</v>
      </c>
      <c r="AC100" s="47">
        <v>20717</v>
      </c>
      <c r="AD100" s="47"/>
    </row>
    <row r="101" spans="1:30" x14ac:dyDescent="0.35">
      <c r="A101" t="s">
        <v>95</v>
      </c>
      <c r="B101" s="47">
        <v>20693</v>
      </c>
      <c r="C101" s="47">
        <v>20801</v>
      </c>
      <c r="D101" s="47">
        <v>20778</v>
      </c>
      <c r="E101" s="47">
        <v>20527</v>
      </c>
      <c r="F101" s="47">
        <v>20316</v>
      </c>
      <c r="G101" s="47">
        <v>20685</v>
      </c>
      <c r="H101" s="47">
        <v>20610</v>
      </c>
      <c r="I101" s="47">
        <v>20496</v>
      </c>
      <c r="J101" s="47">
        <v>20259</v>
      </c>
      <c r="K101" s="47">
        <v>20303</v>
      </c>
      <c r="L101" s="47">
        <v>20372</v>
      </c>
      <c r="M101" s="47">
        <v>20441</v>
      </c>
      <c r="N101" s="47">
        <v>20625</v>
      </c>
      <c r="O101" s="47">
        <v>20870</v>
      </c>
      <c r="P101" s="47">
        <v>20888</v>
      </c>
      <c r="Q101" s="47">
        <v>20847</v>
      </c>
      <c r="R101" s="47">
        <v>20667</v>
      </c>
      <c r="S101" s="47">
        <v>21071</v>
      </c>
      <c r="T101" s="47">
        <v>20912</v>
      </c>
      <c r="U101" s="47">
        <v>20794</v>
      </c>
      <c r="V101" s="47">
        <v>20508</v>
      </c>
      <c r="W101" s="47">
        <v>20484</v>
      </c>
      <c r="X101" s="47">
        <v>20708</v>
      </c>
      <c r="Y101" s="47">
        <v>20665</v>
      </c>
      <c r="Z101" s="47">
        <v>20716</v>
      </c>
      <c r="AA101" s="47">
        <v>20851</v>
      </c>
      <c r="AB101" s="47">
        <v>20846</v>
      </c>
      <c r="AC101" s="47">
        <v>20765</v>
      </c>
      <c r="AD101" s="47"/>
    </row>
    <row r="102" spans="1:30" x14ac:dyDescent="0.35">
      <c r="A102" t="s">
        <v>96</v>
      </c>
      <c r="B102" s="47">
        <v>17951</v>
      </c>
      <c r="C102" s="47">
        <v>17994</v>
      </c>
      <c r="D102" s="47">
        <v>17924</v>
      </c>
      <c r="E102" s="47">
        <v>17601</v>
      </c>
      <c r="F102" s="47">
        <v>17857</v>
      </c>
      <c r="G102" s="47">
        <v>18683</v>
      </c>
      <c r="H102" s="47">
        <v>18942</v>
      </c>
      <c r="I102" s="47">
        <v>18650</v>
      </c>
      <c r="J102" s="47">
        <v>17953</v>
      </c>
      <c r="K102" s="47">
        <v>17577</v>
      </c>
      <c r="L102" s="47">
        <v>17465</v>
      </c>
      <c r="M102" s="47">
        <v>17706</v>
      </c>
      <c r="N102" s="47">
        <v>17727</v>
      </c>
      <c r="O102" s="47">
        <v>17879</v>
      </c>
      <c r="P102" s="47">
        <v>17917</v>
      </c>
      <c r="Q102" s="47">
        <v>17850</v>
      </c>
      <c r="R102" s="47">
        <v>18047</v>
      </c>
      <c r="S102" s="47">
        <v>19072</v>
      </c>
      <c r="T102" s="47">
        <v>19275</v>
      </c>
      <c r="U102" s="47">
        <v>18820</v>
      </c>
      <c r="V102" s="47">
        <v>18200</v>
      </c>
      <c r="W102" s="47">
        <v>17835</v>
      </c>
      <c r="X102" s="47">
        <v>17777</v>
      </c>
      <c r="Y102" s="47">
        <v>17871</v>
      </c>
      <c r="Z102" s="47">
        <v>17830</v>
      </c>
      <c r="AA102" s="47">
        <v>17860</v>
      </c>
      <c r="AB102" s="47">
        <v>17856</v>
      </c>
      <c r="AC102" s="47">
        <v>17870</v>
      </c>
      <c r="AD102" s="47"/>
    </row>
    <row r="103" spans="1:30" x14ac:dyDescent="0.35">
      <c r="A103" t="s">
        <v>97</v>
      </c>
      <c r="B103" s="47">
        <v>34358</v>
      </c>
      <c r="C103" s="47">
        <v>34491</v>
      </c>
      <c r="D103" s="47">
        <v>34447</v>
      </c>
      <c r="E103" s="47">
        <v>34064</v>
      </c>
      <c r="F103" s="47">
        <v>34305</v>
      </c>
      <c r="G103" s="47">
        <v>35025</v>
      </c>
      <c r="H103" s="47">
        <v>35185</v>
      </c>
      <c r="I103" s="47">
        <v>34982</v>
      </c>
      <c r="J103" s="47">
        <v>34853</v>
      </c>
      <c r="K103" s="47">
        <v>34830</v>
      </c>
      <c r="L103" s="47">
        <v>34776</v>
      </c>
      <c r="M103" s="47">
        <v>34655</v>
      </c>
      <c r="N103" s="47">
        <v>34452</v>
      </c>
      <c r="O103" s="47">
        <v>34347</v>
      </c>
      <c r="P103" s="47">
        <v>34453</v>
      </c>
      <c r="Q103" s="47">
        <v>34385</v>
      </c>
      <c r="R103" s="47">
        <v>34663</v>
      </c>
      <c r="S103" s="47">
        <v>35349</v>
      </c>
      <c r="T103" s="47">
        <v>35376</v>
      </c>
      <c r="U103" s="47">
        <v>35286</v>
      </c>
      <c r="V103" s="47">
        <v>35092</v>
      </c>
      <c r="W103" s="47">
        <v>35306</v>
      </c>
      <c r="X103" s="47">
        <v>35388</v>
      </c>
      <c r="Y103" s="47">
        <v>34981</v>
      </c>
      <c r="Z103" s="47">
        <v>34720</v>
      </c>
      <c r="AA103" s="47">
        <v>34705</v>
      </c>
      <c r="AB103" s="47">
        <v>34842</v>
      </c>
      <c r="AC103" s="47">
        <v>34715</v>
      </c>
      <c r="AD103" s="47"/>
    </row>
    <row r="104" spans="1:30" x14ac:dyDescent="0.35">
      <c r="A104" t="s">
        <v>98</v>
      </c>
      <c r="B104" s="47">
        <v>91919</v>
      </c>
      <c r="C104" s="47">
        <v>92328</v>
      </c>
      <c r="D104" s="47">
        <v>92211</v>
      </c>
      <c r="E104" s="47">
        <v>91184</v>
      </c>
      <c r="F104" s="47">
        <v>91652</v>
      </c>
      <c r="G104" s="47">
        <v>93303</v>
      </c>
      <c r="H104" s="47">
        <v>93869</v>
      </c>
      <c r="I104" s="47">
        <v>93383</v>
      </c>
      <c r="J104" s="47">
        <v>92946</v>
      </c>
      <c r="K104" s="47">
        <v>92863</v>
      </c>
      <c r="L104" s="47">
        <v>92807</v>
      </c>
      <c r="M104" s="47">
        <v>92703</v>
      </c>
      <c r="N104" s="47">
        <v>92128</v>
      </c>
      <c r="O104" s="47">
        <v>91871</v>
      </c>
      <c r="P104" s="47">
        <v>92099</v>
      </c>
      <c r="Q104" s="47">
        <v>91752</v>
      </c>
      <c r="R104" s="47">
        <v>92461</v>
      </c>
      <c r="S104" s="47">
        <v>94240</v>
      </c>
      <c r="T104" s="47">
        <v>94495</v>
      </c>
      <c r="U104" s="47">
        <v>94100</v>
      </c>
      <c r="V104" s="47">
        <v>93557</v>
      </c>
      <c r="W104" s="47">
        <v>94141</v>
      </c>
      <c r="X104" s="47">
        <v>94501</v>
      </c>
      <c r="Y104" s="47">
        <v>93455</v>
      </c>
      <c r="Z104" s="47">
        <v>92817</v>
      </c>
      <c r="AA104" s="47">
        <v>92847</v>
      </c>
      <c r="AB104" s="47">
        <v>93140</v>
      </c>
      <c r="AC104" s="47">
        <v>92688</v>
      </c>
      <c r="AD104" s="47"/>
    </row>
    <row r="105" spans="1:30" x14ac:dyDescent="0.35">
      <c r="A105" t="s">
        <v>99</v>
      </c>
      <c r="B105" s="47">
        <v>103897</v>
      </c>
      <c r="C105" s="47">
        <v>103915</v>
      </c>
      <c r="D105" s="47">
        <v>103813</v>
      </c>
      <c r="E105" s="47">
        <v>103371</v>
      </c>
      <c r="F105" s="47">
        <v>103728</v>
      </c>
      <c r="G105" s="47">
        <v>106010</v>
      </c>
      <c r="H105" s="47">
        <v>106182</v>
      </c>
      <c r="I105" s="47">
        <v>106160</v>
      </c>
      <c r="J105" s="47">
        <v>104908</v>
      </c>
      <c r="K105" s="47">
        <v>104778</v>
      </c>
      <c r="L105" s="47">
        <v>104735</v>
      </c>
      <c r="M105" s="47">
        <v>104569</v>
      </c>
      <c r="N105" s="47">
        <v>104592</v>
      </c>
      <c r="O105" s="47">
        <v>104222</v>
      </c>
      <c r="P105" s="47">
        <v>104625</v>
      </c>
      <c r="Q105" s="47">
        <v>104541</v>
      </c>
      <c r="R105" s="47">
        <v>105090</v>
      </c>
      <c r="S105" s="47">
        <v>107523</v>
      </c>
      <c r="T105" s="47">
        <v>107501</v>
      </c>
      <c r="U105" s="47">
        <v>107405</v>
      </c>
      <c r="V105" s="47">
        <v>105934</v>
      </c>
      <c r="W105" s="47">
        <v>106513</v>
      </c>
      <c r="X105" s="47">
        <v>107005</v>
      </c>
      <c r="Y105" s="47">
        <v>106054</v>
      </c>
      <c r="Z105" s="47">
        <v>105715</v>
      </c>
      <c r="AA105" s="47">
        <v>105332</v>
      </c>
      <c r="AB105" s="47">
        <v>105789</v>
      </c>
      <c r="AC105" s="47">
        <v>105207</v>
      </c>
      <c r="AD105" s="47"/>
    </row>
    <row r="106" spans="1:30" x14ac:dyDescent="0.35">
      <c r="A106" t="s">
        <v>100</v>
      </c>
      <c r="B106" s="47">
        <v>48787</v>
      </c>
      <c r="C106" s="47">
        <v>48945</v>
      </c>
      <c r="D106" s="47">
        <v>49076</v>
      </c>
      <c r="E106" s="47">
        <v>48598</v>
      </c>
      <c r="F106" s="47">
        <v>48888</v>
      </c>
      <c r="G106" s="47">
        <v>49442</v>
      </c>
      <c r="H106" s="47">
        <v>49563</v>
      </c>
      <c r="I106" s="47">
        <v>49616</v>
      </c>
      <c r="J106" s="47">
        <v>49118</v>
      </c>
      <c r="K106" s="47">
        <v>48911</v>
      </c>
      <c r="L106" s="47">
        <v>48798</v>
      </c>
      <c r="M106" s="47">
        <v>48864</v>
      </c>
      <c r="N106" s="47">
        <v>48781</v>
      </c>
      <c r="O106" s="47">
        <v>48979</v>
      </c>
      <c r="P106" s="47">
        <v>49116</v>
      </c>
      <c r="Q106" s="47">
        <v>49018</v>
      </c>
      <c r="R106" s="47">
        <v>49242</v>
      </c>
      <c r="S106" s="47">
        <v>49993</v>
      </c>
      <c r="T106" s="47">
        <v>50288</v>
      </c>
      <c r="U106" s="47">
        <v>50328</v>
      </c>
      <c r="V106" s="47">
        <v>49737</v>
      </c>
      <c r="W106" s="47">
        <v>49757</v>
      </c>
      <c r="X106" s="47">
        <v>49824</v>
      </c>
      <c r="Y106" s="47">
        <v>49441</v>
      </c>
      <c r="Z106" s="47">
        <v>48844</v>
      </c>
      <c r="AA106" s="47">
        <v>48909</v>
      </c>
      <c r="AB106" s="47">
        <v>48912</v>
      </c>
      <c r="AC106" s="47">
        <v>48917</v>
      </c>
      <c r="AD106" s="47"/>
    </row>
    <row r="107" spans="1:30" x14ac:dyDescent="0.35">
      <c r="A107" t="s">
        <v>101</v>
      </c>
      <c r="B107" s="47">
        <v>4066</v>
      </c>
      <c r="C107" s="47">
        <v>4110</v>
      </c>
      <c r="D107" s="47">
        <v>4159</v>
      </c>
      <c r="E107" s="47">
        <v>4168</v>
      </c>
      <c r="F107" s="47">
        <v>4106</v>
      </c>
      <c r="G107" s="47">
        <v>4215</v>
      </c>
      <c r="H107" s="47">
        <v>4003</v>
      </c>
      <c r="I107" s="47">
        <v>4035</v>
      </c>
      <c r="J107" s="47">
        <v>3940</v>
      </c>
      <c r="K107" s="47">
        <v>3962</v>
      </c>
      <c r="L107" s="47">
        <v>3988</v>
      </c>
      <c r="M107" s="47">
        <v>3956</v>
      </c>
      <c r="N107" s="47">
        <v>4041</v>
      </c>
      <c r="O107" s="47">
        <v>4184</v>
      </c>
      <c r="P107" s="47">
        <v>4231</v>
      </c>
      <c r="Q107" s="47">
        <v>4278</v>
      </c>
      <c r="R107" s="47">
        <v>4228</v>
      </c>
      <c r="S107" s="47">
        <v>4346</v>
      </c>
      <c r="T107" s="47">
        <v>4196</v>
      </c>
      <c r="U107" s="47">
        <v>4123</v>
      </c>
      <c r="V107" s="47">
        <v>4126</v>
      </c>
      <c r="W107" s="47">
        <v>4063</v>
      </c>
      <c r="X107" s="47">
        <v>4072</v>
      </c>
      <c r="Y107" s="47">
        <v>4007</v>
      </c>
      <c r="Z107" s="47">
        <v>4058</v>
      </c>
      <c r="AA107" s="47">
        <v>4126</v>
      </c>
      <c r="AB107" s="47">
        <v>4169</v>
      </c>
      <c r="AC107" s="47">
        <v>4331</v>
      </c>
      <c r="AD107" s="47"/>
    </row>
    <row r="108" spans="1:30" x14ac:dyDescent="0.35">
      <c r="A108" t="s">
        <v>102</v>
      </c>
      <c r="B108" s="47">
        <v>24700</v>
      </c>
      <c r="C108" s="47">
        <v>24875</v>
      </c>
      <c r="D108" s="47">
        <v>24724</v>
      </c>
      <c r="E108" s="47">
        <v>24519</v>
      </c>
      <c r="F108" s="47">
        <v>24459</v>
      </c>
      <c r="G108" s="47">
        <v>24712</v>
      </c>
      <c r="H108" s="47">
        <v>24638</v>
      </c>
      <c r="I108" s="47">
        <v>24450</v>
      </c>
      <c r="J108" s="47">
        <v>24118</v>
      </c>
      <c r="K108" s="47">
        <v>24182</v>
      </c>
      <c r="L108" s="47">
        <v>24202</v>
      </c>
      <c r="M108" s="47">
        <v>24266</v>
      </c>
      <c r="N108" s="47">
        <v>24569</v>
      </c>
      <c r="O108" s="47">
        <v>24904</v>
      </c>
      <c r="P108" s="47">
        <v>24804</v>
      </c>
      <c r="Q108" s="47">
        <v>24773</v>
      </c>
      <c r="R108" s="47">
        <v>24736</v>
      </c>
      <c r="S108" s="47">
        <v>25219</v>
      </c>
      <c r="T108" s="47">
        <v>25108</v>
      </c>
      <c r="U108" s="47">
        <v>25027</v>
      </c>
      <c r="V108" s="47">
        <v>24806</v>
      </c>
      <c r="W108" s="47">
        <v>24806</v>
      </c>
      <c r="X108" s="47">
        <v>24957</v>
      </c>
      <c r="Y108" s="47">
        <v>24812</v>
      </c>
      <c r="Z108" s="47">
        <v>24978</v>
      </c>
      <c r="AA108" s="47">
        <v>25083</v>
      </c>
      <c r="AB108" s="47">
        <v>25085</v>
      </c>
      <c r="AC108" s="47">
        <v>25024</v>
      </c>
      <c r="AD108" s="47"/>
    </row>
    <row r="109" spans="1:30" x14ac:dyDescent="0.35">
      <c r="A109" t="s">
        <v>103</v>
      </c>
      <c r="B109" s="47">
        <v>27124</v>
      </c>
      <c r="C109" s="47">
        <v>28231</v>
      </c>
      <c r="D109" s="47">
        <v>28275</v>
      </c>
      <c r="E109" s="47">
        <v>27908</v>
      </c>
      <c r="F109" s="47">
        <v>27322</v>
      </c>
      <c r="G109" s="47">
        <v>27016</v>
      </c>
      <c r="H109" s="47">
        <v>26229</v>
      </c>
      <c r="I109" s="47">
        <v>25702</v>
      </c>
      <c r="J109" s="47">
        <v>26482</v>
      </c>
      <c r="K109" s="47">
        <v>26939</v>
      </c>
      <c r="L109" s="47">
        <v>26915</v>
      </c>
      <c r="M109" s="47">
        <v>26652</v>
      </c>
      <c r="N109" s="47">
        <v>26043</v>
      </c>
      <c r="O109" s="47">
        <v>27499</v>
      </c>
      <c r="P109" s="47">
        <v>27676</v>
      </c>
      <c r="Q109" s="47">
        <v>27742</v>
      </c>
      <c r="R109" s="47">
        <v>27206</v>
      </c>
      <c r="S109" s="47">
        <v>26818</v>
      </c>
      <c r="T109" s="47">
        <v>26030</v>
      </c>
      <c r="U109" s="47">
        <v>25580</v>
      </c>
      <c r="V109" s="47">
        <v>26606</v>
      </c>
      <c r="W109" s="47">
        <v>26586</v>
      </c>
      <c r="X109" s="47">
        <v>26646</v>
      </c>
      <c r="Y109" s="47">
        <v>26456</v>
      </c>
      <c r="Z109" s="47">
        <v>25798</v>
      </c>
      <c r="AA109" s="47">
        <v>26939</v>
      </c>
      <c r="AB109" s="47">
        <v>27378</v>
      </c>
      <c r="AC109" s="47">
        <v>27589</v>
      </c>
      <c r="AD109" s="47"/>
    </row>
    <row r="110" spans="1:30" x14ac:dyDescent="0.35">
      <c r="A110" t="s">
        <v>104</v>
      </c>
      <c r="B110" s="47">
        <v>24890</v>
      </c>
      <c r="C110" s="47">
        <v>25154</v>
      </c>
      <c r="D110" s="47">
        <v>25078</v>
      </c>
      <c r="E110" s="47">
        <v>24642</v>
      </c>
      <c r="F110" s="47">
        <v>24564</v>
      </c>
      <c r="G110" s="47">
        <v>24952</v>
      </c>
      <c r="H110" s="47">
        <v>24604</v>
      </c>
      <c r="I110" s="47">
        <v>24509</v>
      </c>
      <c r="J110" s="47">
        <v>24152</v>
      </c>
      <c r="K110" s="47">
        <v>24044</v>
      </c>
      <c r="L110" s="47">
        <v>24155</v>
      </c>
      <c r="M110" s="47">
        <v>24617</v>
      </c>
      <c r="N110" s="47">
        <v>25084</v>
      </c>
      <c r="O110" s="47">
        <v>25500</v>
      </c>
      <c r="P110" s="47">
        <v>25398</v>
      </c>
      <c r="Q110" s="47">
        <v>25178</v>
      </c>
      <c r="R110" s="47">
        <v>25037</v>
      </c>
      <c r="S110" s="47">
        <v>25653</v>
      </c>
      <c r="T110" s="47">
        <v>25247</v>
      </c>
      <c r="U110" s="47">
        <v>25077</v>
      </c>
      <c r="V110" s="47">
        <v>24904</v>
      </c>
      <c r="W110" s="47">
        <v>24800</v>
      </c>
      <c r="X110" s="47">
        <v>25099</v>
      </c>
      <c r="Y110" s="47">
        <v>25314</v>
      </c>
      <c r="Z110" s="47">
        <v>25622</v>
      </c>
      <c r="AA110" s="47">
        <v>25747</v>
      </c>
      <c r="AB110" s="47">
        <v>25640</v>
      </c>
      <c r="AC110" s="47">
        <v>25230</v>
      </c>
      <c r="AD110" s="47"/>
    </row>
    <row r="111" spans="1:30" x14ac:dyDescent="0.35">
      <c r="A111" t="s">
        <v>105</v>
      </c>
      <c r="B111" s="47">
        <v>37304</v>
      </c>
      <c r="C111" s="47">
        <v>38228</v>
      </c>
      <c r="D111" s="47">
        <v>38238</v>
      </c>
      <c r="E111" s="47">
        <v>37846</v>
      </c>
      <c r="F111" s="47">
        <v>37554</v>
      </c>
      <c r="G111" s="47">
        <v>37191</v>
      </c>
      <c r="H111" s="47">
        <v>37246</v>
      </c>
      <c r="I111" s="47">
        <v>37161</v>
      </c>
      <c r="J111" s="47">
        <v>38057</v>
      </c>
      <c r="K111" s="47">
        <v>37982</v>
      </c>
      <c r="L111" s="47">
        <v>37700</v>
      </c>
      <c r="M111" s="47">
        <v>37613</v>
      </c>
      <c r="N111" s="47">
        <v>36831</v>
      </c>
      <c r="O111" s="47">
        <v>37858</v>
      </c>
      <c r="P111" s="47">
        <v>38002</v>
      </c>
      <c r="Q111" s="47">
        <v>38095</v>
      </c>
      <c r="R111" s="47">
        <v>37943</v>
      </c>
      <c r="S111" s="47">
        <v>37510</v>
      </c>
      <c r="T111" s="47">
        <v>37430</v>
      </c>
      <c r="U111" s="47">
        <v>37231</v>
      </c>
      <c r="V111" s="47">
        <v>38342</v>
      </c>
      <c r="W111" s="47">
        <v>38324</v>
      </c>
      <c r="X111" s="47">
        <v>38199</v>
      </c>
      <c r="Y111" s="47">
        <v>38049</v>
      </c>
      <c r="Z111" s="47">
        <v>37063</v>
      </c>
      <c r="AA111" s="47">
        <v>38005</v>
      </c>
      <c r="AB111" s="47">
        <v>38191</v>
      </c>
      <c r="AC111" s="47">
        <v>38223</v>
      </c>
      <c r="AD111" s="47"/>
    </row>
    <row r="112" spans="1:30" x14ac:dyDescent="0.35">
      <c r="A112" t="s">
        <v>106</v>
      </c>
      <c r="B112" s="47">
        <v>6317</v>
      </c>
      <c r="C112" s="47">
        <v>6356</v>
      </c>
      <c r="D112" s="47">
        <v>6408</v>
      </c>
      <c r="E112" s="47">
        <v>6365</v>
      </c>
      <c r="F112" s="47">
        <v>6272</v>
      </c>
      <c r="G112" s="47">
        <v>6460</v>
      </c>
      <c r="H112" s="47">
        <v>6262</v>
      </c>
      <c r="I112" s="47">
        <v>6249</v>
      </c>
      <c r="J112" s="47">
        <v>6156</v>
      </c>
      <c r="K112" s="47">
        <v>6235</v>
      </c>
      <c r="L112" s="47">
        <v>6168</v>
      </c>
      <c r="M112" s="47">
        <v>6185</v>
      </c>
      <c r="N112" s="47">
        <v>6440</v>
      </c>
      <c r="O112" s="47">
        <v>6489</v>
      </c>
      <c r="P112" s="47">
        <v>6492</v>
      </c>
      <c r="Q112" s="47">
        <v>6583</v>
      </c>
      <c r="R112" s="47">
        <v>6465</v>
      </c>
      <c r="S112" s="47">
        <v>6625</v>
      </c>
      <c r="T112" s="47">
        <v>6371</v>
      </c>
      <c r="U112" s="47">
        <v>6299</v>
      </c>
      <c r="V112" s="47">
        <v>6198</v>
      </c>
      <c r="W112" s="47">
        <v>6225</v>
      </c>
      <c r="X112" s="47">
        <v>6239</v>
      </c>
      <c r="Y112" s="47">
        <v>6244</v>
      </c>
      <c r="Z112" s="47">
        <v>6355</v>
      </c>
      <c r="AA112" s="47">
        <v>6386</v>
      </c>
      <c r="AB112" s="47">
        <v>6447</v>
      </c>
      <c r="AC112" s="47">
        <v>6451</v>
      </c>
      <c r="AD112" s="47"/>
    </row>
    <row r="113" spans="1:30" x14ac:dyDescent="0.35">
      <c r="A113" t="s">
        <v>107</v>
      </c>
      <c r="B113" s="47">
        <v>98045</v>
      </c>
      <c r="C113" s="47">
        <v>98703</v>
      </c>
      <c r="D113" s="47">
        <v>98327</v>
      </c>
      <c r="E113" s="47">
        <v>97587</v>
      </c>
      <c r="F113" s="47">
        <v>97830</v>
      </c>
      <c r="G113" s="47">
        <v>99716</v>
      </c>
      <c r="H113" s="47">
        <v>100790</v>
      </c>
      <c r="I113" s="47">
        <v>100569</v>
      </c>
      <c r="J113" s="47">
        <v>98784</v>
      </c>
      <c r="K113" s="47">
        <v>98796</v>
      </c>
      <c r="L113" s="47">
        <v>98359</v>
      </c>
      <c r="M113" s="47">
        <v>98547</v>
      </c>
      <c r="N113" s="47">
        <v>98276</v>
      </c>
      <c r="O113" s="47">
        <v>98855</v>
      </c>
      <c r="P113" s="47">
        <v>98586</v>
      </c>
      <c r="Q113" s="47">
        <v>98482</v>
      </c>
      <c r="R113" s="47">
        <v>99209</v>
      </c>
      <c r="S113" s="47">
        <v>101278</v>
      </c>
      <c r="T113" s="47">
        <v>102291</v>
      </c>
      <c r="U113" s="47">
        <v>102013</v>
      </c>
      <c r="V113" s="47">
        <v>100001</v>
      </c>
      <c r="W113" s="47">
        <v>100103</v>
      </c>
      <c r="X113" s="47">
        <v>100456</v>
      </c>
      <c r="Y113" s="47">
        <v>99499</v>
      </c>
      <c r="Z113" s="47">
        <v>99232</v>
      </c>
      <c r="AA113" s="47">
        <v>98912</v>
      </c>
      <c r="AB113" s="47">
        <v>99256</v>
      </c>
      <c r="AC113" s="47">
        <v>99164</v>
      </c>
      <c r="AD113" s="47"/>
    </row>
    <row r="114" spans="1:30" x14ac:dyDescent="0.35">
      <c r="A114" t="s">
        <v>108</v>
      </c>
      <c r="B114" s="47">
        <v>34456</v>
      </c>
      <c r="C114" s="47">
        <v>34712</v>
      </c>
      <c r="D114" s="47">
        <v>34491</v>
      </c>
      <c r="E114" s="47">
        <v>34295</v>
      </c>
      <c r="F114" s="47">
        <v>34377</v>
      </c>
      <c r="G114" s="47">
        <v>35111</v>
      </c>
      <c r="H114" s="47">
        <v>35463</v>
      </c>
      <c r="I114" s="47">
        <v>35466</v>
      </c>
      <c r="J114" s="47">
        <v>34668</v>
      </c>
      <c r="K114" s="47">
        <v>34671</v>
      </c>
      <c r="L114" s="47">
        <v>34501</v>
      </c>
      <c r="M114" s="47">
        <v>34514</v>
      </c>
      <c r="N114" s="47">
        <v>34473</v>
      </c>
      <c r="O114" s="47">
        <v>34695</v>
      </c>
      <c r="P114" s="47">
        <v>34678</v>
      </c>
      <c r="Q114" s="47">
        <v>34633</v>
      </c>
      <c r="R114" s="47">
        <v>34872</v>
      </c>
      <c r="S114" s="47">
        <v>35643</v>
      </c>
      <c r="T114" s="47">
        <v>36009</v>
      </c>
      <c r="U114" s="47">
        <v>35945</v>
      </c>
      <c r="V114" s="47">
        <v>35120</v>
      </c>
      <c r="W114" s="47">
        <v>35208</v>
      </c>
      <c r="X114" s="47">
        <v>35358</v>
      </c>
      <c r="Y114" s="47">
        <v>34989</v>
      </c>
      <c r="Z114" s="47">
        <v>34887</v>
      </c>
      <c r="AA114" s="47">
        <v>34757</v>
      </c>
      <c r="AB114" s="47">
        <v>34984</v>
      </c>
      <c r="AC114" s="47">
        <v>35026</v>
      </c>
      <c r="AD114" s="47"/>
    </row>
    <row r="115" spans="1:30" x14ac:dyDescent="0.35">
      <c r="A115" t="s">
        <v>109</v>
      </c>
      <c r="B115" s="47">
        <v>98045</v>
      </c>
      <c r="C115" s="47">
        <v>98703</v>
      </c>
      <c r="D115" s="47">
        <v>98327</v>
      </c>
      <c r="E115" s="47">
        <v>97587</v>
      </c>
      <c r="F115" s="47">
        <v>97830</v>
      </c>
      <c r="G115" s="47">
        <v>99716</v>
      </c>
      <c r="H115" s="47">
        <v>100790</v>
      </c>
      <c r="I115" s="47">
        <v>100569</v>
      </c>
      <c r="J115" s="47">
        <v>98784</v>
      </c>
      <c r="K115" s="47">
        <v>98796</v>
      </c>
      <c r="L115" s="47">
        <v>98359</v>
      </c>
      <c r="M115" s="47">
        <v>98547</v>
      </c>
      <c r="N115" s="47">
        <v>98276</v>
      </c>
      <c r="O115" s="47">
        <v>98855</v>
      </c>
      <c r="P115" s="47">
        <v>98586</v>
      </c>
      <c r="Q115" s="47">
        <v>98482</v>
      </c>
      <c r="R115" s="47">
        <v>99209</v>
      </c>
      <c r="S115" s="47">
        <v>101278</v>
      </c>
      <c r="T115" s="47">
        <v>102291</v>
      </c>
      <c r="U115" s="47">
        <v>102013</v>
      </c>
      <c r="V115" s="47">
        <v>100001</v>
      </c>
      <c r="W115" s="47">
        <v>100103</v>
      </c>
      <c r="X115" s="47">
        <v>100456</v>
      </c>
      <c r="Y115" s="47">
        <v>99499</v>
      </c>
      <c r="Z115" s="47">
        <v>99232</v>
      </c>
      <c r="AA115" s="47">
        <v>98912</v>
      </c>
      <c r="AB115" s="47">
        <v>99256</v>
      </c>
      <c r="AC115" s="47">
        <v>99164</v>
      </c>
      <c r="AD115" s="47"/>
    </row>
    <row r="116" spans="1:30" x14ac:dyDescent="0.35">
      <c r="A116" t="s">
        <v>110</v>
      </c>
      <c r="B116" s="47">
        <v>9019</v>
      </c>
      <c r="C116" s="47">
        <v>9038</v>
      </c>
      <c r="D116" s="47">
        <v>9210</v>
      </c>
      <c r="E116" s="47">
        <v>8972</v>
      </c>
      <c r="F116" s="47">
        <v>8825</v>
      </c>
      <c r="G116" s="47">
        <v>9127</v>
      </c>
      <c r="H116" s="47">
        <v>8895</v>
      </c>
      <c r="I116" s="47">
        <v>8783</v>
      </c>
      <c r="J116" s="47">
        <v>8583</v>
      </c>
      <c r="K116" s="47">
        <v>8564</v>
      </c>
      <c r="L116" s="47">
        <v>8554</v>
      </c>
      <c r="M116" s="47">
        <v>8649</v>
      </c>
      <c r="N116" s="47">
        <v>8796</v>
      </c>
      <c r="O116" s="47">
        <v>8966</v>
      </c>
      <c r="P116" s="47">
        <v>8970</v>
      </c>
      <c r="Q116" s="47">
        <v>8959</v>
      </c>
      <c r="R116" s="47">
        <v>8880</v>
      </c>
      <c r="S116" s="47">
        <v>9197</v>
      </c>
      <c r="T116" s="47">
        <v>8924</v>
      </c>
      <c r="U116" s="47">
        <v>8801</v>
      </c>
      <c r="V116" s="47">
        <v>8637</v>
      </c>
      <c r="W116" s="47">
        <v>8511</v>
      </c>
      <c r="X116" s="47">
        <v>8560</v>
      </c>
      <c r="Y116" s="47">
        <v>8610</v>
      </c>
      <c r="Z116" s="47">
        <v>8671</v>
      </c>
      <c r="AA116" s="47">
        <v>8754</v>
      </c>
      <c r="AB116" s="47">
        <v>8855</v>
      </c>
      <c r="AC116" s="47">
        <v>9127</v>
      </c>
      <c r="AD116" s="47"/>
    </row>
    <row r="117" spans="1:30" x14ac:dyDescent="0.35">
      <c r="A117" t="s">
        <v>111</v>
      </c>
      <c r="B117" s="47">
        <v>85461</v>
      </c>
      <c r="C117" s="47">
        <v>85991</v>
      </c>
      <c r="D117" s="47">
        <v>86233</v>
      </c>
      <c r="E117" s="47">
        <v>85356</v>
      </c>
      <c r="F117" s="47">
        <v>85588</v>
      </c>
      <c r="G117" s="47">
        <v>86902</v>
      </c>
      <c r="H117" s="47">
        <v>87276</v>
      </c>
      <c r="I117" s="47">
        <v>87013</v>
      </c>
      <c r="J117" s="47">
        <v>86334</v>
      </c>
      <c r="K117" s="47">
        <v>86244</v>
      </c>
      <c r="L117" s="47">
        <v>86118</v>
      </c>
      <c r="M117" s="47">
        <v>86029</v>
      </c>
      <c r="N117" s="47">
        <v>86471</v>
      </c>
      <c r="O117" s="47">
        <v>87222</v>
      </c>
      <c r="P117" s="47">
        <v>87798</v>
      </c>
      <c r="Q117" s="47">
        <v>87624</v>
      </c>
      <c r="R117" s="47">
        <v>87830</v>
      </c>
      <c r="S117" s="47">
        <v>89385</v>
      </c>
      <c r="T117" s="47">
        <v>90031</v>
      </c>
      <c r="U117" s="47">
        <v>89725</v>
      </c>
      <c r="V117" s="47">
        <v>88836</v>
      </c>
      <c r="W117" s="47">
        <v>89131</v>
      </c>
      <c r="X117" s="47">
        <v>89633</v>
      </c>
      <c r="Y117" s="47">
        <v>88965</v>
      </c>
      <c r="Z117" s="47">
        <v>88363</v>
      </c>
      <c r="AA117" s="47">
        <v>88379</v>
      </c>
      <c r="AB117" s="47">
        <v>88589</v>
      </c>
      <c r="AC117" s="47">
        <v>88167</v>
      </c>
      <c r="AD117" s="47"/>
    </row>
    <row r="118" spans="1:30" x14ac:dyDescent="0.35">
      <c r="A118" t="s">
        <v>112</v>
      </c>
      <c r="B118" s="47">
        <v>6710</v>
      </c>
      <c r="C118" s="47">
        <v>6794</v>
      </c>
      <c r="D118" s="47">
        <v>6749</v>
      </c>
      <c r="E118" s="47">
        <v>6664</v>
      </c>
      <c r="F118" s="47">
        <v>6482</v>
      </c>
      <c r="G118" s="47">
        <v>6573</v>
      </c>
      <c r="H118" s="47">
        <v>6522</v>
      </c>
      <c r="I118" s="47">
        <v>6492</v>
      </c>
      <c r="J118" s="47">
        <v>6331</v>
      </c>
      <c r="K118" s="47">
        <v>6307</v>
      </c>
      <c r="L118" s="47">
        <v>6429</v>
      </c>
      <c r="M118" s="47">
        <v>6415</v>
      </c>
      <c r="N118" s="47">
        <v>6562</v>
      </c>
      <c r="O118" s="47">
        <v>6632</v>
      </c>
      <c r="P118" s="47">
        <v>6606</v>
      </c>
      <c r="Q118" s="47">
        <v>6553</v>
      </c>
      <c r="R118" s="47">
        <v>6404</v>
      </c>
      <c r="S118" s="47">
        <v>6455</v>
      </c>
      <c r="T118" s="47">
        <v>6377</v>
      </c>
      <c r="U118" s="47">
        <v>6254</v>
      </c>
      <c r="V118" s="47">
        <v>6184</v>
      </c>
      <c r="W118" s="47">
        <v>6098</v>
      </c>
      <c r="X118" s="47">
        <v>6240</v>
      </c>
      <c r="Y118" s="47">
        <v>6236</v>
      </c>
      <c r="Z118" s="47">
        <v>6389</v>
      </c>
      <c r="AA118" s="47">
        <v>6390</v>
      </c>
      <c r="AB118" s="47">
        <v>6432</v>
      </c>
      <c r="AC118" s="47">
        <v>6453</v>
      </c>
      <c r="AD118" s="47"/>
    </row>
    <row r="119" spans="1:30" x14ac:dyDescent="0.35">
      <c r="A119" t="s">
        <v>113</v>
      </c>
      <c r="B119" s="47">
        <v>34154</v>
      </c>
      <c r="C119" s="47">
        <v>34307</v>
      </c>
      <c r="D119" s="47">
        <v>34532</v>
      </c>
      <c r="E119" s="47">
        <v>34085</v>
      </c>
      <c r="F119" s="47">
        <v>34357</v>
      </c>
      <c r="G119" s="47">
        <v>35715</v>
      </c>
      <c r="H119" s="47">
        <v>35575</v>
      </c>
      <c r="I119" s="47">
        <v>35131</v>
      </c>
      <c r="J119" s="47">
        <v>34184</v>
      </c>
      <c r="K119" s="47">
        <v>33845</v>
      </c>
      <c r="L119" s="47">
        <v>33683</v>
      </c>
      <c r="M119" s="47">
        <v>33678</v>
      </c>
      <c r="N119" s="47">
        <v>34076</v>
      </c>
      <c r="O119" s="47">
        <v>34543</v>
      </c>
      <c r="P119" s="47">
        <v>34696</v>
      </c>
      <c r="Q119" s="47">
        <v>34823</v>
      </c>
      <c r="R119" s="47">
        <v>35190</v>
      </c>
      <c r="S119" s="47">
        <v>36999</v>
      </c>
      <c r="T119" s="47">
        <v>36743</v>
      </c>
      <c r="U119" s="47">
        <v>36321</v>
      </c>
      <c r="V119" s="47">
        <v>35380</v>
      </c>
      <c r="W119" s="47">
        <v>34928</v>
      </c>
      <c r="X119" s="47">
        <v>34947</v>
      </c>
      <c r="Y119" s="47">
        <v>34812</v>
      </c>
      <c r="Z119" s="47">
        <v>34880</v>
      </c>
      <c r="AA119" s="47">
        <v>34969</v>
      </c>
      <c r="AB119" s="47">
        <v>35282</v>
      </c>
      <c r="AC119" s="47">
        <v>35401</v>
      </c>
      <c r="AD119" s="47"/>
    </row>
    <row r="120" spans="1:30" x14ac:dyDescent="0.35">
      <c r="A120" t="s">
        <v>114</v>
      </c>
      <c r="B120" s="47">
        <v>7869</v>
      </c>
      <c r="C120" s="47">
        <v>7933</v>
      </c>
      <c r="D120" s="47">
        <v>7895</v>
      </c>
      <c r="E120" s="47">
        <v>7939</v>
      </c>
      <c r="F120" s="47">
        <v>8109</v>
      </c>
      <c r="G120" s="47">
        <v>8500</v>
      </c>
      <c r="H120" s="47">
        <v>8363</v>
      </c>
      <c r="I120" s="47">
        <v>8340</v>
      </c>
      <c r="J120" s="47">
        <v>7988</v>
      </c>
      <c r="K120" s="47">
        <v>7770</v>
      </c>
      <c r="L120" s="47">
        <v>7602</v>
      </c>
      <c r="M120" s="47">
        <v>7751</v>
      </c>
      <c r="N120" s="47">
        <v>7790</v>
      </c>
      <c r="O120" s="47">
        <v>7930</v>
      </c>
      <c r="P120" s="47">
        <v>7883</v>
      </c>
      <c r="Q120" s="47">
        <v>7934</v>
      </c>
      <c r="R120" s="47">
        <v>8175</v>
      </c>
      <c r="S120" s="47">
        <v>8651</v>
      </c>
      <c r="T120" s="47">
        <v>8568</v>
      </c>
      <c r="U120" s="47">
        <v>8480</v>
      </c>
      <c r="V120" s="47">
        <v>8155</v>
      </c>
      <c r="W120" s="47">
        <v>7953</v>
      </c>
      <c r="X120" s="47">
        <v>7818</v>
      </c>
      <c r="Y120" s="47">
        <v>7913</v>
      </c>
      <c r="Z120" s="47">
        <v>7880</v>
      </c>
      <c r="AA120" s="47">
        <v>7938</v>
      </c>
      <c r="AB120" s="47">
        <v>7903</v>
      </c>
      <c r="AC120" s="47">
        <v>7995</v>
      </c>
      <c r="AD120" s="47"/>
    </row>
    <row r="121" spans="1:30" x14ac:dyDescent="0.35">
      <c r="A121" t="s">
        <v>115</v>
      </c>
      <c r="B121" s="47">
        <v>20925</v>
      </c>
      <c r="C121" s="47">
        <v>21040</v>
      </c>
      <c r="D121" s="47">
        <v>21033</v>
      </c>
      <c r="E121" s="47">
        <v>20766</v>
      </c>
      <c r="F121" s="47">
        <v>20463</v>
      </c>
      <c r="G121" s="47">
        <v>21010</v>
      </c>
      <c r="H121" s="47">
        <v>20745</v>
      </c>
      <c r="I121" s="47">
        <v>20339</v>
      </c>
      <c r="J121" s="47">
        <v>19993</v>
      </c>
      <c r="K121" s="47">
        <v>19836</v>
      </c>
      <c r="L121" s="47">
        <v>20045</v>
      </c>
      <c r="M121" s="47">
        <v>20010</v>
      </c>
      <c r="N121" s="47">
        <v>20223</v>
      </c>
      <c r="O121" s="47">
        <v>20513</v>
      </c>
      <c r="P121" s="47">
        <v>20506</v>
      </c>
      <c r="Q121" s="47">
        <v>20739</v>
      </c>
      <c r="R121" s="47">
        <v>20608</v>
      </c>
      <c r="S121" s="47">
        <v>21233</v>
      </c>
      <c r="T121" s="47">
        <v>20835</v>
      </c>
      <c r="U121" s="47">
        <v>20511</v>
      </c>
      <c r="V121" s="47">
        <v>20255</v>
      </c>
      <c r="W121" s="47">
        <v>19926</v>
      </c>
      <c r="X121" s="47">
        <v>20247</v>
      </c>
      <c r="Y121" s="47">
        <v>20122</v>
      </c>
      <c r="Z121" s="47">
        <v>20308</v>
      </c>
      <c r="AA121" s="47">
        <v>20396</v>
      </c>
      <c r="AB121" s="47">
        <v>20538</v>
      </c>
      <c r="AC121" s="47">
        <v>20871</v>
      </c>
      <c r="AD121" s="47"/>
    </row>
    <row r="122" spans="1:30" x14ac:dyDescent="0.35">
      <c r="A122" t="s">
        <v>116</v>
      </c>
      <c r="B122" s="47">
        <v>22452</v>
      </c>
      <c r="C122" s="47">
        <v>22579</v>
      </c>
      <c r="D122" s="47">
        <v>22555</v>
      </c>
      <c r="E122" s="47">
        <v>22293</v>
      </c>
      <c r="F122" s="47">
        <v>21968</v>
      </c>
      <c r="G122" s="47">
        <v>22568</v>
      </c>
      <c r="H122" s="47">
        <v>22318</v>
      </c>
      <c r="I122" s="47">
        <v>21866</v>
      </c>
      <c r="J122" s="47">
        <v>21451</v>
      </c>
      <c r="K122" s="47">
        <v>21289</v>
      </c>
      <c r="L122" s="47">
        <v>21508</v>
      </c>
      <c r="M122" s="47">
        <v>21466</v>
      </c>
      <c r="N122" s="47">
        <v>21687</v>
      </c>
      <c r="O122" s="47">
        <v>21998</v>
      </c>
      <c r="P122" s="47">
        <v>21999</v>
      </c>
      <c r="Q122" s="47">
        <v>22287</v>
      </c>
      <c r="R122" s="47">
        <v>22135</v>
      </c>
      <c r="S122" s="47">
        <v>22824</v>
      </c>
      <c r="T122" s="47">
        <v>22437</v>
      </c>
      <c r="U122" s="47">
        <v>22095</v>
      </c>
      <c r="V122" s="47">
        <v>21742</v>
      </c>
      <c r="W122" s="47">
        <v>21388</v>
      </c>
      <c r="X122" s="47">
        <v>21724</v>
      </c>
      <c r="Y122" s="47">
        <v>21577</v>
      </c>
      <c r="Z122" s="47">
        <v>21776</v>
      </c>
      <c r="AA122" s="47">
        <v>21870</v>
      </c>
      <c r="AB122" s="47">
        <v>22045</v>
      </c>
      <c r="AC122" s="47">
        <v>22448</v>
      </c>
      <c r="AD122" s="47"/>
    </row>
    <row r="123" spans="1:30" x14ac:dyDescent="0.35">
      <c r="A123" t="s">
        <v>117</v>
      </c>
      <c r="B123" s="47">
        <v>60827</v>
      </c>
      <c r="C123" s="47">
        <v>60883</v>
      </c>
      <c r="D123" s="47">
        <v>60912</v>
      </c>
      <c r="E123" s="47">
        <v>60475</v>
      </c>
      <c r="F123" s="47">
        <v>61150</v>
      </c>
      <c r="G123" s="47">
        <v>63048</v>
      </c>
      <c r="H123" s="47">
        <v>63029</v>
      </c>
      <c r="I123" s="47">
        <v>62448</v>
      </c>
      <c r="J123" s="47">
        <v>61424</v>
      </c>
      <c r="K123" s="47">
        <v>61271</v>
      </c>
      <c r="L123" s="47">
        <v>60821</v>
      </c>
      <c r="M123" s="47">
        <v>60676</v>
      </c>
      <c r="N123" s="47">
        <v>60955</v>
      </c>
      <c r="O123" s="47">
        <v>60857</v>
      </c>
      <c r="P123" s="47">
        <v>61287</v>
      </c>
      <c r="Q123" s="47">
        <v>61181</v>
      </c>
      <c r="R123" s="47">
        <v>61885</v>
      </c>
      <c r="S123" s="47">
        <v>64132</v>
      </c>
      <c r="T123" s="47">
        <v>64519</v>
      </c>
      <c r="U123" s="47">
        <v>64195</v>
      </c>
      <c r="V123" s="47">
        <v>63124</v>
      </c>
      <c r="W123" s="47">
        <v>63139</v>
      </c>
      <c r="X123" s="47">
        <v>63340</v>
      </c>
      <c r="Y123" s="47">
        <v>62678</v>
      </c>
      <c r="Z123" s="47">
        <v>62717</v>
      </c>
      <c r="AA123" s="47">
        <v>62482</v>
      </c>
      <c r="AB123" s="47">
        <v>62901</v>
      </c>
      <c r="AC123" s="47">
        <v>62613</v>
      </c>
      <c r="AD123" s="47"/>
    </row>
    <row r="124" spans="1:30" x14ac:dyDescent="0.35">
      <c r="A124" t="s">
        <v>118</v>
      </c>
      <c r="B124" s="47">
        <v>24430</v>
      </c>
      <c r="C124" s="47">
        <v>24428</v>
      </c>
      <c r="D124" s="47">
        <v>24469</v>
      </c>
      <c r="E124" s="47">
        <v>24346</v>
      </c>
      <c r="F124" s="47">
        <v>24609</v>
      </c>
      <c r="G124" s="47">
        <v>25363</v>
      </c>
      <c r="H124" s="47">
        <v>25351</v>
      </c>
      <c r="I124" s="47">
        <v>25105</v>
      </c>
      <c r="J124" s="47">
        <v>24693</v>
      </c>
      <c r="K124" s="47">
        <v>24624</v>
      </c>
      <c r="L124" s="47">
        <v>24431</v>
      </c>
      <c r="M124" s="47">
        <v>24375</v>
      </c>
      <c r="N124" s="47">
        <v>24481</v>
      </c>
      <c r="O124" s="47">
        <v>24428</v>
      </c>
      <c r="P124" s="47">
        <v>24596</v>
      </c>
      <c r="Q124" s="47">
        <v>24591</v>
      </c>
      <c r="R124" s="47">
        <v>24863</v>
      </c>
      <c r="S124" s="47">
        <v>25779</v>
      </c>
      <c r="T124" s="47">
        <v>25937</v>
      </c>
      <c r="U124" s="47">
        <v>25849</v>
      </c>
      <c r="V124" s="47">
        <v>25396</v>
      </c>
      <c r="W124" s="47">
        <v>25407</v>
      </c>
      <c r="X124" s="47">
        <v>25467</v>
      </c>
      <c r="Y124" s="47">
        <v>25198</v>
      </c>
      <c r="Z124" s="47">
        <v>25209</v>
      </c>
      <c r="AA124" s="47">
        <v>25121</v>
      </c>
      <c r="AB124" s="47">
        <v>25293</v>
      </c>
      <c r="AC124" s="47">
        <v>25171</v>
      </c>
      <c r="AD124" s="47"/>
    </row>
    <row r="125" spans="1:30" x14ac:dyDescent="0.35">
      <c r="A125" t="s">
        <v>119</v>
      </c>
      <c r="B125" s="47">
        <v>60827</v>
      </c>
      <c r="C125" s="47">
        <v>60883</v>
      </c>
      <c r="D125" s="47">
        <v>60912</v>
      </c>
      <c r="E125" s="47">
        <v>60475</v>
      </c>
      <c r="F125" s="47">
        <v>61150</v>
      </c>
      <c r="G125" s="47">
        <v>63048</v>
      </c>
      <c r="H125" s="47">
        <v>63029</v>
      </c>
      <c r="I125" s="47">
        <v>62448</v>
      </c>
      <c r="J125" s="47">
        <v>61424</v>
      </c>
      <c r="K125" s="47">
        <v>61271</v>
      </c>
      <c r="L125" s="47">
        <v>60821</v>
      </c>
      <c r="M125" s="47">
        <v>60676</v>
      </c>
      <c r="N125" s="47">
        <v>60955</v>
      </c>
      <c r="O125" s="47">
        <v>60857</v>
      </c>
      <c r="P125" s="47">
        <v>61287</v>
      </c>
      <c r="Q125" s="47">
        <v>61181</v>
      </c>
      <c r="R125" s="47">
        <v>61885</v>
      </c>
      <c r="S125" s="47">
        <v>64132</v>
      </c>
      <c r="T125" s="47">
        <v>64519</v>
      </c>
      <c r="U125" s="47">
        <v>64195</v>
      </c>
      <c r="V125" s="47">
        <v>63124</v>
      </c>
      <c r="W125" s="47">
        <v>63139</v>
      </c>
      <c r="X125" s="47">
        <v>63340</v>
      </c>
      <c r="Y125" s="47">
        <v>62678</v>
      </c>
      <c r="Z125" s="47">
        <v>62717</v>
      </c>
      <c r="AA125" s="47">
        <v>62482</v>
      </c>
      <c r="AB125" s="47">
        <v>62901</v>
      </c>
      <c r="AC125" s="47">
        <v>62613</v>
      </c>
      <c r="AD125" s="47"/>
    </row>
    <row r="126" spans="1:30" x14ac:dyDescent="0.35">
      <c r="A126" t="s">
        <v>120</v>
      </c>
      <c r="B126" s="47">
        <v>49909</v>
      </c>
      <c r="C126" s="47">
        <v>50081</v>
      </c>
      <c r="D126" s="47">
        <v>49779</v>
      </c>
      <c r="E126" s="47">
        <v>49566</v>
      </c>
      <c r="F126" s="47">
        <v>49642</v>
      </c>
      <c r="G126" s="47">
        <v>50078</v>
      </c>
      <c r="H126" s="47">
        <v>50055</v>
      </c>
      <c r="I126" s="47">
        <v>49803</v>
      </c>
      <c r="J126" s="47">
        <v>49312</v>
      </c>
      <c r="K126" s="47">
        <v>49418</v>
      </c>
      <c r="L126" s="47">
        <v>49389</v>
      </c>
      <c r="M126" s="47">
        <v>49541</v>
      </c>
      <c r="N126" s="47">
        <v>50035</v>
      </c>
      <c r="O126" s="47">
        <v>50514</v>
      </c>
      <c r="P126" s="47">
        <v>50380</v>
      </c>
      <c r="Q126" s="47">
        <v>50195</v>
      </c>
      <c r="R126" s="47">
        <v>50398</v>
      </c>
      <c r="S126" s="47">
        <v>51156</v>
      </c>
      <c r="T126" s="47">
        <v>51146</v>
      </c>
      <c r="U126" s="47">
        <v>51010</v>
      </c>
      <c r="V126" s="47">
        <v>50718</v>
      </c>
      <c r="W126" s="47">
        <v>50912</v>
      </c>
      <c r="X126" s="47">
        <v>51214</v>
      </c>
      <c r="Y126" s="47">
        <v>50808</v>
      </c>
      <c r="Z126" s="47">
        <v>50914</v>
      </c>
      <c r="AA126" s="47">
        <v>51085</v>
      </c>
      <c r="AB126" s="47">
        <v>50965</v>
      </c>
      <c r="AC126" s="47">
        <v>50701</v>
      </c>
      <c r="AD126" s="47"/>
    </row>
    <row r="127" spans="1:30" x14ac:dyDescent="0.35">
      <c r="A127" t="s">
        <v>121</v>
      </c>
      <c r="B127" s="47">
        <v>13656</v>
      </c>
      <c r="C127" s="47">
        <v>13986</v>
      </c>
      <c r="D127" s="47">
        <v>13990</v>
      </c>
      <c r="E127" s="47">
        <v>13885</v>
      </c>
      <c r="F127" s="47">
        <v>13832</v>
      </c>
      <c r="G127" s="47">
        <v>13677</v>
      </c>
      <c r="H127" s="47">
        <v>13686</v>
      </c>
      <c r="I127" s="47">
        <v>13723</v>
      </c>
      <c r="J127" s="47">
        <v>14054</v>
      </c>
      <c r="K127" s="47">
        <v>14020</v>
      </c>
      <c r="L127" s="47">
        <v>13914</v>
      </c>
      <c r="M127" s="47">
        <v>13821</v>
      </c>
      <c r="N127" s="47">
        <v>13477</v>
      </c>
      <c r="O127" s="47">
        <v>13841</v>
      </c>
      <c r="P127" s="47">
        <v>13891</v>
      </c>
      <c r="Q127" s="47">
        <v>14016</v>
      </c>
      <c r="R127" s="47">
        <v>13938</v>
      </c>
      <c r="S127" s="47">
        <v>13772</v>
      </c>
      <c r="T127" s="47">
        <v>13742</v>
      </c>
      <c r="U127" s="47">
        <v>13742</v>
      </c>
      <c r="V127" s="47">
        <v>14157</v>
      </c>
      <c r="W127" s="47">
        <v>14168</v>
      </c>
      <c r="X127" s="47">
        <v>14069</v>
      </c>
      <c r="Y127" s="47">
        <v>14001</v>
      </c>
      <c r="Z127" s="47">
        <v>13579</v>
      </c>
      <c r="AA127" s="47">
        <v>13929</v>
      </c>
      <c r="AB127" s="47">
        <v>14035</v>
      </c>
      <c r="AC127" s="47">
        <v>14089</v>
      </c>
      <c r="AD127" s="47"/>
    </row>
    <row r="128" spans="1:30" x14ac:dyDescent="0.35">
      <c r="A128" t="s">
        <v>122</v>
      </c>
      <c r="B128" s="47">
        <v>37304</v>
      </c>
      <c r="C128" s="47">
        <v>38228</v>
      </c>
      <c r="D128" s="47">
        <v>38238</v>
      </c>
      <c r="E128" s="47">
        <v>37846</v>
      </c>
      <c r="F128" s="47">
        <v>37554</v>
      </c>
      <c r="G128" s="47">
        <v>37191</v>
      </c>
      <c r="H128" s="47">
        <v>37246</v>
      </c>
      <c r="I128" s="47">
        <v>37161</v>
      </c>
      <c r="J128" s="47">
        <v>38057</v>
      </c>
      <c r="K128" s="47">
        <v>37982</v>
      </c>
      <c r="L128" s="47">
        <v>37700</v>
      </c>
      <c r="M128" s="47">
        <v>37613</v>
      </c>
      <c r="N128" s="47">
        <v>36831</v>
      </c>
      <c r="O128" s="47">
        <v>37858</v>
      </c>
      <c r="P128" s="47">
        <v>38002</v>
      </c>
      <c r="Q128" s="47">
        <v>38095</v>
      </c>
      <c r="R128" s="47">
        <v>37943</v>
      </c>
      <c r="S128" s="47">
        <v>37510</v>
      </c>
      <c r="T128" s="47">
        <v>37430</v>
      </c>
      <c r="U128" s="47">
        <v>37231</v>
      </c>
      <c r="V128" s="47">
        <v>38342</v>
      </c>
      <c r="W128" s="47">
        <v>38324</v>
      </c>
      <c r="X128" s="47">
        <v>38199</v>
      </c>
      <c r="Y128" s="47">
        <v>38049</v>
      </c>
      <c r="Z128" s="47">
        <v>37063</v>
      </c>
      <c r="AA128" s="47">
        <v>38005</v>
      </c>
      <c r="AB128" s="47">
        <v>38191</v>
      </c>
      <c r="AC128" s="47">
        <v>38223</v>
      </c>
      <c r="AD128" s="47"/>
    </row>
    <row r="129" spans="1:30" x14ac:dyDescent="0.35">
      <c r="A129" t="s">
        <v>123</v>
      </c>
      <c r="B129" s="47">
        <v>20637</v>
      </c>
      <c r="C129" s="47">
        <v>20900</v>
      </c>
      <c r="D129" s="47">
        <v>20882</v>
      </c>
      <c r="E129" s="47">
        <v>20831</v>
      </c>
      <c r="F129" s="47">
        <v>20770</v>
      </c>
      <c r="G129" s="47">
        <v>21103</v>
      </c>
      <c r="H129" s="47">
        <v>21275</v>
      </c>
      <c r="I129" s="47">
        <v>21114</v>
      </c>
      <c r="J129" s="47">
        <v>21098</v>
      </c>
      <c r="K129" s="47">
        <v>21140</v>
      </c>
      <c r="L129" s="47">
        <v>21111</v>
      </c>
      <c r="M129" s="47">
        <v>21075</v>
      </c>
      <c r="N129" s="47">
        <v>20797</v>
      </c>
      <c r="O129" s="47">
        <v>21163</v>
      </c>
      <c r="P129" s="47">
        <v>21225</v>
      </c>
      <c r="Q129" s="47">
        <v>21263</v>
      </c>
      <c r="R129" s="47">
        <v>21221</v>
      </c>
      <c r="S129" s="47">
        <v>21597</v>
      </c>
      <c r="T129" s="47">
        <v>21797</v>
      </c>
      <c r="U129" s="47">
        <v>21708</v>
      </c>
      <c r="V129" s="47">
        <v>21780</v>
      </c>
      <c r="W129" s="47">
        <v>21868</v>
      </c>
      <c r="X129" s="47">
        <v>21918</v>
      </c>
      <c r="Y129" s="47">
        <v>21644</v>
      </c>
      <c r="Z129" s="47">
        <v>21243</v>
      </c>
      <c r="AA129" s="47">
        <v>21477</v>
      </c>
      <c r="AB129" s="47">
        <v>21592</v>
      </c>
      <c r="AC129" s="47">
        <v>21672</v>
      </c>
      <c r="AD129" s="47"/>
    </row>
    <row r="130" spans="1:30" x14ac:dyDescent="0.35">
      <c r="A130" t="s">
        <v>124</v>
      </c>
      <c r="B130" s="47">
        <v>13921</v>
      </c>
      <c r="C130" s="47">
        <v>14077</v>
      </c>
      <c r="D130" s="47">
        <v>14032</v>
      </c>
      <c r="E130" s="47">
        <v>13937</v>
      </c>
      <c r="F130" s="47">
        <v>14106</v>
      </c>
      <c r="G130" s="47">
        <v>14186</v>
      </c>
      <c r="H130" s="47">
        <v>14170</v>
      </c>
      <c r="I130" s="47">
        <v>14124</v>
      </c>
      <c r="J130" s="47">
        <v>14175</v>
      </c>
      <c r="K130" s="47">
        <v>14201</v>
      </c>
      <c r="L130" s="47">
        <v>14087</v>
      </c>
      <c r="M130" s="47">
        <v>13944</v>
      </c>
      <c r="N130" s="47">
        <v>13962</v>
      </c>
      <c r="O130" s="47">
        <v>14311</v>
      </c>
      <c r="P130" s="47">
        <v>14310</v>
      </c>
      <c r="Q130" s="47">
        <v>14204</v>
      </c>
      <c r="R130" s="47">
        <v>14305</v>
      </c>
      <c r="S130" s="47">
        <v>14451</v>
      </c>
      <c r="T130" s="47">
        <v>14437</v>
      </c>
      <c r="U130" s="47">
        <v>14362</v>
      </c>
      <c r="V130" s="47">
        <v>14299</v>
      </c>
      <c r="W130" s="47">
        <v>14439</v>
      </c>
      <c r="X130" s="47">
        <v>14438</v>
      </c>
      <c r="Y130" s="47">
        <v>14279</v>
      </c>
      <c r="Z130" s="47">
        <v>14192</v>
      </c>
      <c r="AA130" s="47">
        <v>14232</v>
      </c>
      <c r="AB130" s="47">
        <v>14282</v>
      </c>
      <c r="AC130" s="47">
        <v>14127</v>
      </c>
      <c r="AD130" s="47"/>
    </row>
    <row r="131" spans="1:30" x14ac:dyDescent="0.35">
      <c r="A131" t="s">
        <v>125</v>
      </c>
      <c r="B131" s="47">
        <v>11155</v>
      </c>
      <c r="C131" s="47">
        <v>11211</v>
      </c>
      <c r="D131" s="47">
        <v>11270</v>
      </c>
      <c r="E131" s="47">
        <v>10957</v>
      </c>
      <c r="F131" s="47">
        <v>10610</v>
      </c>
      <c r="G131" s="47">
        <v>10873</v>
      </c>
      <c r="H131" s="47">
        <v>10381</v>
      </c>
      <c r="I131" s="47">
        <v>10335</v>
      </c>
      <c r="J131" s="47">
        <v>10213</v>
      </c>
      <c r="K131" s="47">
        <v>10189</v>
      </c>
      <c r="L131" s="47">
        <v>10279</v>
      </c>
      <c r="M131" s="47">
        <v>10341</v>
      </c>
      <c r="N131" s="47">
        <v>10725</v>
      </c>
      <c r="O131" s="47">
        <v>11038</v>
      </c>
      <c r="P131" s="47">
        <v>11014</v>
      </c>
      <c r="Q131" s="47">
        <v>10909</v>
      </c>
      <c r="R131" s="47">
        <v>10702</v>
      </c>
      <c r="S131" s="47">
        <v>11082</v>
      </c>
      <c r="T131" s="47">
        <v>10681</v>
      </c>
      <c r="U131" s="47">
        <v>10562</v>
      </c>
      <c r="V131" s="47">
        <v>10500</v>
      </c>
      <c r="W131" s="47">
        <v>10304</v>
      </c>
      <c r="X131" s="47">
        <v>10362</v>
      </c>
      <c r="Y131" s="47">
        <v>10465</v>
      </c>
      <c r="Z131" s="47">
        <v>10737</v>
      </c>
      <c r="AA131" s="47">
        <v>10830</v>
      </c>
      <c r="AB131" s="47">
        <v>10924</v>
      </c>
      <c r="AC131" s="47">
        <v>10747</v>
      </c>
      <c r="AD131" s="47"/>
    </row>
    <row r="132" spans="1:30" x14ac:dyDescent="0.35">
      <c r="A132" t="s">
        <v>126</v>
      </c>
      <c r="B132" s="47">
        <v>15321</v>
      </c>
      <c r="C132" s="47">
        <v>15522</v>
      </c>
      <c r="D132" s="47">
        <v>15436</v>
      </c>
      <c r="E132" s="47">
        <v>15272</v>
      </c>
      <c r="F132" s="47">
        <v>14952</v>
      </c>
      <c r="G132" s="47">
        <v>15195</v>
      </c>
      <c r="H132" s="47">
        <v>14684</v>
      </c>
      <c r="I132" s="47">
        <v>14600</v>
      </c>
      <c r="J132" s="47">
        <v>14437</v>
      </c>
      <c r="K132" s="47">
        <v>14394</v>
      </c>
      <c r="L132" s="47">
        <v>14513</v>
      </c>
      <c r="M132" s="47">
        <v>14543</v>
      </c>
      <c r="N132" s="47">
        <v>14819</v>
      </c>
      <c r="O132" s="47">
        <v>15214</v>
      </c>
      <c r="P132" s="47">
        <v>15182</v>
      </c>
      <c r="Q132" s="47">
        <v>15285</v>
      </c>
      <c r="R132" s="47">
        <v>15038</v>
      </c>
      <c r="S132" s="47">
        <v>15292</v>
      </c>
      <c r="T132" s="47">
        <v>14556</v>
      </c>
      <c r="U132" s="47">
        <v>14439</v>
      </c>
      <c r="V132" s="47">
        <v>14406</v>
      </c>
      <c r="W132" s="47">
        <v>14210</v>
      </c>
      <c r="X132" s="47">
        <v>14288</v>
      </c>
      <c r="Y132" s="47">
        <v>14342</v>
      </c>
      <c r="Z132" s="47">
        <v>14548</v>
      </c>
      <c r="AA132" s="47">
        <v>14718</v>
      </c>
      <c r="AB132" s="47">
        <v>14747</v>
      </c>
      <c r="AC132" s="47">
        <v>15126</v>
      </c>
      <c r="AD132" s="47"/>
    </row>
    <row r="133" spans="1:30" x14ac:dyDescent="0.35">
      <c r="A133" t="s">
        <v>127</v>
      </c>
      <c r="B133" s="47">
        <v>15379</v>
      </c>
      <c r="C133" s="47">
        <v>15596</v>
      </c>
      <c r="D133" s="47">
        <v>15638</v>
      </c>
      <c r="E133" s="47">
        <v>15361</v>
      </c>
      <c r="F133" s="47">
        <v>15209</v>
      </c>
      <c r="G133" s="47">
        <v>15500</v>
      </c>
      <c r="H133" s="47">
        <v>14990</v>
      </c>
      <c r="I133" s="47">
        <v>14856</v>
      </c>
      <c r="J133" s="47">
        <v>14854</v>
      </c>
      <c r="K133" s="47">
        <v>14842</v>
      </c>
      <c r="L133" s="47">
        <v>14987</v>
      </c>
      <c r="M133" s="47">
        <v>14934</v>
      </c>
      <c r="N133" s="47">
        <v>14933</v>
      </c>
      <c r="O133" s="47">
        <v>15286</v>
      </c>
      <c r="P133" s="47">
        <v>15383</v>
      </c>
      <c r="Q133" s="47">
        <v>15513</v>
      </c>
      <c r="R133" s="47">
        <v>15345</v>
      </c>
      <c r="S133" s="47">
        <v>15882</v>
      </c>
      <c r="T133" s="47">
        <v>15354</v>
      </c>
      <c r="U133" s="47">
        <v>15129</v>
      </c>
      <c r="V133" s="47">
        <v>15095</v>
      </c>
      <c r="W133" s="47">
        <v>14928</v>
      </c>
      <c r="X133" s="47">
        <v>15122</v>
      </c>
      <c r="Y133" s="47">
        <v>15058</v>
      </c>
      <c r="Z133" s="47">
        <v>15108</v>
      </c>
      <c r="AA133" s="47">
        <v>15282</v>
      </c>
      <c r="AB133" s="47">
        <v>15429</v>
      </c>
      <c r="AC133" s="47">
        <v>15662</v>
      </c>
      <c r="AD133" s="47"/>
    </row>
    <row r="134" spans="1:30" x14ac:dyDescent="0.35">
      <c r="A134" t="s">
        <v>128</v>
      </c>
      <c r="B134" s="47">
        <v>9997</v>
      </c>
      <c r="C134" s="47">
        <v>10066</v>
      </c>
      <c r="D134" s="47">
        <v>10019</v>
      </c>
      <c r="E134" s="47">
        <v>9937</v>
      </c>
      <c r="F134" s="47">
        <v>10305</v>
      </c>
      <c r="G134" s="47">
        <v>11131</v>
      </c>
      <c r="H134" s="47">
        <v>10973</v>
      </c>
      <c r="I134" s="47">
        <v>11000</v>
      </c>
      <c r="J134" s="47">
        <v>10249</v>
      </c>
      <c r="K134" s="47">
        <v>9844</v>
      </c>
      <c r="L134" s="47">
        <v>9667</v>
      </c>
      <c r="M134" s="47">
        <v>9781</v>
      </c>
      <c r="N134" s="47">
        <v>9946</v>
      </c>
      <c r="O134" s="47">
        <v>10116</v>
      </c>
      <c r="P134" s="47">
        <v>10041</v>
      </c>
      <c r="Q134" s="47">
        <v>10118</v>
      </c>
      <c r="R134" s="47">
        <v>10397</v>
      </c>
      <c r="S134" s="47">
        <v>11420</v>
      </c>
      <c r="T134" s="47">
        <v>11304</v>
      </c>
      <c r="U134" s="47">
        <v>11169</v>
      </c>
      <c r="V134" s="47">
        <v>10569</v>
      </c>
      <c r="W134" s="47">
        <v>10189</v>
      </c>
      <c r="X134" s="47">
        <v>10018</v>
      </c>
      <c r="Y134" s="47">
        <v>10185</v>
      </c>
      <c r="Z134" s="47">
        <v>10184</v>
      </c>
      <c r="AA134" s="47">
        <v>10303</v>
      </c>
      <c r="AB134" s="47">
        <v>10094</v>
      </c>
      <c r="AC134" s="47">
        <v>10077</v>
      </c>
      <c r="AD134" s="47"/>
    </row>
    <row r="135" spans="1:30" x14ac:dyDescent="0.35">
      <c r="A135" t="s">
        <v>129</v>
      </c>
      <c r="B135" s="47">
        <v>56907</v>
      </c>
      <c r="C135" s="47">
        <v>57690</v>
      </c>
      <c r="D135" s="47">
        <v>57883</v>
      </c>
      <c r="E135" s="47">
        <v>57323</v>
      </c>
      <c r="F135" s="47">
        <v>58099</v>
      </c>
      <c r="G135" s="47">
        <v>58669</v>
      </c>
      <c r="H135" s="47">
        <v>58422</v>
      </c>
      <c r="I135" s="47">
        <v>58123</v>
      </c>
      <c r="J135" s="47">
        <v>58502</v>
      </c>
      <c r="K135" s="47">
        <v>58193</v>
      </c>
      <c r="L135" s="47">
        <v>57544</v>
      </c>
      <c r="M135" s="47">
        <v>57430</v>
      </c>
      <c r="N135" s="47">
        <v>56906</v>
      </c>
      <c r="O135" s="47">
        <v>58188</v>
      </c>
      <c r="P135" s="47">
        <v>58368</v>
      </c>
      <c r="Q135" s="47">
        <v>58622</v>
      </c>
      <c r="R135" s="47">
        <v>59324</v>
      </c>
      <c r="S135" s="47">
        <v>60568</v>
      </c>
      <c r="T135" s="47">
        <v>59917</v>
      </c>
      <c r="U135" s="47">
        <v>59520</v>
      </c>
      <c r="V135" s="47">
        <v>59937</v>
      </c>
      <c r="W135" s="47">
        <v>59811</v>
      </c>
      <c r="X135" s="47">
        <v>59372</v>
      </c>
      <c r="Y135" s="47">
        <v>58839</v>
      </c>
      <c r="Z135" s="47">
        <v>58013</v>
      </c>
      <c r="AA135" s="47">
        <v>58984</v>
      </c>
      <c r="AB135" s="47">
        <v>59077</v>
      </c>
      <c r="AC135" s="47">
        <v>59128</v>
      </c>
      <c r="AD135" s="47"/>
    </row>
    <row r="136" spans="1:30" x14ac:dyDescent="0.35">
      <c r="A136" t="s">
        <v>130</v>
      </c>
      <c r="B136" s="47">
        <v>7742</v>
      </c>
      <c r="C136" s="47">
        <v>7839</v>
      </c>
      <c r="D136" s="47">
        <v>7855</v>
      </c>
      <c r="E136" s="47">
        <v>7787</v>
      </c>
      <c r="F136" s="47">
        <v>7787</v>
      </c>
      <c r="G136" s="47">
        <v>7979</v>
      </c>
      <c r="H136" s="47">
        <v>8023</v>
      </c>
      <c r="I136" s="47">
        <v>7921</v>
      </c>
      <c r="J136" s="47">
        <v>7687</v>
      </c>
      <c r="K136" s="47">
        <v>7554</v>
      </c>
      <c r="L136" s="47">
        <v>7500</v>
      </c>
      <c r="M136" s="47">
        <v>7526</v>
      </c>
      <c r="N136" s="47">
        <v>7514</v>
      </c>
      <c r="O136" s="47">
        <v>7677</v>
      </c>
      <c r="P136" s="47">
        <v>7655</v>
      </c>
      <c r="Q136" s="47">
        <v>7736</v>
      </c>
      <c r="R136" s="47">
        <v>7777</v>
      </c>
      <c r="S136" s="47">
        <v>8127</v>
      </c>
      <c r="T136" s="47">
        <v>7967</v>
      </c>
      <c r="U136" s="47">
        <v>7841</v>
      </c>
      <c r="V136" s="47">
        <v>7588</v>
      </c>
      <c r="W136" s="47">
        <v>7442</v>
      </c>
      <c r="X136" s="47">
        <v>7396</v>
      </c>
      <c r="Y136" s="47">
        <v>7463</v>
      </c>
      <c r="Z136" s="47">
        <v>7446</v>
      </c>
      <c r="AA136" s="47">
        <v>7500</v>
      </c>
      <c r="AB136" s="47">
        <v>7503</v>
      </c>
      <c r="AC136" s="47">
        <v>7607</v>
      </c>
      <c r="AD136" s="47"/>
    </row>
    <row r="137" spans="1:30" x14ac:dyDescent="0.35">
      <c r="A137" t="s">
        <v>131</v>
      </c>
      <c r="B137" s="47">
        <v>76354</v>
      </c>
      <c r="C137" s="47">
        <v>76618</v>
      </c>
      <c r="D137" s="47">
        <v>76829</v>
      </c>
      <c r="E137" s="47">
        <v>75955</v>
      </c>
      <c r="F137" s="47">
        <v>76218</v>
      </c>
      <c r="G137" s="47">
        <v>77253</v>
      </c>
      <c r="H137" s="47">
        <v>77710</v>
      </c>
      <c r="I137" s="47">
        <v>77607</v>
      </c>
      <c r="J137" s="47">
        <v>76951</v>
      </c>
      <c r="K137" s="47">
        <v>76693</v>
      </c>
      <c r="L137" s="47">
        <v>76479</v>
      </c>
      <c r="M137" s="47">
        <v>76510</v>
      </c>
      <c r="N137" s="47">
        <v>76343</v>
      </c>
      <c r="O137" s="47">
        <v>76656</v>
      </c>
      <c r="P137" s="47">
        <v>76941</v>
      </c>
      <c r="Q137" s="47">
        <v>76547</v>
      </c>
      <c r="R137" s="47">
        <v>76881</v>
      </c>
      <c r="S137" s="47">
        <v>78147</v>
      </c>
      <c r="T137" s="47">
        <v>78668</v>
      </c>
      <c r="U137" s="47">
        <v>78687</v>
      </c>
      <c r="V137" s="47">
        <v>77859</v>
      </c>
      <c r="W137" s="47">
        <v>77947</v>
      </c>
      <c r="X137" s="47">
        <v>78121</v>
      </c>
      <c r="Y137" s="47">
        <v>77295</v>
      </c>
      <c r="Z137" s="47">
        <v>76441</v>
      </c>
      <c r="AA137" s="47">
        <v>76555</v>
      </c>
      <c r="AB137" s="47">
        <v>76706</v>
      </c>
      <c r="AC137" s="47">
        <v>76687</v>
      </c>
      <c r="AD137" s="47"/>
    </row>
    <row r="138" spans="1:30" x14ac:dyDescent="0.35">
      <c r="A138" t="s">
        <v>132</v>
      </c>
      <c r="B138" s="47">
        <v>46085</v>
      </c>
      <c r="C138" s="47">
        <v>46321</v>
      </c>
      <c r="D138" s="47">
        <v>46240</v>
      </c>
      <c r="E138" s="47">
        <v>45818</v>
      </c>
      <c r="F138" s="47">
        <v>45665</v>
      </c>
      <c r="G138" s="47">
        <v>46572</v>
      </c>
      <c r="H138" s="47">
        <v>46696</v>
      </c>
      <c r="I138" s="47">
        <v>46484</v>
      </c>
      <c r="J138" s="47">
        <v>46073</v>
      </c>
      <c r="K138" s="47">
        <v>45778</v>
      </c>
      <c r="L138" s="47">
        <v>45663</v>
      </c>
      <c r="M138" s="47">
        <v>45670</v>
      </c>
      <c r="N138" s="47">
        <v>45507</v>
      </c>
      <c r="O138" s="47">
        <v>45693</v>
      </c>
      <c r="P138" s="47">
        <v>45691</v>
      </c>
      <c r="Q138" s="47">
        <v>45863</v>
      </c>
      <c r="R138" s="47">
        <v>45814</v>
      </c>
      <c r="S138" s="47">
        <v>46926</v>
      </c>
      <c r="T138" s="47">
        <v>46877</v>
      </c>
      <c r="U138" s="47">
        <v>46628</v>
      </c>
      <c r="V138" s="47">
        <v>46417</v>
      </c>
      <c r="W138" s="47">
        <v>46296</v>
      </c>
      <c r="X138" s="47">
        <v>46421</v>
      </c>
      <c r="Y138" s="47">
        <v>46169</v>
      </c>
      <c r="Z138" s="47">
        <v>45934</v>
      </c>
      <c r="AA138" s="47">
        <v>45935</v>
      </c>
      <c r="AB138" s="47">
        <v>46067</v>
      </c>
      <c r="AC138" s="47">
        <v>46021</v>
      </c>
      <c r="AD138" s="47"/>
    </row>
    <row r="139" spans="1:30" x14ac:dyDescent="0.35">
      <c r="A139" t="s">
        <v>133</v>
      </c>
      <c r="B139" s="47">
        <v>222505</v>
      </c>
      <c r="C139" s="47">
        <v>223171</v>
      </c>
      <c r="D139" s="47">
        <v>223547</v>
      </c>
      <c r="E139" s="47">
        <v>221501</v>
      </c>
      <c r="F139" s="47">
        <v>222989</v>
      </c>
      <c r="G139" s="47">
        <v>225601</v>
      </c>
      <c r="H139" s="47">
        <v>227307</v>
      </c>
      <c r="I139" s="47">
        <v>227643</v>
      </c>
      <c r="J139" s="47">
        <v>225687</v>
      </c>
      <c r="K139" s="47">
        <v>224776</v>
      </c>
      <c r="L139" s="47">
        <v>224021</v>
      </c>
      <c r="M139" s="47">
        <v>224240</v>
      </c>
      <c r="N139" s="47">
        <v>223136</v>
      </c>
      <c r="O139" s="47">
        <v>223358</v>
      </c>
      <c r="P139" s="47">
        <v>224454</v>
      </c>
      <c r="Q139" s="47">
        <v>223373</v>
      </c>
      <c r="R139" s="47">
        <v>224908</v>
      </c>
      <c r="S139" s="47">
        <v>228206</v>
      </c>
      <c r="T139" s="47">
        <v>230281</v>
      </c>
      <c r="U139" s="47">
        <v>230873</v>
      </c>
      <c r="V139" s="47">
        <v>228444</v>
      </c>
      <c r="W139" s="47">
        <v>229051</v>
      </c>
      <c r="X139" s="47">
        <v>229249</v>
      </c>
      <c r="Y139" s="47">
        <v>226896</v>
      </c>
      <c r="Z139" s="47">
        <v>223821</v>
      </c>
      <c r="AA139" s="47">
        <v>223631</v>
      </c>
      <c r="AB139" s="47">
        <v>223865</v>
      </c>
      <c r="AC139" s="47">
        <v>223705</v>
      </c>
      <c r="AD139" s="47"/>
    </row>
    <row r="140" spans="1:30" x14ac:dyDescent="0.35">
      <c r="A140" t="s">
        <v>134</v>
      </c>
      <c r="B140" s="47">
        <v>41014</v>
      </c>
      <c r="C140" s="47">
        <v>41108</v>
      </c>
      <c r="D140" s="47">
        <v>41168</v>
      </c>
      <c r="E140" s="47">
        <v>40824</v>
      </c>
      <c r="F140" s="47">
        <v>41127</v>
      </c>
      <c r="G140" s="47">
        <v>41633</v>
      </c>
      <c r="H140" s="47">
        <v>42006</v>
      </c>
      <c r="I140" s="47">
        <v>42051</v>
      </c>
      <c r="J140" s="47">
        <v>41588</v>
      </c>
      <c r="K140" s="47">
        <v>41400</v>
      </c>
      <c r="L140" s="47">
        <v>41275</v>
      </c>
      <c r="M140" s="47">
        <v>41343</v>
      </c>
      <c r="N140" s="47">
        <v>41118</v>
      </c>
      <c r="O140" s="47">
        <v>41150</v>
      </c>
      <c r="P140" s="47">
        <v>41380</v>
      </c>
      <c r="Q140" s="47">
        <v>41182</v>
      </c>
      <c r="R140" s="47">
        <v>41440</v>
      </c>
      <c r="S140" s="47">
        <v>42073</v>
      </c>
      <c r="T140" s="47">
        <v>42482</v>
      </c>
      <c r="U140" s="47">
        <v>42566</v>
      </c>
      <c r="V140" s="47">
        <v>42088</v>
      </c>
      <c r="W140" s="47">
        <v>42168</v>
      </c>
      <c r="X140" s="47">
        <v>42223</v>
      </c>
      <c r="Y140" s="47">
        <v>41797</v>
      </c>
      <c r="Z140" s="47">
        <v>41278</v>
      </c>
      <c r="AA140" s="47">
        <v>41260</v>
      </c>
      <c r="AB140" s="47">
        <v>41191</v>
      </c>
      <c r="AC140" s="47">
        <v>41196</v>
      </c>
      <c r="AD140" s="47"/>
    </row>
    <row r="141" spans="1:30" x14ac:dyDescent="0.35">
      <c r="A141" t="s">
        <v>135</v>
      </c>
      <c r="B141" s="47">
        <v>25653</v>
      </c>
      <c r="C141" s="47">
        <v>25680</v>
      </c>
      <c r="D141" s="47">
        <v>25672</v>
      </c>
      <c r="E141" s="47">
        <v>25425</v>
      </c>
      <c r="F141" s="47">
        <v>25299</v>
      </c>
      <c r="G141" s="47">
        <v>26152</v>
      </c>
      <c r="H141" s="47">
        <v>25640</v>
      </c>
      <c r="I141" s="47">
        <v>25391</v>
      </c>
      <c r="J141" s="47">
        <v>24874</v>
      </c>
      <c r="K141" s="47">
        <v>24666</v>
      </c>
      <c r="L141" s="47">
        <v>24768</v>
      </c>
      <c r="M141" s="47">
        <v>24707</v>
      </c>
      <c r="N141" s="47">
        <v>24983</v>
      </c>
      <c r="O141" s="47">
        <v>25197</v>
      </c>
      <c r="P141" s="47">
        <v>25249</v>
      </c>
      <c r="Q141" s="47">
        <v>25332</v>
      </c>
      <c r="R141" s="47">
        <v>25235</v>
      </c>
      <c r="S141" s="47">
        <v>26278</v>
      </c>
      <c r="T141" s="47">
        <v>25868</v>
      </c>
      <c r="U141" s="47">
        <v>25616</v>
      </c>
      <c r="V141" s="47">
        <v>25252</v>
      </c>
      <c r="W141" s="47">
        <v>24859</v>
      </c>
      <c r="X141" s="47">
        <v>25073</v>
      </c>
      <c r="Y141" s="47">
        <v>24872</v>
      </c>
      <c r="Z141" s="47">
        <v>25089</v>
      </c>
      <c r="AA141" s="47">
        <v>25129</v>
      </c>
      <c r="AB141" s="47">
        <v>25293</v>
      </c>
      <c r="AC141" s="47">
        <v>25337</v>
      </c>
      <c r="AD141" s="47"/>
    </row>
    <row r="142" spans="1:30" x14ac:dyDescent="0.35">
      <c r="A142" t="s">
        <v>136</v>
      </c>
      <c r="B142" s="47">
        <v>19264</v>
      </c>
      <c r="C142" s="47">
        <v>19278</v>
      </c>
      <c r="D142" s="47">
        <v>19293</v>
      </c>
      <c r="E142" s="47">
        <v>19146</v>
      </c>
      <c r="F142" s="47">
        <v>19127</v>
      </c>
      <c r="G142" s="47">
        <v>19592</v>
      </c>
      <c r="H142" s="47">
        <v>19526</v>
      </c>
      <c r="I142" s="47">
        <v>19339</v>
      </c>
      <c r="J142" s="47">
        <v>19088</v>
      </c>
      <c r="K142" s="47">
        <v>19041</v>
      </c>
      <c r="L142" s="47">
        <v>19078</v>
      </c>
      <c r="M142" s="47">
        <v>19118</v>
      </c>
      <c r="N142" s="47">
        <v>19193</v>
      </c>
      <c r="O142" s="47">
        <v>19189</v>
      </c>
      <c r="P142" s="47">
        <v>19307</v>
      </c>
      <c r="Q142" s="47">
        <v>19266</v>
      </c>
      <c r="R142" s="47">
        <v>19202</v>
      </c>
      <c r="S142" s="47">
        <v>19592</v>
      </c>
      <c r="T142" s="47">
        <v>19521</v>
      </c>
      <c r="U142" s="47">
        <v>19367</v>
      </c>
      <c r="V142" s="47">
        <v>19248</v>
      </c>
      <c r="W142" s="47">
        <v>19200</v>
      </c>
      <c r="X142" s="47">
        <v>19320</v>
      </c>
      <c r="Y142" s="47">
        <v>19176</v>
      </c>
      <c r="Z142" s="47">
        <v>19258</v>
      </c>
      <c r="AA142" s="47">
        <v>19223</v>
      </c>
      <c r="AB142" s="47">
        <v>19298</v>
      </c>
      <c r="AC142" s="47">
        <v>19214</v>
      </c>
      <c r="AD142" s="47"/>
    </row>
    <row r="143" spans="1:30" x14ac:dyDescent="0.35">
      <c r="A143" t="s">
        <v>137</v>
      </c>
      <c r="B143" s="47">
        <v>72790</v>
      </c>
      <c r="C143" s="47">
        <v>72998</v>
      </c>
      <c r="D143" s="47">
        <v>73074</v>
      </c>
      <c r="E143" s="47">
        <v>72337</v>
      </c>
      <c r="F143" s="47">
        <v>72045</v>
      </c>
      <c r="G143" s="47">
        <v>73706</v>
      </c>
      <c r="H143" s="47">
        <v>73437</v>
      </c>
      <c r="I143" s="47">
        <v>72613</v>
      </c>
      <c r="J143" s="47">
        <v>71786</v>
      </c>
      <c r="K143" s="47">
        <v>71626</v>
      </c>
      <c r="L143" s="47">
        <v>71840</v>
      </c>
      <c r="M143" s="47">
        <v>72245</v>
      </c>
      <c r="N143" s="47">
        <v>72584</v>
      </c>
      <c r="O143" s="47">
        <v>72573</v>
      </c>
      <c r="P143" s="47">
        <v>72931</v>
      </c>
      <c r="Q143" s="47">
        <v>72732</v>
      </c>
      <c r="R143" s="47">
        <v>72265</v>
      </c>
      <c r="S143" s="47">
        <v>73688</v>
      </c>
      <c r="T143" s="47">
        <v>73493</v>
      </c>
      <c r="U143" s="47">
        <v>72872</v>
      </c>
      <c r="V143" s="47">
        <v>72464</v>
      </c>
      <c r="W143" s="47">
        <v>72260</v>
      </c>
      <c r="X143" s="47">
        <v>72704</v>
      </c>
      <c r="Y143" s="47">
        <v>72390</v>
      </c>
      <c r="Z143" s="47">
        <v>72842</v>
      </c>
      <c r="AA143" s="47">
        <v>72636</v>
      </c>
      <c r="AB143" s="47">
        <v>72963</v>
      </c>
      <c r="AC143" s="47">
        <v>72573</v>
      </c>
      <c r="AD143" s="47"/>
    </row>
    <row r="144" spans="1:30" x14ac:dyDescent="0.35">
      <c r="A144" t="s">
        <v>138</v>
      </c>
      <c r="B144" s="47">
        <v>159093</v>
      </c>
      <c r="C144" s="47">
        <v>160413</v>
      </c>
      <c r="D144" s="47">
        <v>160525</v>
      </c>
      <c r="E144" s="47">
        <v>158641</v>
      </c>
      <c r="F144" s="47">
        <v>157989</v>
      </c>
      <c r="G144" s="47">
        <v>160182</v>
      </c>
      <c r="H144" s="47">
        <v>158929</v>
      </c>
      <c r="I144" s="47">
        <v>157980</v>
      </c>
      <c r="J144" s="47">
        <v>157453</v>
      </c>
      <c r="K144" s="47">
        <v>157217</v>
      </c>
      <c r="L144" s="47">
        <v>156946</v>
      </c>
      <c r="M144" s="47">
        <v>157341</v>
      </c>
      <c r="N144" s="47">
        <v>157038</v>
      </c>
      <c r="O144" s="47">
        <v>158587</v>
      </c>
      <c r="P144" s="47">
        <v>159161</v>
      </c>
      <c r="Q144" s="47">
        <v>159153</v>
      </c>
      <c r="R144" s="47">
        <v>158523</v>
      </c>
      <c r="S144" s="47">
        <v>160551</v>
      </c>
      <c r="T144" s="47">
        <v>159272</v>
      </c>
      <c r="U144" s="47">
        <v>158262</v>
      </c>
      <c r="V144" s="47">
        <v>158702</v>
      </c>
      <c r="W144" s="47">
        <v>158208</v>
      </c>
      <c r="X144" s="47">
        <v>158575</v>
      </c>
      <c r="Y144" s="47">
        <v>157976</v>
      </c>
      <c r="Z144" s="47">
        <v>157695</v>
      </c>
      <c r="AA144" s="47">
        <v>158476</v>
      </c>
      <c r="AB144" s="47">
        <v>159107</v>
      </c>
      <c r="AC144" s="47">
        <v>158871</v>
      </c>
      <c r="AD144" s="47"/>
    </row>
    <row r="145" spans="1:30" x14ac:dyDescent="0.35">
      <c r="A145" t="s">
        <v>139</v>
      </c>
      <c r="B145" s="47">
        <v>11520</v>
      </c>
      <c r="C145" s="47">
        <v>11501</v>
      </c>
      <c r="D145" s="47">
        <v>11443</v>
      </c>
      <c r="E145" s="47">
        <v>11225</v>
      </c>
      <c r="F145" s="47">
        <v>11054</v>
      </c>
      <c r="G145" s="47">
        <v>11266</v>
      </c>
      <c r="H145" s="47">
        <v>10987</v>
      </c>
      <c r="I145" s="47">
        <v>10953</v>
      </c>
      <c r="J145" s="47">
        <v>10789</v>
      </c>
      <c r="K145" s="47">
        <v>10765</v>
      </c>
      <c r="L145" s="47">
        <v>10870</v>
      </c>
      <c r="M145" s="47">
        <v>11110</v>
      </c>
      <c r="N145" s="47">
        <v>11162</v>
      </c>
      <c r="O145" s="47">
        <v>11364</v>
      </c>
      <c r="P145" s="47">
        <v>11255</v>
      </c>
      <c r="Q145" s="47">
        <v>11381</v>
      </c>
      <c r="R145" s="47">
        <v>11169</v>
      </c>
      <c r="S145" s="47">
        <v>11629</v>
      </c>
      <c r="T145" s="47">
        <v>11224</v>
      </c>
      <c r="U145" s="47">
        <v>11055</v>
      </c>
      <c r="V145" s="47">
        <v>11087</v>
      </c>
      <c r="W145" s="47">
        <v>10982</v>
      </c>
      <c r="X145" s="47">
        <v>11104</v>
      </c>
      <c r="Y145" s="47">
        <v>11259</v>
      </c>
      <c r="Z145" s="47">
        <v>11310</v>
      </c>
      <c r="AA145" s="47">
        <v>11337</v>
      </c>
      <c r="AB145" s="47">
        <v>11340</v>
      </c>
      <c r="AC145" s="47">
        <v>11404</v>
      </c>
      <c r="AD145" s="47"/>
    </row>
    <row r="146" spans="1:30" x14ac:dyDescent="0.35">
      <c r="A146" t="s">
        <v>140</v>
      </c>
      <c r="B146" s="47">
        <v>26852</v>
      </c>
      <c r="C146" s="47">
        <v>26883</v>
      </c>
      <c r="D146" s="47">
        <v>26918</v>
      </c>
      <c r="E146" s="47">
        <v>26691</v>
      </c>
      <c r="F146" s="47">
        <v>26926</v>
      </c>
      <c r="G146" s="47">
        <v>27231</v>
      </c>
      <c r="H146" s="47">
        <v>27428</v>
      </c>
      <c r="I146" s="47">
        <v>27414</v>
      </c>
      <c r="J146" s="47">
        <v>27274</v>
      </c>
      <c r="K146" s="47">
        <v>27191</v>
      </c>
      <c r="L146" s="47">
        <v>27054</v>
      </c>
      <c r="M146" s="47">
        <v>27071</v>
      </c>
      <c r="N146" s="47">
        <v>26896</v>
      </c>
      <c r="O146" s="47">
        <v>26894</v>
      </c>
      <c r="P146" s="47">
        <v>27048</v>
      </c>
      <c r="Q146" s="47">
        <v>26946</v>
      </c>
      <c r="R146" s="47">
        <v>27179</v>
      </c>
      <c r="S146" s="47">
        <v>27547</v>
      </c>
      <c r="T146" s="47">
        <v>27780</v>
      </c>
      <c r="U146" s="47">
        <v>27816</v>
      </c>
      <c r="V146" s="47">
        <v>27582</v>
      </c>
      <c r="W146" s="47">
        <v>27650</v>
      </c>
      <c r="X146" s="47">
        <v>27683</v>
      </c>
      <c r="Y146" s="47">
        <v>27374</v>
      </c>
      <c r="Z146" s="47">
        <v>27009</v>
      </c>
      <c r="AA146" s="47">
        <v>26951</v>
      </c>
      <c r="AB146" s="47">
        <v>27032</v>
      </c>
      <c r="AC146" s="47">
        <v>27058</v>
      </c>
      <c r="AD146" s="47"/>
    </row>
    <row r="147" spans="1:30" x14ac:dyDescent="0.35">
      <c r="A147" t="s">
        <v>141</v>
      </c>
      <c r="B147" s="47">
        <v>32585</v>
      </c>
      <c r="C147" s="47">
        <v>32712</v>
      </c>
      <c r="D147" s="47">
        <v>32728</v>
      </c>
      <c r="E147" s="47">
        <v>32325</v>
      </c>
      <c r="F147" s="47">
        <v>32402</v>
      </c>
      <c r="G147" s="47">
        <v>32817</v>
      </c>
      <c r="H147" s="47">
        <v>33135</v>
      </c>
      <c r="I147" s="47">
        <v>33146</v>
      </c>
      <c r="J147" s="47">
        <v>32774</v>
      </c>
      <c r="K147" s="47">
        <v>32690</v>
      </c>
      <c r="L147" s="47">
        <v>32543</v>
      </c>
      <c r="M147" s="47">
        <v>32574</v>
      </c>
      <c r="N147" s="47">
        <v>32539</v>
      </c>
      <c r="O147" s="47">
        <v>32651</v>
      </c>
      <c r="P147" s="47">
        <v>32696</v>
      </c>
      <c r="Q147" s="47">
        <v>32468</v>
      </c>
      <c r="R147" s="47">
        <v>32774</v>
      </c>
      <c r="S147" s="47">
        <v>33187</v>
      </c>
      <c r="T147" s="47">
        <v>33479</v>
      </c>
      <c r="U147" s="47">
        <v>33548</v>
      </c>
      <c r="V147" s="47">
        <v>33175</v>
      </c>
      <c r="W147" s="47">
        <v>33287</v>
      </c>
      <c r="X147" s="47">
        <v>33416</v>
      </c>
      <c r="Y147" s="47">
        <v>33061</v>
      </c>
      <c r="Z147" s="47">
        <v>32668</v>
      </c>
      <c r="AA147" s="47">
        <v>32694</v>
      </c>
      <c r="AB147" s="47">
        <v>32664</v>
      </c>
      <c r="AC147" s="47">
        <v>32565</v>
      </c>
      <c r="AD147" s="47"/>
    </row>
    <row r="148" spans="1:30" x14ac:dyDescent="0.35">
      <c r="A148" t="s">
        <v>142</v>
      </c>
      <c r="B148" s="47">
        <v>16604</v>
      </c>
      <c r="C148" s="47">
        <v>16704</v>
      </c>
      <c r="D148" s="47">
        <v>16707</v>
      </c>
      <c r="E148" s="47">
        <v>16498</v>
      </c>
      <c r="F148" s="47">
        <v>16605</v>
      </c>
      <c r="G148" s="47">
        <v>16811</v>
      </c>
      <c r="H148" s="47">
        <v>16897</v>
      </c>
      <c r="I148" s="47">
        <v>16872</v>
      </c>
      <c r="J148" s="47">
        <v>16753</v>
      </c>
      <c r="K148" s="47">
        <v>16701</v>
      </c>
      <c r="L148" s="47">
        <v>16649</v>
      </c>
      <c r="M148" s="47">
        <v>16630</v>
      </c>
      <c r="N148" s="47">
        <v>16602</v>
      </c>
      <c r="O148" s="47">
        <v>16653</v>
      </c>
      <c r="P148" s="47">
        <v>16731</v>
      </c>
      <c r="Q148" s="47">
        <v>16645</v>
      </c>
      <c r="R148" s="47">
        <v>16741</v>
      </c>
      <c r="S148" s="47">
        <v>16994</v>
      </c>
      <c r="T148" s="47">
        <v>17123</v>
      </c>
      <c r="U148" s="47">
        <v>17087</v>
      </c>
      <c r="V148" s="47">
        <v>16930</v>
      </c>
      <c r="W148" s="47">
        <v>16958</v>
      </c>
      <c r="X148" s="47">
        <v>16997</v>
      </c>
      <c r="Y148" s="47">
        <v>16800</v>
      </c>
      <c r="Z148" s="47">
        <v>16602</v>
      </c>
      <c r="AA148" s="47">
        <v>16634</v>
      </c>
      <c r="AB148" s="47">
        <v>16675</v>
      </c>
      <c r="AC148" s="47">
        <v>16678</v>
      </c>
      <c r="AD148" s="47"/>
    </row>
    <row r="149" spans="1:30" x14ac:dyDescent="0.35">
      <c r="A149" t="s">
        <v>143</v>
      </c>
      <c r="B149" s="47">
        <v>56907</v>
      </c>
      <c r="C149" s="47">
        <v>57690</v>
      </c>
      <c r="D149" s="47">
        <v>57883</v>
      </c>
      <c r="E149" s="47">
        <v>57323</v>
      </c>
      <c r="F149" s="47">
        <v>58099</v>
      </c>
      <c r="G149" s="47">
        <v>58669</v>
      </c>
      <c r="H149" s="47">
        <v>58422</v>
      </c>
      <c r="I149" s="47">
        <v>58123</v>
      </c>
      <c r="J149" s="47">
        <v>58502</v>
      </c>
      <c r="K149" s="47">
        <v>58193</v>
      </c>
      <c r="L149" s="47">
        <v>57544</v>
      </c>
      <c r="M149" s="47">
        <v>57430</v>
      </c>
      <c r="N149" s="47">
        <v>56906</v>
      </c>
      <c r="O149" s="47">
        <v>58188</v>
      </c>
      <c r="P149" s="47">
        <v>58368</v>
      </c>
      <c r="Q149" s="47">
        <v>58622</v>
      </c>
      <c r="R149" s="47">
        <v>59324</v>
      </c>
      <c r="S149" s="47">
        <v>60568</v>
      </c>
      <c r="T149" s="47">
        <v>59917</v>
      </c>
      <c r="U149" s="47">
        <v>59520</v>
      </c>
      <c r="V149" s="47">
        <v>59937</v>
      </c>
      <c r="W149" s="47">
        <v>59811</v>
      </c>
      <c r="X149" s="47">
        <v>59372</v>
      </c>
      <c r="Y149" s="47">
        <v>58839</v>
      </c>
      <c r="Z149" s="47">
        <v>58013</v>
      </c>
      <c r="AA149" s="47">
        <v>58984</v>
      </c>
      <c r="AB149" s="47">
        <v>59077</v>
      </c>
      <c r="AC149" s="47">
        <v>59128</v>
      </c>
      <c r="AD149" s="47"/>
    </row>
    <row r="150" spans="1:30" x14ac:dyDescent="0.35">
      <c r="A150" t="s">
        <v>144</v>
      </c>
      <c r="B150" s="47">
        <v>91919</v>
      </c>
      <c r="C150" s="47">
        <v>92328</v>
      </c>
      <c r="D150" s="47">
        <v>92211</v>
      </c>
      <c r="E150" s="47">
        <v>91184</v>
      </c>
      <c r="F150" s="47">
        <v>91652</v>
      </c>
      <c r="G150" s="47">
        <v>93303</v>
      </c>
      <c r="H150" s="47">
        <v>93869</v>
      </c>
      <c r="I150" s="47">
        <v>93383</v>
      </c>
      <c r="J150" s="47">
        <v>92946</v>
      </c>
      <c r="K150" s="47">
        <v>92863</v>
      </c>
      <c r="L150" s="47">
        <v>92807</v>
      </c>
      <c r="M150" s="47">
        <v>92703</v>
      </c>
      <c r="N150" s="47">
        <v>92128</v>
      </c>
      <c r="O150" s="47">
        <v>91871</v>
      </c>
      <c r="P150" s="47">
        <v>92099</v>
      </c>
      <c r="Q150" s="47">
        <v>91752</v>
      </c>
      <c r="R150" s="47">
        <v>92461</v>
      </c>
      <c r="S150" s="47">
        <v>94240</v>
      </c>
      <c r="T150" s="47">
        <v>94495</v>
      </c>
      <c r="U150" s="47">
        <v>94100</v>
      </c>
      <c r="V150" s="47">
        <v>93557</v>
      </c>
      <c r="W150" s="47">
        <v>94141</v>
      </c>
      <c r="X150" s="47">
        <v>94501</v>
      </c>
      <c r="Y150" s="47">
        <v>93455</v>
      </c>
      <c r="Z150" s="47">
        <v>92817</v>
      </c>
      <c r="AA150" s="47">
        <v>92847</v>
      </c>
      <c r="AB150" s="47">
        <v>93140</v>
      </c>
      <c r="AC150" s="47">
        <v>92688</v>
      </c>
      <c r="AD150" s="47"/>
    </row>
    <row r="151" spans="1:30" x14ac:dyDescent="0.35">
      <c r="A151" t="s">
        <v>145</v>
      </c>
      <c r="B151" s="47">
        <v>3080005</v>
      </c>
      <c r="C151" s="47">
        <v>3100969</v>
      </c>
      <c r="D151" s="47">
        <v>3101057</v>
      </c>
      <c r="E151" s="47">
        <v>3074000</v>
      </c>
      <c r="F151" s="47">
        <v>3075709</v>
      </c>
      <c r="G151" s="47">
        <v>3128729</v>
      </c>
      <c r="H151" s="47">
        <v>3129012</v>
      </c>
      <c r="I151" s="47">
        <v>3117543</v>
      </c>
      <c r="J151" s="47">
        <v>3091672</v>
      </c>
      <c r="K151" s="47">
        <v>3085800</v>
      </c>
      <c r="L151" s="47">
        <v>3078180</v>
      </c>
      <c r="M151" s="47">
        <v>3077090</v>
      </c>
      <c r="N151" s="47">
        <v>3073356</v>
      </c>
      <c r="O151" s="47">
        <v>3100933</v>
      </c>
      <c r="P151" s="47">
        <v>3110376</v>
      </c>
      <c r="Q151" s="47">
        <v>3109562</v>
      </c>
      <c r="R151" s="47">
        <v>3115117</v>
      </c>
      <c r="S151" s="47">
        <v>3178550</v>
      </c>
      <c r="T151" s="47">
        <v>3178837</v>
      </c>
      <c r="U151" s="47">
        <v>3169346</v>
      </c>
      <c r="V151" s="47">
        <v>3145100</v>
      </c>
      <c r="W151" s="47">
        <v>3144979</v>
      </c>
      <c r="X151" s="47">
        <v>3153011</v>
      </c>
      <c r="Y151" s="47">
        <v>3127738</v>
      </c>
      <c r="Z151" s="47">
        <v>3104921</v>
      </c>
      <c r="AA151" s="47">
        <v>3117217</v>
      </c>
      <c r="AB151" s="47">
        <v>3129060</v>
      </c>
      <c r="AC151" s="47">
        <v>3130285</v>
      </c>
      <c r="AD151" s="47"/>
    </row>
    <row r="152" spans="1:30" x14ac:dyDescent="0.35">
      <c r="A152" t="s">
        <v>146</v>
      </c>
      <c r="B152" s="47">
        <v>34262</v>
      </c>
      <c r="C152" s="47">
        <v>34389</v>
      </c>
      <c r="D152" s="47">
        <v>34445</v>
      </c>
      <c r="E152" s="47">
        <v>33801</v>
      </c>
      <c r="F152" s="47">
        <v>33731</v>
      </c>
      <c r="G152" s="47">
        <v>34310</v>
      </c>
      <c r="H152" s="47">
        <v>33678</v>
      </c>
      <c r="I152" s="47">
        <v>33449</v>
      </c>
      <c r="J152" s="47">
        <v>33156</v>
      </c>
      <c r="K152" s="47">
        <v>33105</v>
      </c>
      <c r="L152" s="47">
        <v>32948</v>
      </c>
      <c r="M152" s="47">
        <v>32955</v>
      </c>
      <c r="N152" s="47">
        <v>33055</v>
      </c>
      <c r="O152" s="47">
        <v>33531</v>
      </c>
      <c r="P152" s="47">
        <v>33611</v>
      </c>
      <c r="Q152" s="47">
        <v>33712</v>
      </c>
      <c r="R152" s="47">
        <v>33703</v>
      </c>
      <c r="S152" s="47">
        <v>34402</v>
      </c>
      <c r="T152" s="47">
        <v>33784</v>
      </c>
      <c r="U152" s="47">
        <v>33536</v>
      </c>
      <c r="V152" s="47">
        <v>33357</v>
      </c>
      <c r="W152" s="47">
        <v>33119</v>
      </c>
      <c r="X152" s="47">
        <v>33101</v>
      </c>
      <c r="Y152" s="47">
        <v>33002</v>
      </c>
      <c r="Z152" s="47">
        <v>33210</v>
      </c>
      <c r="AA152" s="47">
        <v>33292</v>
      </c>
      <c r="AB152" s="47">
        <v>33400</v>
      </c>
      <c r="AC152" s="47">
        <v>33639</v>
      </c>
      <c r="AD152" s="47"/>
    </row>
    <row r="153" spans="1:30" x14ac:dyDescent="0.35">
      <c r="A153" t="s">
        <v>147</v>
      </c>
      <c r="B153" s="47">
        <v>34262</v>
      </c>
      <c r="C153" s="47">
        <v>34389</v>
      </c>
      <c r="D153" s="47">
        <v>34445</v>
      </c>
      <c r="E153" s="47">
        <v>33801</v>
      </c>
      <c r="F153" s="47">
        <v>33731</v>
      </c>
      <c r="G153" s="47">
        <v>34310</v>
      </c>
      <c r="H153" s="47">
        <v>33678</v>
      </c>
      <c r="I153" s="47">
        <v>33449</v>
      </c>
      <c r="J153" s="47">
        <v>33156</v>
      </c>
      <c r="K153" s="47">
        <v>33105</v>
      </c>
      <c r="L153" s="47">
        <v>32948</v>
      </c>
      <c r="M153" s="47">
        <v>32955</v>
      </c>
      <c r="N153" s="47">
        <v>33055</v>
      </c>
      <c r="O153" s="47">
        <v>33531</v>
      </c>
      <c r="P153" s="47">
        <v>33611</v>
      </c>
      <c r="Q153" s="47">
        <v>33712</v>
      </c>
      <c r="R153" s="47">
        <v>33703</v>
      </c>
      <c r="S153" s="47">
        <v>34402</v>
      </c>
      <c r="T153" s="47">
        <v>33784</v>
      </c>
      <c r="U153" s="47">
        <v>33536</v>
      </c>
      <c r="V153" s="47">
        <v>33357</v>
      </c>
      <c r="W153" s="47">
        <v>33119</v>
      </c>
      <c r="X153" s="47">
        <v>33101</v>
      </c>
      <c r="Y153" s="47">
        <v>33002</v>
      </c>
      <c r="Z153" s="47">
        <v>33210</v>
      </c>
      <c r="AA153" s="47">
        <v>33292</v>
      </c>
      <c r="AB153" s="47">
        <v>33400</v>
      </c>
      <c r="AC153" s="47">
        <v>33639</v>
      </c>
      <c r="AD153" s="47"/>
    </row>
  </sheetData>
  <phoneticPr fontId="0" type="noConversion"/>
  <hyperlinks>
    <hyperlink ref="A2" r:id="rId1" xr:uid="{00000000-0004-0000-0200-000000000000}"/>
  </hyperlink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53"/>
  <sheetViews>
    <sheetView topLeftCell="A138" zoomScale="90" zoomScaleNormal="90" workbookViewId="0">
      <selection activeCell="B3" sqref="B3"/>
    </sheetView>
  </sheetViews>
  <sheetFormatPr defaultRowHeight="12.75" x14ac:dyDescent="0.35"/>
  <cols>
    <col min="1" max="1" width="71" bestFit="1" customWidth="1"/>
    <col min="2" max="19" width="10" bestFit="1" customWidth="1"/>
  </cols>
  <sheetData>
    <row r="1" spans="1:19" ht="14.25" x14ac:dyDescent="0.45">
      <c r="A1" s="3" t="s">
        <v>151</v>
      </c>
      <c r="B1" s="81">
        <v>44562</v>
      </c>
      <c r="C1" s="81">
        <v>44593</v>
      </c>
      <c r="D1" s="81">
        <v>44621</v>
      </c>
      <c r="E1" s="81">
        <v>44652</v>
      </c>
      <c r="F1" s="81">
        <v>44682</v>
      </c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19" ht="14.25" x14ac:dyDescent="0.45">
      <c r="A2" s="4" t="s">
        <v>149</v>
      </c>
      <c r="B2" s="81">
        <v>45261</v>
      </c>
      <c r="C2" s="81">
        <v>45292</v>
      </c>
      <c r="D2" s="81">
        <v>45323</v>
      </c>
      <c r="E2" s="81">
        <v>45352</v>
      </c>
      <c r="F2" s="81">
        <v>45383</v>
      </c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spans="1:19" x14ac:dyDescent="0.35">
      <c r="A3" t="s">
        <v>0</v>
      </c>
      <c r="B3" s="47">
        <f>SUM('Step 1'!B3:Y3)</f>
        <v>189602</v>
      </c>
      <c r="C3" s="47">
        <f>SUM('Step 1'!C3:Z3)</f>
        <v>189706</v>
      </c>
      <c r="D3" s="47">
        <f>SUM('Step 1'!D3:AA3)</f>
        <v>189842</v>
      </c>
      <c r="E3" s="47">
        <f>SUM('Step 1'!E3:AB3)</f>
        <v>189993</v>
      </c>
      <c r="F3" s="47">
        <f>SUM('Step 1'!F3:AC3)</f>
        <v>190207</v>
      </c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</row>
    <row r="4" spans="1:19" x14ac:dyDescent="0.35">
      <c r="A4" t="s">
        <v>1</v>
      </c>
      <c r="B4" s="47">
        <f>SUM('Step 1'!B4:Y4)</f>
        <v>151192</v>
      </c>
      <c r="C4" s="47">
        <f>SUM('Step 1'!C4:Z4)</f>
        <v>151261</v>
      </c>
      <c r="D4" s="47">
        <f>SUM('Step 1'!D4:AA4)</f>
        <v>151295</v>
      </c>
      <c r="E4" s="47">
        <f>SUM('Step 1'!E4:AB4)</f>
        <v>151369</v>
      </c>
      <c r="F4" s="47">
        <f>SUM('Step 1'!F4:AC4)</f>
        <v>151452</v>
      </c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</row>
    <row r="5" spans="1:19" x14ac:dyDescent="0.35">
      <c r="A5" t="s">
        <v>2</v>
      </c>
      <c r="B5" s="47">
        <f>SUM('Step 1'!B5:Y5)</f>
        <v>786161</v>
      </c>
      <c r="C5" s="47">
        <f>SUM('Step 1'!C5:Z5)</f>
        <v>786852</v>
      </c>
      <c r="D5" s="47">
        <f>SUM('Step 1'!D5:AA5)</f>
        <v>787480</v>
      </c>
      <c r="E5" s="47">
        <f>SUM('Step 1'!E5:AB5)</f>
        <v>788248</v>
      </c>
      <c r="F5" s="47">
        <f>SUM('Step 1'!F5:AC5)</f>
        <v>788940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</row>
    <row r="6" spans="1:19" x14ac:dyDescent="0.35">
      <c r="A6" t="s">
        <v>3</v>
      </c>
      <c r="B6" s="47">
        <f>SUM('Step 1'!B6:Y6)</f>
        <v>958497</v>
      </c>
      <c r="C6" s="47">
        <f>SUM('Step 1'!C6:Z6)</f>
        <v>959262</v>
      </c>
      <c r="D6" s="47">
        <f>SUM('Step 1'!D6:AA6)</f>
        <v>959935</v>
      </c>
      <c r="E6" s="47">
        <f>SUM('Step 1'!E6:AB6)</f>
        <v>960789</v>
      </c>
      <c r="F6" s="47">
        <f>SUM('Step 1'!F6:AC6)</f>
        <v>961581</v>
      </c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</row>
    <row r="7" spans="1:19" x14ac:dyDescent="0.35">
      <c r="A7" t="s">
        <v>4</v>
      </c>
      <c r="B7" s="47">
        <f>SUM('Step 1'!B7:Y7)</f>
        <v>21144</v>
      </c>
      <c r="C7" s="47">
        <f>SUM('Step 1'!C7:Z7)</f>
        <v>21149</v>
      </c>
      <c r="D7" s="47">
        <f>SUM('Step 1'!D7:AA7)</f>
        <v>21160</v>
      </c>
      <c r="E7" s="47">
        <f>SUM('Step 1'!E7:AB7)</f>
        <v>21172</v>
      </c>
      <c r="F7" s="47">
        <f>SUM('Step 1'!F7:AC7)</f>
        <v>21189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</row>
    <row r="8" spans="1:19" x14ac:dyDescent="0.35">
      <c r="A8" t="s">
        <v>5</v>
      </c>
      <c r="B8" s="47">
        <f>SUM('Step 1'!B8:Y8)</f>
        <v>3194287</v>
      </c>
      <c r="C8" s="47">
        <f>SUM('Step 1'!C8:Z8)</f>
        <v>3196342</v>
      </c>
      <c r="D8" s="47">
        <f>SUM('Step 1'!D8:AA8)</f>
        <v>3197884</v>
      </c>
      <c r="E8" s="47">
        <f>SUM('Step 1'!E8:AB8)</f>
        <v>3200181</v>
      </c>
      <c r="F8" s="47">
        <f>SUM('Step 1'!F8:AC8)</f>
        <v>3202454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</row>
    <row r="9" spans="1:19" x14ac:dyDescent="0.35">
      <c r="A9" t="s">
        <v>6</v>
      </c>
      <c r="B9" s="47">
        <f>SUM('Step 1'!B9:Y9)</f>
        <v>5424255</v>
      </c>
      <c r="C9" s="47">
        <f>SUM('Step 1'!C9:Z9)</f>
        <v>5427208</v>
      </c>
      <c r="D9" s="47">
        <f>SUM('Step 1'!D9:AA9)</f>
        <v>5429269</v>
      </c>
      <c r="E9" s="47">
        <f>SUM('Step 1'!E9:AB9)</f>
        <v>5432495</v>
      </c>
      <c r="F9" s="47">
        <f>SUM('Step 1'!F9:AC9)</f>
        <v>5436272</v>
      </c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</row>
    <row r="10" spans="1:19" x14ac:dyDescent="0.35">
      <c r="A10" t="s">
        <v>7</v>
      </c>
      <c r="B10" s="47">
        <f>SUM('Step 1'!B10:Y10)</f>
        <v>180351</v>
      </c>
      <c r="C10" s="47">
        <f>SUM('Step 1'!C10:Z10)</f>
        <v>180225</v>
      </c>
      <c r="D10" s="47">
        <f>SUM('Step 1'!D10:AA10)</f>
        <v>180082</v>
      </c>
      <c r="E10" s="47">
        <f>SUM('Step 1'!E10:AB10)</f>
        <v>179939</v>
      </c>
      <c r="F10" s="47">
        <f>SUM('Step 1'!F10:AC10)</f>
        <v>179948</v>
      </c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</row>
    <row r="11" spans="1:19" x14ac:dyDescent="0.35">
      <c r="A11" t="s">
        <v>8</v>
      </c>
      <c r="B11" s="47">
        <f>SUM('Step 1'!B11:Y11)</f>
        <v>357852</v>
      </c>
      <c r="C11" s="47">
        <f>SUM('Step 1'!C11:Z11)</f>
        <v>357576</v>
      </c>
      <c r="D11" s="47">
        <f>SUM('Step 1'!D11:AA11)</f>
        <v>357271</v>
      </c>
      <c r="E11" s="47">
        <f>SUM('Step 1'!E11:AB11)</f>
        <v>356950</v>
      </c>
      <c r="F11" s="47">
        <f>SUM('Step 1'!F11:AC11)</f>
        <v>356913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</row>
    <row r="12" spans="1:19" x14ac:dyDescent="0.35">
      <c r="A12" t="s">
        <v>9</v>
      </c>
      <c r="B12" s="47">
        <f>SUM('Step 1'!B12:Y12)</f>
        <v>836704</v>
      </c>
      <c r="C12" s="47">
        <f>SUM('Step 1'!C12:Z12)</f>
        <v>837430</v>
      </c>
      <c r="D12" s="47">
        <f>SUM('Step 1'!D12:AA12)</f>
        <v>838092</v>
      </c>
      <c r="E12" s="47">
        <f>SUM('Step 1'!E12:AB12)</f>
        <v>838842</v>
      </c>
      <c r="F12" s="47">
        <f>SUM('Step 1'!F12:AC12)</f>
        <v>840158</v>
      </c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</row>
    <row r="13" spans="1:19" x14ac:dyDescent="0.35">
      <c r="A13" t="s">
        <v>10</v>
      </c>
      <c r="B13" s="47">
        <f>SUM('Step 1'!B13:Y13)</f>
        <v>573211</v>
      </c>
      <c r="C13" s="47">
        <f>SUM('Step 1'!C13:Z13)</f>
        <v>572504</v>
      </c>
      <c r="D13" s="47">
        <f>SUM('Step 1'!D13:AA13)</f>
        <v>571817</v>
      </c>
      <c r="E13" s="47">
        <f>SUM('Step 1'!E13:AB13)</f>
        <v>571200</v>
      </c>
      <c r="F13" s="47">
        <f>SUM('Step 1'!F13:AC13)</f>
        <v>571338</v>
      </c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</row>
    <row r="14" spans="1:19" x14ac:dyDescent="0.35">
      <c r="A14" t="s">
        <v>11</v>
      </c>
      <c r="B14" s="47">
        <f>SUM('Step 1'!B14:Y14)</f>
        <v>177501</v>
      </c>
      <c r="C14" s="47">
        <f>SUM('Step 1'!C14:Z14)</f>
        <v>177351</v>
      </c>
      <c r="D14" s="47">
        <f>SUM('Step 1'!D14:AA14)</f>
        <v>177189</v>
      </c>
      <c r="E14" s="47">
        <f>SUM('Step 1'!E14:AB14)</f>
        <v>177011</v>
      </c>
      <c r="F14" s="47">
        <f>SUM('Step 1'!F14:AC14)</f>
        <v>176965</v>
      </c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</row>
    <row r="15" spans="1:19" x14ac:dyDescent="0.35">
      <c r="A15" t="s">
        <v>12</v>
      </c>
      <c r="B15" s="47">
        <f>SUM('Step 1'!B15:Y15)</f>
        <v>1153768</v>
      </c>
      <c r="C15" s="47">
        <f>SUM('Step 1'!C15:Z15)</f>
        <v>1154100</v>
      </c>
      <c r="D15" s="47">
        <f>SUM('Step 1'!D15:AA15)</f>
        <v>1154406</v>
      </c>
      <c r="E15" s="47">
        <f>SUM('Step 1'!E15:AB15)</f>
        <v>1154971</v>
      </c>
      <c r="F15" s="47">
        <f>SUM('Step 1'!F15:AC15)</f>
        <v>1156123</v>
      </c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</row>
    <row r="16" spans="1:19" x14ac:dyDescent="0.35">
      <c r="A16" t="s">
        <v>13</v>
      </c>
      <c r="B16" s="47">
        <f>SUM('Step 1'!B16:Y16)</f>
        <v>420875</v>
      </c>
      <c r="C16" s="47">
        <f>SUM('Step 1'!C16:Z16)</f>
        <v>421516</v>
      </c>
      <c r="D16" s="47">
        <f>SUM('Step 1'!D16:AA16)</f>
        <v>422047</v>
      </c>
      <c r="E16" s="47">
        <f>SUM('Step 1'!E16:AB16)</f>
        <v>422515</v>
      </c>
      <c r="F16" s="47">
        <f>SUM('Step 1'!F16:AC16)</f>
        <v>423111</v>
      </c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</row>
    <row r="17" spans="1:19" x14ac:dyDescent="0.35">
      <c r="A17" t="s">
        <v>14</v>
      </c>
      <c r="B17" s="47">
        <f>SUM('Step 1'!B17:Y17)</f>
        <v>472862</v>
      </c>
      <c r="C17" s="47">
        <f>SUM('Step 1'!C17:Z17)</f>
        <v>473055</v>
      </c>
      <c r="D17" s="47">
        <f>SUM('Step 1'!D17:AA17)</f>
        <v>473195</v>
      </c>
      <c r="E17" s="47">
        <f>SUM('Step 1'!E17:AB17)</f>
        <v>473331</v>
      </c>
      <c r="F17" s="47">
        <f>SUM('Step 1'!F17:AC17)</f>
        <v>473614</v>
      </c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</row>
    <row r="18" spans="1:19" x14ac:dyDescent="0.35">
      <c r="A18" t="s">
        <v>15</v>
      </c>
      <c r="B18" s="47">
        <f>SUM('Step 1'!B18:Y18)</f>
        <v>3399138</v>
      </c>
      <c r="C18" s="47">
        <f>SUM('Step 1'!C18:Z18)</f>
        <v>3401387</v>
      </c>
      <c r="D18" s="47">
        <f>SUM('Step 1'!D18:AA18)</f>
        <v>3403024</v>
      </c>
      <c r="E18" s="47">
        <f>SUM('Step 1'!E18:AB18)</f>
        <v>3404912</v>
      </c>
      <c r="F18" s="47">
        <f>SUM('Step 1'!F18:AC18)</f>
        <v>3407762</v>
      </c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</row>
    <row r="19" spans="1:19" x14ac:dyDescent="0.35">
      <c r="A19" t="s">
        <v>16</v>
      </c>
      <c r="B19" s="47">
        <f>SUM('Step 1'!B19:Y19)</f>
        <v>147962</v>
      </c>
      <c r="C19" s="47">
        <f>SUM('Step 1'!C19:Z19)</f>
        <v>147516</v>
      </c>
      <c r="D19" s="47">
        <f>SUM('Step 1'!D19:AA19)</f>
        <v>147119</v>
      </c>
      <c r="E19" s="47">
        <f>SUM('Step 1'!E19:AB19)</f>
        <v>146810</v>
      </c>
      <c r="F19" s="47">
        <f>SUM('Step 1'!F19:AC19)</f>
        <v>146691</v>
      </c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</row>
    <row r="20" spans="1:19" x14ac:dyDescent="0.35">
      <c r="A20" t="s">
        <v>17</v>
      </c>
      <c r="B20" s="47">
        <f>SUM('Step 1'!B20:Y20)</f>
        <v>175903</v>
      </c>
      <c r="C20" s="47">
        <f>SUM('Step 1'!C20:Z20)</f>
        <v>176058</v>
      </c>
      <c r="D20" s="47">
        <f>SUM('Step 1'!D20:AA20)</f>
        <v>176139</v>
      </c>
      <c r="E20" s="47">
        <f>SUM('Step 1'!E20:AB20)</f>
        <v>176233</v>
      </c>
      <c r="F20" s="47">
        <f>SUM('Step 1'!F20:AC20)</f>
        <v>176426</v>
      </c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</row>
    <row r="21" spans="1:19" x14ac:dyDescent="0.35">
      <c r="A21" t="s">
        <v>18</v>
      </c>
      <c r="B21" s="47">
        <f>SUM('Step 1'!B21:Y21)</f>
        <v>331367</v>
      </c>
      <c r="C21" s="47">
        <f>SUM('Step 1'!C21:Z21)</f>
        <v>331538</v>
      </c>
      <c r="D21" s="47">
        <f>SUM('Step 1'!D21:AA21)</f>
        <v>331606</v>
      </c>
      <c r="E21" s="47">
        <f>SUM('Step 1'!E21:AB21)</f>
        <v>331756</v>
      </c>
      <c r="F21" s="47">
        <f>SUM('Step 1'!F21:AC21)</f>
        <v>331936</v>
      </c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</row>
    <row r="22" spans="1:19" x14ac:dyDescent="0.35">
      <c r="A22" t="s">
        <v>19</v>
      </c>
      <c r="B22" s="47">
        <f>SUM('Step 1'!B22:Y22)</f>
        <v>667216</v>
      </c>
      <c r="C22" s="47">
        <f>SUM('Step 1'!C22:Z22)</f>
        <v>667453</v>
      </c>
      <c r="D22" s="47">
        <f>SUM('Step 1'!D22:AA22)</f>
        <v>667578</v>
      </c>
      <c r="E22" s="47">
        <f>SUM('Step 1'!E22:AB22)</f>
        <v>667899</v>
      </c>
      <c r="F22" s="47">
        <f>SUM('Step 1'!F22:AC22)</f>
        <v>668336</v>
      </c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</row>
    <row r="23" spans="1:19" x14ac:dyDescent="0.35">
      <c r="A23" t="s">
        <v>20</v>
      </c>
      <c r="B23" s="47">
        <f>SUM('Step 1'!B23:Y23)</f>
        <v>812807</v>
      </c>
      <c r="C23" s="47">
        <f>SUM('Step 1'!C23:Z23)</f>
        <v>813555</v>
      </c>
      <c r="D23" s="47">
        <f>SUM('Step 1'!D23:AA23)</f>
        <v>814135</v>
      </c>
      <c r="E23" s="47">
        <f>SUM('Step 1'!E23:AB23)</f>
        <v>814778</v>
      </c>
      <c r="F23" s="47">
        <f>SUM('Step 1'!F23:AC23)</f>
        <v>815315</v>
      </c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</row>
    <row r="24" spans="1:19" x14ac:dyDescent="0.35">
      <c r="A24" t="s">
        <v>21</v>
      </c>
      <c r="B24" s="47">
        <f>SUM('Step 1'!B24:Y24)</f>
        <v>420613</v>
      </c>
      <c r="C24" s="47">
        <f>SUM('Step 1'!C24:Z24)</f>
        <v>419632</v>
      </c>
      <c r="D24" s="47">
        <f>SUM('Step 1'!D24:AA24)</f>
        <v>418700</v>
      </c>
      <c r="E24" s="47">
        <f>SUM('Step 1'!E24:AB24)</f>
        <v>417940</v>
      </c>
      <c r="F24" s="47">
        <f>SUM('Step 1'!F24:AC24)</f>
        <v>417791</v>
      </c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</row>
    <row r="25" spans="1:19" x14ac:dyDescent="0.35">
      <c r="A25" t="s">
        <v>22</v>
      </c>
      <c r="B25" s="47">
        <f>SUM('Step 1'!B25:Y25)</f>
        <v>773749</v>
      </c>
      <c r="C25" s="47">
        <f>SUM('Step 1'!C25:Z25)</f>
        <v>774300</v>
      </c>
      <c r="D25" s="47">
        <f>SUM('Step 1'!D25:AA25)</f>
        <v>774889</v>
      </c>
      <c r="E25" s="47">
        <f>SUM('Step 1'!E25:AB25)</f>
        <v>775784</v>
      </c>
      <c r="F25" s="47">
        <f>SUM('Step 1'!F25:AC25)</f>
        <v>777038</v>
      </c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</row>
    <row r="26" spans="1:19" x14ac:dyDescent="0.35">
      <c r="A26" t="s">
        <v>23</v>
      </c>
      <c r="B26" s="47">
        <f>SUM('Step 1'!B26:Y26)</f>
        <v>168736</v>
      </c>
      <c r="C26" s="47">
        <f>SUM('Step 1'!C26:Z26)</f>
        <v>168309</v>
      </c>
      <c r="D26" s="47">
        <f>SUM('Step 1'!D26:AA26)</f>
        <v>167845</v>
      </c>
      <c r="E26" s="47">
        <f>SUM('Step 1'!E26:AB26)</f>
        <v>167347</v>
      </c>
      <c r="F26" s="47">
        <f>SUM('Step 1'!F26:AC26)</f>
        <v>167142</v>
      </c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</row>
    <row r="27" spans="1:19" x14ac:dyDescent="0.35">
      <c r="A27" t="s">
        <v>24</v>
      </c>
      <c r="B27" s="47">
        <f>SUM('Step 1'!B27:Y27)</f>
        <v>8048752</v>
      </c>
      <c r="C27" s="47">
        <f>SUM('Step 1'!C27:Z27)</f>
        <v>8058670</v>
      </c>
      <c r="D27" s="47">
        <f>SUM('Step 1'!D27:AA27)</f>
        <v>8068708</v>
      </c>
      <c r="E27" s="47">
        <f>SUM('Step 1'!E27:AB27)</f>
        <v>8081230</v>
      </c>
      <c r="F27" s="47">
        <f>SUM('Step 1'!F27:AC27)</f>
        <v>8095675</v>
      </c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</row>
    <row r="28" spans="1:19" x14ac:dyDescent="0.35">
      <c r="A28" t="s">
        <v>366</v>
      </c>
      <c r="B28" s="47">
        <f>SUM('Step 1'!B28:Y28)</f>
        <v>328367</v>
      </c>
      <c r="C28" s="47">
        <f>SUM('Step 1'!C28:Z28)</f>
        <v>328622</v>
      </c>
      <c r="D28" s="47">
        <f>SUM('Step 1'!D28:AA28)</f>
        <v>328814</v>
      </c>
      <c r="E28" s="47">
        <f>SUM('Step 1'!E28:AB28)</f>
        <v>329000</v>
      </c>
      <c r="F28" s="47">
        <f>SUM('Step 1'!F28:AC28)</f>
        <v>329274</v>
      </c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</row>
    <row r="29" spans="1:19" x14ac:dyDescent="0.35">
      <c r="A29" t="s">
        <v>25</v>
      </c>
      <c r="B29" s="47">
        <f>SUM('Step 1'!B29:Y29)</f>
        <v>1153768</v>
      </c>
      <c r="C29" s="47">
        <f>SUM('Step 1'!C29:Z29)</f>
        <v>1154100</v>
      </c>
      <c r="D29" s="47">
        <f>SUM('Step 1'!D29:AA29)</f>
        <v>1154406</v>
      </c>
      <c r="E29" s="47">
        <f>SUM('Step 1'!E29:AB29)</f>
        <v>1154971</v>
      </c>
      <c r="F29" s="47">
        <f>SUM('Step 1'!F29:AC29)</f>
        <v>1156123</v>
      </c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</row>
    <row r="30" spans="1:19" x14ac:dyDescent="0.35">
      <c r="A30" t="s">
        <v>26</v>
      </c>
      <c r="B30" s="47">
        <f>SUM('Step 1'!B30:Y30)</f>
        <v>370005</v>
      </c>
      <c r="C30" s="47">
        <f>SUM('Step 1'!C30:Z30)</f>
        <v>370143</v>
      </c>
      <c r="D30" s="47">
        <f>SUM('Step 1'!D30:AA30)</f>
        <v>370334</v>
      </c>
      <c r="E30" s="47">
        <f>SUM('Step 1'!E30:AB30)</f>
        <v>370469</v>
      </c>
      <c r="F30" s="47">
        <f>SUM('Step 1'!F30:AC30)</f>
        <v>370813</v>
      </c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</row>
    <row r="31" spans="1:19" x14ac:dyDescent="0.35">
      <c r="A31" t="s">
        <v>27</v>
      </c>
      <c r="B31" s="47">
        <f>SUM('Step 1'!B31:Y31)</f>
        <v>549910</v>
      </c>
      <c r="C31" s="47">
        <f>SUM('Step 1'!C31:Z31)</f>
        <v>550192</v>
      </c>
      <c r="D31" s="47">
        <f>SUM('Step 1'!D31:AA31)</f>
        <v>550372</v>
      </c>
      <c r="E31" s="47">
        <f>SUM('Step 1'!E31:AB31)</f>
        <v>550693</v>
      </c>
      <c r="F31" s="47">
        <f>SUM('Step 1'!F31:AC31)</f>
        <v>550851</v>
      </c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</row>
    <row r="32" spans="1:19" x14ac:dyDescent="0.35">
      <c r="A32" t="s">
        <v>28</v>
      </c>
      <c r="B32" s="47">
        <f>SUM('Step 1'!B32:Y32)</f>
        <v>549910</v>
      </c>
      <c r="C32" s="47">
        <f>SUM('Step 1'!C32:Z32)</f>
        <v>550192</v>
      </c>
      <c r="D32" s="47">
        <f>SUM('Step 1'!D32:AA32)</f>
        <v>550372</v>
      </c>
      <c r="E32" s="47">
        <f>SUM('Step 1'!E32:AB32)</f>
        <v>550693</v>
      </c>
      <c r="F32" s="47">
        <f>SUM('Step 1'!F32:AC32)</f>
        <v>550851</v>
      </c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</row>
    <row r="33" spans="1:19" x14ac:dyDescent="0.35">
      <c r="A33" t="s">
        <v>29</v>
      </c>
      <c r="B33" s="47">
        <f>SUM('Step 1'!B33:Y33)</f>
        <v>580258</v>
      </c>
      <c r="C33" s="47">
        <f>SUM('Step 1'!C33:Z33)</f>
        <v>580581</v>
      </c>
      <c r="D33" s="47">
        <f>SUM('Step 1'!D33:AA33)</f>
        <v>580829</v>
      </c>
      <c r="E33" s="47">
        <f>SUM('Step 1'!E33:AB33)</f>
        <v>581130</v>
      </c>
      <c r="F33" s="47">
        <f>SUM('Step 1'!F33:AC33)</f>
        <v>581566</v>
      </c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</row>
    <row r="34" spans="1:19" x14ac:dyDescent="0.35">
      <c r="A34" t="s">
        <v>30</v>
      </c>
      <c r="B34" s="47">
        <f>SUM('Step 1'!B34:Y34)</f>
        <v>1445311</v>
      </c>
      <c r="C34" s="47">
        <f>SUM('Step 1'!C34:Z34)</f>
        <v>1447236</v>
      </c>
      <c r="D34" s="47">
        <f>SUM('Step 1'!D34:AA34)</f>
        <v>1448964</v>
      </c>
      <c r="E34" s="47">
        <f>SUM('Step 1'!E34:AB34)</f>
        <v>1450679</v>
      </c>
      <c r="F34" s="47">
        <f>SUM('Step 1'!F34:AC34)</f>
        <v>1452091</v>
      </c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</row>
    <row r="35" spans="1:19" x14ac:dyDescent="0.35">
      <c r="A35" t="s">
        <v>31</v>
      </c>
      <c r="B35" s="47">
        <f>SUM('Step 1'!B35:Y35)</f>
        <v>24341</v>
      </c>
      <c r="C35" s="47">
        <f>SUM('Step 1'!C35:Z35)</f>
        <v>24356</v>
      </c>
      <c r="D35" s="47">
        <f>SUM('Step 1'!D35:AA35)</f>
        <v>24386</v>
      </c>
      <c r="E35" s="47">
        <f>SUM('Step 1'!E35:AB35)</f>
        <v>24400</v>
      </c>
      <c r="F35" s="47">
        <f>SUM('Step 1'!F35:AC35)</f>
        <v>24414</v>
      </c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</row>
    <row r="36" spans="1:19" x14ac:dyDescent="0.35">
      <c r="A36" t="s">
        <v>32</v>
      </c>
      <c r="B36" s="47">
        <f>SUM('Step 1'!B36:Y36)</f>
        <v>946977</v>
      </c>
      <c r="C36" s="47">
        <f>SUM('Step 1'!C36:Z36)</f>
        <v>948304</v>
      </c>
      <c r="D36" s="47">
        <f>SUM('Step 1'!D36:AA36)</f>
        <v>949541</v>
      </c>
      <c r="E36" s="47">
        <f>SUM('Step 1'!E36:AB36)</f>
        <v>950741</v>
      </c>
      <c r="F36" s="47">
        <f>SUM('Step 1'!F36:AC36)</f>
        <v>951744</v>
      </c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</row>
    <row r="37" spans="1:19" x14ac:dyDescent="0.35">
      <c r="A37" t="s">
        <v>33</v>
      </c>
      <c r="B37" s="47">
        <f>SUM('Step 1'!B37:Y37)</f>
        <v>971318</v>
      </c>
      <c r="C37" s="47">
        <f>SUM('Step 1'!C37:Z37)</f>
        <v>972660</v>
      </c>
      <c r="D37" s="47">
        <f>SUM('Step 1'!D37:AA37)</f>
        <v>973927</v>
      </c>
      <c r="E37" s="47">
        <f>SUM('Step 1'!E37:AB37)</f>
        <v>975141</v>
      </c>
      <c r="F37" s="47">
        <f>SUM('Step 1'!F37:AC37)</f>
        <v>976158</v>
      </c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</row>
    <row r="38" spans="1:19" x14ac:dyDescent="0.35">
      <c r="A38" t="s">
        <v>34</v>
      </c>
      <c r="B38" s="47">
        <f>SUM('Step 1'!B38:Y38)</f>
        <v>2258118</v>
      </c>
      <c r="C38" s="47">
        <f>SUM('Step 1'!C38:Z38)</f>
        <v>2260791</v>
      </c>
      <c r="D38" s="47">
        <f>SUM('Step 1'!D38:AA38)</f>
        <v>2263099</v>
      </c>
      <c r="E38" s="47">
        <f>SUM('Step 1'!E38:AB38)</f>
        <v>2265457</v>
      </c>
      <c r="F38" s="47">
        <f>SUM('Step 1'!F38:AC38)</f>
        <v>2267406</v>
      </c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</row>
    <row r="39" spans="1:19" x14ac:dyDescent="0.35">
      <c r="A39" t="s">
        <v>35</v>
      </c>
      <c r="B39" s="47">
        <f>SUM('Step 1'!B39:Y39)</f>
        <v>2838376</v>
      </c>
      <c r="C39" s="47">
        <f>SUM('Step 1'!C39:Z39)</f>
        <v>2841372</v>
      </c>
      <c r="D39" s="47">
        <f>SUM('Step 1'!D39:AA39)</f>
        <v>2843928</v>
      </c>
      <c r="E39" s="47">
        <f>SUM('Step 1'!E39:AB39)</f>
        <v>2846587</v>
      </c>
      <c r="F39" s="47">
        <f>SUM('Step 1'!F39:AC39)</f>
        <v>2848972</v>
      </c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</row>
    <row r="40" spans="1:19" x14ac:dyDescent="0.35">
      <c r="A40" t="s">
        <v>36</v>
      </c>
      <c r="B40" s="47">
        <f>SUM('Step 1'!B40:Y40)</f>
        <v>428828</v>
      </c>
      <c r="C40" s="47">
        <f>SUM('Step 1'!C40:Z40)</f>
        <v>429389</v>
      </c>
      <c r="D40" s="47">
        <f>SUM('Step 1'!D40:AA40)</f>
        <v>429948</v>
      </c>
      <c r="E40" s="47">
        <f>SUM('Step 1'!E40:AB40)</f>
        <v>430709</v>
      </c>
      <c r="F40" s="47">
        <f>SUM('Step 1'!F40:AC40)</f>
        <v>431549</v>
      </c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</row>
    <row r="41" spans="1:19" x14ac:dyDescent="0.35">
      <c r="A41" t="s">
        <v>37</v>
      </c>
      <c r="B41" s="47">
        <f>SUM('Step 1'!B41:Y41)</f>
        <v>52067</v>
      </c>
      <c r="C41" s="47">
        <f>SUM('Step 1'!C41:Z41)</f>
        <v>52004</v>
      </c>
      <c r="D41" s="47">
        <f>SUM('Step 1'!D41:AA41)</f>
        <v>51957</v>
      </c>
      <c r="E41" s="47">
        <f>SUM('Step 1'!E41:AB41)</f>
        <v>51925</v>
      </c>
      <c r="F41" s="47">
        <f>SUM('Step 1'!F41:AC41)</f>
        <v>51921</v>
      </c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</row>
    <row r="42" spans="1:19" x14ac:dyDescent="0.35">
      <c r="A42" t="s">
        <v>38</v>
      </c>
      <c r="B42" s="47">
        <f>SUM('Step 1'!B42:Y42)</f>
        <v>1351071</v>
      </c>
      <c r="C42" s="47">
        <f>SUM('Step 1'!C42:Z42)</f>
        <v>1350870</v>
      </c>
      <c r="D42" s="47">
        <f>SUM('Step 1'!D42:AA42)</f>
        <v>1350214</v>
      </c>
      <c r="E42" s="47">
        <f>SUM('Step 1'!E42:AB42)</f>
        <v>1350074</v>
      </c>
      <c r="F42" s="47">
        <f>SUM('Step 1'!F42:AC42)</f>
        <v>1350623</v>
      </c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</row>
    <row r="43" spans="1:19" x14ac:dyDescent="0.35">
      <c r="A43" t="s">
        <v>39</v>
      </c>
      <c r="B43" s="47">
        <f>SUM('Step 1'!B43:Y43)</f>
        <v>542102</v>
      </c>
      <c r="C43" s="47">
        <f>SUM('Step 1'!C43:Z43)</f>
        <v>542160</v>
      </c>
      <c r="D43" s="47">
        <f>SUM('Step 1'!D43:AA43)</f>
        <v>542079</v>
      </c>
      <c r="E43" s="47">
        <f>SUM('Step 1'!E43:AB43)</f>
        <v>542171</v>
      </c>
      <c r="F43" s="47">
        <f>SUM('Step 1'!F43:AC43)</f>
        <v>542499</v>
      </c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</row>
    <row r="44" spans="1:19" x14ac:dyDescent="0.35">
      <c r="A44" t="s">
        <v>40</v>
      </c>
      <c r="B44" s="47">
        <f>SUM('Step 1'!B44:Y44)</f>
        <v>1351071</v>
      </c>
      <c r="C44" s="47">
        <f>SUM('Step 1'!C44:Z44)</f>
        <v>1350870</v>
      </c>
      <c r="D44" s="47">
        <f>SUM('Step 1'!D44:AA44)</f>
        <v>1350214</v>
      </c>
      <c r="E44" s="47">
        <f>SUM('Step 1'!E44:AB44)</f>
        <v>1350074</v>
      </c>
      <c r="F44" s="47">
        <f>SUM('Step 1'!F44:AC44)</f>
        <v>1350623</v>
      </c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</row>
    <row r="45" spans="1:19" x14ac:dyDescent="0.35">
      <c r="A45" t="s">
        <v>41</v>
      </c>
      <c r="B45" s="47">
        <f>SUM('Step 1'!B45:Y45)</f>
        <v>93765</v>
      </c>
      <c r="C45" s="47">
        <f>SUM('Step 1'!C45:Z45)</f>
        <v>93825</v>
      </c>
      <c r="D45" s="47">
        <f>SUM('Step 1'!D45:AA45)</f>
        <v>93890</v>
      </c>
      <c r="E45" s="47">
        <f>SUM('Step 1'!E45:AB45)</f>
        <v>93941</v>
      </c>
      <c r="F45" s="47">
        <f>SUM('Step 1'!F45:AC45)</f>
        <v>93942</v>
      </c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</row>
    <row r="46" spans="1:19" x14ac:dyDescent="0.35">
      <c r="A46" t="s">
        <v>42</v>
      </c>
      <c r="B46" s="47">
        <f>SUM('Step 1'!B46:Y46)</f>
        <v>432996</v>
      </c>
      <c r="C46" s="47">
        <f>SUM('Step 1'!C46:Z46)</f>
        <v>433108</v>
      </c>
      <c r="D46" s="47">
        <f>SUM('Step 1'!D46:AA46)</f>
        <v>433122</v>
      </c>
      <c r="E46" s="47">
        <f>SUM('Step 1'!E46:AB46)</f>
        <v>433198</v>
      </c>
      <c r="F46" s="47">
        <f>SUM('Step 1'!F46:AC46)</f>
        <v>433346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</row>
    <row r="47" spans="1:19" x14ac:dyDescent="0.35">
      <c r="A47" t="s">
        <v>43</v>
      </c>
      <c r="B47" s="47">
        <f>SUM('Step 1'!B47:Y47)</f>
        <v>61050</v>
      </c>
      <c r="C47" s="47">
        <f>SUM('Step 1'!C47:Z47)</f>
        <v>61044</v>
      </c>
      <c r="D47" s="47">
        <f>SUM('Step 1'!D47:AA47)</f>
        <v>61063</v>
      </c>
      <c r="E47" s="47">
        <f>SUM('Step 1'!E47:AB47)</f>
        <v>61102</v>
      </c>
      <c r="F47" s="47">
        <f>SUM('Step 1'!F47:AC47)</f>
        <v>61138</v>
      </c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</row>
    <row r="48" spans="1:19" x14ac:dyDescent="0.35">
      <c r="A48" t="s">
        <v>44</v>
      </c>
      <c r="B48" s="47">
        <f>SUM('Step 1'!B48:Y48)</f>
        <v>645683</v>
      </c>
      <c r="C48" s="47">
        <f>SUM('Step 1'!C48:Z48)</f>
        <v>644357</v>
      </c>
      <c r="D48" s="47">
        <f>SUM('Step 1'!D48:AA48)</f>
        <v>643065</v>
      </c>
      <c r="E48" s="47">
        <f>SUM('Step 1'!E48:AB48)</f>
        <v>642168</v>
      </c>
      <c r="F48" s="47">
        <f>SUM('Step 1'!F48:AC48)</f>
        <v>641849</v>
      </c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</row>
    <row r="49" spans="1:19" x14ac:dyDescent="0.35">
      <c r="A49" t="s">
        <v>45</v>
      </c>
      <c r="B49" s="47">
        <f>SUM('Step 1'!B49:Y49)</f>
        <v>1277543</v>
      </c>
      <c r="C49" s="47">
        <f>SUM('Step 1'!C49:Z49)</f>
        <v>1278327</v>
      </c>
      <c r="D49" s="47">
        <f>SUM('Step 1'!D49:AA49)</f>
        <v>1278939</v>
      </c>
      <c r="E49" s="47">
        <f>SUM('Step 1'!E49:AB49)</f>
        <v>1279709</v>
      </c>
      <c r="F49" s="47">
        <f>SUM('Step 1'!F49:AC49)</f>
        <v>1280768</v>
      </c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</row>
    <row r="50" spans="1:19" x14ac:dyDescent="0.35">
      <c r="A50" t="s">
        <v>46</v>
      </c>
      <c r="B50" s="47">
        <f>SUM('Step 1'!B50:Y50)</f>
        <v>4153542</v>
      </c>
      <c r="C50" s="47">
        <f>SUM('Step 1'!C50:Z50)</f>
        <v>4155660</v>
      </c>
      <c r="D50" s="47">
        <f>SUM('Step 1'!D50:AA50)</f>
        <v>4157204</v>
      </c>
      <c r="E50" s="47">
        <f>SUM('Step 1'!E50:AB50)</f>
        <v>4159064</v>
      </c>
      <c r="F50" s="47">
        <f>SUM('Step 1'!F50:AC50)</f>
        <v>4162276</v>
      </c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</row>
    <row r="51" spans="1:19" x14ac:dyDescent="0.35">
      <c r="A51" t="s">
        <v>47</v>
      </c>
      <c r="B51" s="47">
        <f>SUM('Step 1'!B51:Y51)</f>
        <v>4681748</v>
      </c>
      <c r="C51" s="47">
        <f>SUM('Step 1'!C51:Z51)</f>
        <v>4683190</v>
      </c>
      <c r="D51" s="47">
        <f>SUM('Step 1'!D51:AA51)</f>
        <v>4684025</v>
      </c>
      <c r="E51" s="47">
        <f>SUM('Step 1'!E51:AB51)</f>
        <v>4685375</v>
      </c>
      <c r="F51" s="47">
        <f>SUM('Step 1'!F51:AC51)</f>
        <v>4688742</v>
      </c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</row>
    <row r="52" spans="1:19" x14ac:dyDescent="0.35">
      <c r="A52" t="s">
        <v>48</v>
      </c>
      <c r="B52" s="47">
        <f>SUM('Step 1'!B52:Y52)</f>
        <v>505628</v>
      </c>
      <c r="C52" s="47">
        <f>SUM('Step 1'!C52:Z52)</f>
        <v>505742</v>
      </c>
      <c r="D52" s="47">
        <f>SUM('Step 1'!D52:AA52)</f>
        <v>505928</v>
      </c>
      <c r="E52" s="47">
        <f>SUM('Step 1'!E52:AB52)</f>
        <v>506283</v>
      </c>
      <c r="F52" s="47">
        <f>SUM('Step 1'!F52:AC52)</f>
        <v>507034</v>
      </c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</row>
    <row r="53" spans="1:19" x14ac:dyDescent="0.35">
      <c r="A53" t="s">
        <v>49</v>
      </c>
      <c r="B53" s="47">
        <f>SUM('Step 1'!B53:Y53)</f>
        <v>219874</v>
      </c>
      <c r="C53" s="47">
        <f>SUM('Step 1'!C53:Z53)</f>
        <v>219691</v>
      </c>
      <c r="D53" s="47">
        <f>SUM('Step 1'!D53:AA53)</f>
        <v>219488</v>
      </c>
      <c r="E53" s="47">
        <f>SUM('Step 1'!E53:AB53)</f>
        <v>219330</v>
      </c>
      <c r="F53" s="47">
        <f>SUM('Step 1'!F53:AC53)</f>
        <v>219528</v>
      </c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</row>
    <row r="54" spans="1:19" x14ac:dyDescent="0.35">
      <c r="A54" t="s">
        <v>50</v>
      </c>
      <c r="B54" s="47">
        <f>SUM('Step 1'!B54:Y54)</f>
        <v>472576</v>
      </c>
      <c r="C54" s="47">
        <f>SUM('Step 1'!C54:Z54)</f>
        <v>472550</v>
      </c>
      <c r="D54" s="47">
        <f>SUM('Step 1'!D54:AA54)</f>
        <v>472519</v>
      </c>
      <c r="E54" s="47">
        <f>SUM('Step 1'!E54:AB54)</f>
        <v>472480</v>
      </c>
      <c r="F54" s="47">
        <f>SUM('Step 1'!F54:AC54)</f>
        <v>472607</v>
      </c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</row>
    <row r="55" spans="1:19" x14ac:dyDescent="0.35">
      <c r="A55" t="s">
        <v>51</v>
      </c>
      <c r="B55" s="47">
        <f>SUM('Step 1'!B55:Y55)</f>
        <v>329750</v>
      </c>
      <c r="C55" s="47">
        <f>SUM('Step 1'!C55:Z55)</f>
        <v>329754</v>
      </c>
      <c r="D55" s="47">
        <f>SUM('Step 1'!D55:AA55)</f>
        <v>329748</v>
      </c>
      <c r="E55" s="47">
        <f>SUM('Step 1'!E55:AB55)</f>
        <v>329846</v>
      </c>
      <c r="F55" s="47">
        <f>SUM('Step 1'!F55:AC55)</f>
        <v>330251</v>
      </c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</row>
    <row r="56" spans="1:19" x14ac:dyDescent="0.35">
      <c r="A56" t="s">
        <v>52</v>
      </c>
      <c r="B56" s="47">
        <f>SUM('Step 1'!B56:Y56)</f>
        <v>61050</v>
      </c>
      <c r="C56" s="47">
        <f>SUM('Step 1'!C56:Z56)</f>
        <v>61044</v>
      </c>
      <c r="D56" s="47">
        <f>SUM('Step 1'!D56:AA56)</f>
        <v>61063</v>
      </c>
      <c r="E56" s="47">
        <f>SUM('Step 1'!E56:AB56)</f>
        <v>61102</v>
      </c>
      <c r="F56" s="47">
        <f>SUM('Step 1'!F56:AC56)</f>
        <v>61138</v>
      </c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</row>
    <row r="57" spans="1:19" x14ac:dyDescent="0.35">
      <c r="A57" t="s">
        <v>53</v>
      </c>
      <c r="B57" s="47">
        <f>SUM('Step 1'!B57:Y57)</f>
        <v>52067</v>
      </c>
      <c r="C57" s="47">
        <f>SUM('Step 1'!C57:Z57)</f>
        <v>52004</v>
      </c>
      <c r="D57" s="47">
        <f>SUM('Step 1'!D57:AA57)</f>
        <v>51957</v>
      </c>
      <c r="E57" s="47">
        <f>SUM('Step 1'!E57:AB57)</f>
        <v>51925</v>
      </c>
      <c r="F57" s="47">
        <f>SUM('Step 1'!F57:AC57)</f>
        <v>51921</v>
      </c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</row>
    <row r="58" spans="1:19" x14ac:dyDescent="0.35">
      <c r="A58" t="s">
        <v>54</v>
      </c>
      <c r="B58" s="47">
        <f>SUM('Step 1'!B58:Y58)</f>
        <v>223300</v>
      </c>
      <c r="C58" s="47">
        <f>SUM('Step 1'!C58:Z58)</f>
        <v>222765</v>
      </c>
      <c r="D58" s="47">
        <f>SUM('Step 1'!D58:AA58)</f>
        <v>222275</v>
      </c>
      <c r="E58" s="47">
        <f>SUM('Step 1'!E58:AB58)</f>
        <v>221766</v>
      </c>
      <c r="F58" s="47">
        <f>SUM('Step 1'!F58:AC58)</f>
        <v>221590</v>
      </c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</row>
    <row r="59" spans="1:19" x14ac:dyDescent="0.35">
      <c r="A59" t="s">
        <v>55</v>
      </c>
      <c r="B59" s="47">
        <f>SUM('Step 1'!B59:Y59)</f>
        <v>830526</v>
      </c>
      <c r="C59" s="47">
        <f>SUM('Step 1'!C59:Z59)</f>
        <v>831667</v>
      </c>
      <c r="D59" s="47">
        <f>SUM('Step 1'!D59:AA59)</f>
        <v>832612</v>
      </c>
      <c r="E59" s="47">
        <f>SUM('Step 1'!E59:AB59)</f>
        <v>833637</v>
      </c>
      <c r="F59" s="47">
        <f>SUM('Step 1'!F59:AC59)</f>
        <v>834717</v>
      </c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</row>
    <row r="60" spans="1:19" x14ac:dyDescent="0.35">
      <c r="A60" t="s">
        <v>56</v>
      </c>
      <c r="B60" s="47">
        <f>SUM('Step 1'!B60:Y60)</f>
        <v>2097196</v>
      </c>
      <c r="C60" s="47">
        <f>SUM('Step 1'!C60:Z60)</f>
        <v>2100098</v>
      </c>
      <c r="D60" s="47">
        <f>SUM('Step 1'!D60:AA60)</f>
        <v>2102486</v>
      </c>
      <c r="E60" s="47">
        <f>SUM('Step 1'!E60:AB60)</f>
        <v>2104842</v>
      </c>
      <c r="F60" s="47">
        <f>SUM('Step 1'!F60:AC60)</f>
        <v>2107653</v>
      </c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</row>
    <row r="61" spans="1:19" x14ac:dyDescent="0.35">
      <c r="A61" t="s">
        <v>57</v>
      </c>
      <c r="B61" s="47">
        <f>SUM('Step 1'!B61:Y61)</f>
        <v>1107367</v>
      </c>
      <c r="C61" s="47">
        <f>SUM('Step 1'!C61:Z61)</f>
        <v>1107216</v>
      </c>
      <c r="D61" s="47">
        <f>SUM('Step 1'!D61:AA61)</f>
        <v>1106830</v>
      </c>
      <c r="E61" s="47">
        <f>SUM('Step 1'!E61:AB61)</f>
        <v>1106657</v>
      </c>
      <c r="F61" s="47">
        <f>SUM('Step 1'!F61:AC61)</f>
        <v>1106860</v>
      </c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</row>
    <row r="62" spans="1:19" x14ac:dyDescent="0.35">
      <c r="A62" t="s">
        <v>58</v>
      </c>
      <c r="B62" s="47">
        <f>SUM('Step 1'!B62:Y62)</f>
        <v>322671</v>
      </c>
      <c r="C62" s="47">
        <f>SUM('Step 1'!C62:Z62)</f>
        <v>322918</v>
      </c>
      <c r="D62" s="47">
        <f>SUM('Step 1'!D62:AA62)</f>
        <v>323150</v>
      </c>
      <c r="E62" s="47">
        <f>SUM('Step 1'!E62:AB62)</f>
        <v>323457</v>
      </c>
      <c r="F62" s="47">
        <f>SUM('Step 1'!F62:AC62)</f>
        <v>323982</v>
      </c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</row>
    <row r="63" spans="1:19" x14ac:dyDescent="0.35">
      <c r="A63" t="s">
        <v>59</v>
      </c>
      <c r="B63" s="47">
        <f>SUM('Step 1'!B63:Y63)</f>
        <v>2183560</v>
      </c>
      <c r="C63" s="47">
        <f>SUM('Step 1'!C63:Z63)</f>
        <v>2185040</v>
      </c>
      <c r="D63" s="47">
        <f>SUM('Step 1'!D63:AA63)</f>
        <v>2185962</v>
      </c>
      <c r="E63" s="47">
        <f>SUM('Step 1'!E63:AB63)</f>
        <v>2187386</v>
      </c>
      <c r="F63" s="47">
        <f>SUM('Step 1'!F63:AC63)</f>
        <v>2189029</v>
      </c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</row>
    <row r="64" spans="1:19" x14ac:dyDescent="0.35">
      <c r="A64" t="s">
        <v>60</v>
      </c>
      <c r="B64" s="47">
        <f>SUM('Step 1'!B64:Y64)</f>
        <v>1223830</v>
      </c>
      <c r="C64" s="47">
        <f>SUM('Step 1'!C64:Z64)</f>
        <v>1224658</v>
      </c>
      <c r="D64" s="47">
        <f>SUM('Step 1'!D64:AA64)</f>
        <v>1225232</v>
      </c>
      <c r="E64" s="47">
        <f>SUM('Step 1'!E64:AB64)</f>
        <v>1226100</v>
      </c>
      <c r="F64" s="47">
        <f>SUM('Step 1'!F64:AC64)</f>
        <v>1227008</v>
      </c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</row>
    <row r="65" spans="1:19" x14ac:dyDescent="0.35">
      <c r="A65" t="s">
        <v>61</v>
      </c>
      <c r="B65" s="47">
        <f>SUM('Step 1'!B65:Y65)</f>
        <v>259084</v>
      </c>
      <c r="C65" s="47">
        <f>SUM('Step 1'!C65:Z65)</f>
        <v>258930</v>
      </c>
      <c r="D65" s="47">
        <f>SUM('Step 1'!D65:AA65)</f>
        <v>258787</v>
      </c>
      <c r="E65" s="47">
        <f>SUM('Step 1'!E65:AB65)</f>
        <v>258691</v>
      </c>
      <c r="F65" s="47">
        <f>SUM('Step 1'!F65:AC65)</f>
        <v>258815</v>
      </c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</row>
    <row r="66" spans="1:19" x14ac:dyDescent="0.35">
      <c r="A66" t="s">
        <v>62</v>
      </c>
      <c r="B66" s="47">
        <f>SUM('Step 1'!B66:Y66)</f>
        <v>1591549</v>
      </c>
      <c r="C66" s="47">
        <f>SUM('Step 1'!C66:Z66)</f>
        <v>1594552</v>
      </c>
      <c r="D66" s="47">
        <f>SUM('Step 1'!D66:AA66)</f>
        <v>1597019</v>
      </c>
      <c r="E66" s="47">
        <f>SUM('Step 1'!E66:AB66)</f>
        <v>1599827</v>
      </c>
      <c r="F66" s="47">
        <f>SUM('Step 1'!F66:AC66)</f>
        <v>1602887</v>
      </c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</row>
    <row r="67" spans="1:19" x14ac:dyDescent="0.35">
      <c r="A67" t="s">
        <v>63</v>
      </c>
      <c r="B67" s="47">
        <f>SUM('Step 1'!B67:Y67)</f>
        <v>690968</v>
      </c>
      <c r="C67" s="47">
        <f>SUM('Step 1'!C67:Z67)</f>
        <v>692301</v>
      </c>
      <c r="D67" s="47">
        <f>SUM('Step 1'!D67:AA67)</f>
        <v>693439</v>
      </c>
      <c r="E67" s="47">
        <f>SUM('Step 1'!E67:AB67)</f>
        <v>694706</v>
      </c>
      <c r="F67" s="47">
        <f>SUM('Step 1'!F67:AC67)</f>
        <v>696099</v>
      </c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</row>
    <row r="68" spans="1:19" x14ac:dyDescent="0.35">
      <c r="A68" t="s">
        <v>64</v>
      </c>
      <c r="B68" s="47">
        <f>SUM('Step 1'!B68:Y68)</f>
        <v>1840483</v>
      </c>
      <c r="C68" s="47">
        <f>SUM('Step 1'!C68:Z68)</f>
        <v>1843820</v>
      </c>
      <c r="D68" s="47">
        <f>SUM('Step 1'!D68:AA68)</f>
        <v>1846598</v>
      </c>
      <c r="E68" s="47">
        <f>SUM('Step 1'!E68:AB68)</f>
        <v>1849808</v>
      </c>
      <c r="F68" s="47">
        <f>SUM('Step 1'!F68:AC68)</f>
        <v>1853377</v>
      </c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</row>
    <row r="69" spans="1:19" x14ac:dyDescent="0.35">
      <c r="A69" t="s">
        <v>65</v>
      </c>
      <c r="B69" s="47">
        <f>SUM('Step 1'!B69:Y69)</f>
        <v>1591549</v>
      </c>
      <c r="C69" s="47">
        <f>SUM('Step 1'!C69:Z69)</f>
        <v>1594552</v>
      </c>
      <c r="D69" s="47">
        <f>SUM('Step 1'!D69:AA69)</f>
        <v>1597019</v>
      </c>
      <c r="E69" s="47">
        <f>SUM('Step 1'!E69:AB69)</f>
        <v>1599827</v>
      </c>
      <c r="F69" s="47">
        <f>SUM('Step 1'!F69:AC69)</f>
        <v>1602887</v>
      </c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</row>
    <row r="70" spans="1:19" x14ac:dyDescent="0.35">
      <c r="A70" t="s">
        <v>66</v>
      </c>
      <c r="B70" s="47">
        <f>SUM('Step 1'!B70:Y70)</f>
        <v>251094</v>
      </c>
      <c r="C70" s="47">
        <f>SUM('Step 1'!C70:Z70)</f>
        <v>251324</v>
      </c>
      <c r="D70" s="47">
        <f>SUM('Step 1'!D70:AA70)</f>
        <v>251545</v>
      </c>
      <c r="E70" s="47">
        <f>SUM('Step 1'!E70:AB70)</f>
        <v>251909</v>
      </c>
      <c r="F70" s="47">
        <f>SUM('Step 1'!F70:AC70)</f>
        <v>252690</v>
      </c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</row>
    <row r="71" spans="1:19" x14ac:dyDescent="0.35">
      <c r="A71" t="s">
        <v>67</v>
      </c>
      <c r="B71" s="47">
        <f>SUM('Step 1'!B71:Y71)</f>
        <v>2183560</v>
      </c>
      <c r="C71" s="47">
        <f>SUM('Step 1'!C71:Z71)</f>
        <v>2185040</v>
      </c>
      <c r="D71" s="47">
        <f>SUM('Step 1'!D71:AA71)</f>
        <v>2185962</v>
      </c>
      <c r="E71" s="47">
        <f>SUM('Step 1'!E71:AB71)</f>
        <v>2187386</v>
      </c>
      <c r="F71" s="47">
        <f>SUM('Step 1'!F71:AC71)</f>
        <v>2189029</v>
      </c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</row>
    <row r="72" spans="1:19" x14ac:dyDescent="0.35">
      <c r="A72" t="s">
        <v>68</v>
      </c>
      <c r="B72" s="47">
        <f>SUM('Step 1'!B72:Y72)</f>
        <v>222134</v>
      </c>
      <c r="C72" s="47">
        <f>SUM('Step 1'!C72:Z72)</f>
        <v>221840</v>
      </c>
      <c r="D72" s="47">
        <f>SUM('Step 1'!D72:AA72)</f>
        <v>221573</v>
      </c>
      <c r="E72" s="47">
        <f>SUM('Step 1'!E72:AB72)</f>
        <v>221337</v>
      </c>
      <c r="F72" s="47">
        <f>SUM('Step 1'!F72:AC72)</f>
        <v>221301</v>
      </c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</row>
    <row r="73" spans="1:19" x14ac:dyDescent="0.35">
      <c r="A73" t="s">
        <v>69</v>
      </c>
      <c r="B73" s="47">
        <f>SUM('Step 1'!B73:Y73)</f>
        <v>351188</v>
      </c>
      <c r="C73" s="47">
        <f>SUM('Step 1'!C73:Z73)</f>
        <v>351031</v>
      </c>
      <c r="D73" s="47">
        <f>SUM('Step 1'!D73:AA73)</f>
        <v>350776</v>
      </c>
      <c r="E73" s="47">
        <f>SUM('Step 1'!E73:AB73)</f>
        <v>350561</v>
      </c>
      <c r="F73" s="47">
        <f>SUM('Step 1'!F73:AC73)</f>
        <v>350340</v>
      </c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</row>
    <row r="74" spans="1:19" x14ac:dyDescent="0.35">
      <c r="A74" t="s">
        <v>70</v>
      </c>
      <c r="B74" s="47">
        <f>SUM('Step 1'!B74:Y74)</f>
        <v>3930618</v>
      </c>
      <c r="C74" s="47">
        <f>SUM('Step 1'!C74:Z74)</f>
        <v>3935791</v>
      </c>
      <c r="D74" s="47">
        <f>SUM('Step 1'!D74:AA74)</f>
        <v>3941006</v>
      </c>
      <c r="E74" s="47">
        <f>SUM('Step 1'!E74:AB74)</f>
        <v>3947416</v>
      </c>
      <c r="F74" s="47">
        <f>SUM('Step 1'!F74:AC74)</f>
        <v>3954594</v>
      </c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</row>
    <row r="75" spans="1:19" x14ac:dyDescent="0.35">
      <c r="A75" t="s">
        <v>71</v>
      </c>
      <c r="B75" s="47">
        <f>SUM('Step 1'!B75:Y75)</f>
        <v>9657879</v>
      </c>
      <c r="C75" s="47">
        <f>SUM('Step 1'!C75:Z75)</f>
        <v>9668466</v>
      </c>
      <c r="D75" s="47">
        <f>SUM('Step 1'!D75:AA75)</f>
        <v>9679273</v>
      </c>
      <c r="E75" s="47">
        <f>SUM('Step 1'!E75:AB75)</f>
        <v>9693143</v>
      </c>
      <c r="F75" s="47">
        <f>SUM('Step 1'!F75:AC75)</f>
        <v>9709998</v>
      </c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</row>
    <row r="76" spans="1:19" x14ac:dyDescent="0.35">
      <c r="A76" t="s">
        <v>72</v>
      </c>
      <c r="B76" s="47">
        <f>SUM('Step 1'!B76:Y76)</f>
        <v>12591779</v>
      </c>
      <c r="C76" s="47">
        <f>SUM('Step 1'!C76:Z76)</f>
        <v>12605994</v>
      </c>
      <c r="D76" s="47">
        <f>SUM('Step 1'!D76:AA76)</f>
        <v>12619851</v>
      </c>
      <c r="E76" s="47">
        <f>SUM('Step 1'!E76:AB76)</f>
        <v>12636827</v>
      </c>
      <c r="F76" s="47">
        <f>SUM('Step 1'!F76:AC76)</f>
        <v>12657809</v>
      </c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</row>
    <row r="77" spans="1:19" x14ac:dyDescent="0.35">
      <c r="A77" t="s">
        <v>73</v>
      </c>
      <c r="B77" s="47">
        <f>SUM('Step 1'!B77:Y77)</f>
        <v>974493</v>
      </c>
      <c r="C77" s="47">
        <f>SUM('Step 1'!C77:Z77)</f>
        <v>974292</v>
      </c>
      <c r="D77" s="47">
        <f>SUM('Step 1'!D77:AA77)</f>
        <v>973820</v>
      </c>
      <c r="E77" s="47">
        <f>SUM('Step 1'!E77:AB77)</f>
        <v>973661</v>
      </c>
      <c r="F77" s="47">
        <f>SUM('Step 1'!F77:AC77)</f>
        <v>973968</v>
      </c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</row>
    <row r="78" spans="1:19" x14ac:dyDescent="0.35">
      <c r="A78" t="s">
        <v>74</v>
      </c>
      <c r="B78" s="47">
        <f>SUM('Step 1'!B78:Y78)</f>
        <v>377093</v>
      </c>
      <c r="C78" s="47">
        <f>SUM('Step 1'!C78:Z78)</f>
        <v>377054</v>
      </c>
      <c r="D78" s="47">
        <f>SUM('Step 1'!D78:AA78)</f>
        <v>376878</v>
      </c>
      <c r="E78" s="47">
        <f>SUM('Step 1'!E78:AB78)</f>
        <v>376840</v>
      </c>
      <c r="F78" s="47">
        <f>SUM('Step 1'!F78:AC78)</f>
        <v>376962</v>
      </c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</row>
    <row r="79" spans="1:19" x14ac:dyDescent="0.35">
      <c r="A79" t="s">
        <v>75</v>
      </c>
      <c r="B79" s="47">
        <f>SUM('Step 1'!B79:Y79)</f>
        <v>974493</v>
      </c>
      <c r="C79" s="47">
        <f>SUM('Step 1'!C79:Z79)</f>
        <v>974292</v>
      </c>
      <c r="D79" s="47">
        <f>SUM('Step 1'!D79:AA79)</f>
        <v>973820</v>
      </c>
      <c r="E79" s="47">
        <f>SUM('Step 1'!E79:AB79)</f>
        <v>973661</v>
      </c>
      <c r="F79" s="47">
        <f>SUM('Step 1'!F79:AC79)</f>
        <v>973968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</row>
    <row r="80" spans="1:19" x14ac:dyDescent="0.35">
      <c r="A80" t="s">
        <v>76</v>
      </c>
      <c r="B80" s="47">
        <f>SUM('Step 1'!B80:Y80)</f>
        <v>1743453</v>
      </c>
      <c r="C80" s="47">
        <f>SUM('Step 1'!C80:Z80)</f>
        <v>1743505</v>
      </c>
      <c r="D80" s="47">
        <f>SUM('Step 1'!D80:AA80)</f>
        <v>1743143</v>
      </c>
      <c r="E80" s="47">
        <f>SUM('Step 1'!E80:AB80)</f>
        <v>1743032</v>
      </c>
      <c r="F80" s="47">
        <f>SUM('Step 1'!F80:AC80)</f>
        <v>1743268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</row>
    <row r="81" spans="1:19" x14ac:dyDescent="0.35">
      <c r="A81" t="s">
        <v>77</v>
      </c>
      <c r="B81" s="47">
        <f>SUM('Step 1'!B81:Y81)</f>
        <v>457954</v>
      </c>
      <c r="C81" s="47">
        <f>SUM('Step 1'!C81:Z81)</f>
        <v>457490</v>
      </c>
      <c r="D81" s="47">
        <f>SUM('Step 1'!D81:AA81)</f>
        <v>457037</v>
      </c>
      <c r="E81" s="47">
        <f>SUM('Step 1'!E81:AB81)</f>
        <v>456781</v>
      </c>
      <c r="F81" s="47">
        <f>SUM('Step 1'!F81:AC81)</f>
        <v>456691</v>
      </c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</row>
    <row r="82" spans="1:19" x14ac:dyDescent="0.35">
      <c r="A82" t="s">
        <v>78</v>
      </c>
      <c r="B82" s="47">
        <f>SUM('Step 1'!B82:Y82)</f>
        <v>717008</v>
      </c>
      <c r="C82" s="47">
        <f>SUM('Step 1'!C82:Z82)</f>
        <v>716740</v>
      </c>
      <c r="D82" s="47">
        <f>SUM('Step 1'!D82:AA82)</f>
        <v>716505</v>
      </c>
      <c r="E82" s="47">
        <f>SUM('Step 1'!E82:AB82)</f>
        <v>716476</v>
      </c>
      <c r="F82" s="47">
        <f>SUM('Step 1'!F82:AC82)</f>
        <v>716623</v>
      </c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</row>
    <row r="83" spans="1:19" x14ac:dyDescent="0.35">
      <c r="A83" t="s">
        <v>79</v>
      </c>
      <c r="B83" s="47">
        <f>SUM('Step 1'!B83:Y83)</f>
        <v>457954</v>
      </c>
      <c r="C83" s="47">
        <f>SUM('Step 1'!C83:Z83)</f>
        <v>457490</v>
      </c>
      <c r="D83" s="47">
        <f>SUM('Step 1'!D83:AA83)</f>
        <v>457037</v>
      </c>
      <c r="E83" s="47">
        <f>SUM('Step 1'!E83:AB83)</f>
        <v>456781</v>
      </c>
      <c r="F83" s="47">
        <f>SUM('Step 1'!F83:AC83)</f>
        <v>456691</v>
      </c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</row>
    <row r="84" spans="1:19" x14ac:dyDescent="0.35">
      <c r="A84" t="s">
        <v>80</v>
      </c>
      <c r="B84" s="47">
        <f>SUM('Step 1'!B84:Y84)</f>
        <v>185311</v>
      </c>
      <c r="C84" s="47">
        <f>SUM('Step 1'!C84:Z84)</f>
        <v>185206</v>
      </c>
      <c r="D84" s="47">
        <f>SUM('Step 1'!D84:AA84)</f>
        <v>185119</v>
      </c>
      <c r="E84" s="47">
        <f>SUM('Step 1'!E84:AB84)</f>
        <v>185090</v>
      </c>
      <c r="F84" s="47">
        <f>SUM('Step 1'!F84:AC84)</f>
        <v>185182</v>
      </c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</row>
    <row r="85" spans="1:19" x14ac:dyDescent="0.35">
      <c r="A85" t="s">
        <v>81</v>
      </c>
      <c r="B85" s="47">
        <f>SUM('Step 1'!B85:Y85)</f>
        <v>36283</v>
      </c>
      <c r="C85" s="47">
        <f>SUM('Step 1'!C85:Z85)</f>
        <v>36224</v>
      </c>
      <c r="D85" s="47">
        <f>SUM('Step 1'!D85:AA85)</f>
        <v>36159</v>
      </c>
      <c r="E85" s="47">
        <f>SUM('Step 1'!E85:AB85)</f>
        <v>36144</v>
      </c>
      <c r="F85" s="47">
        <f>SUM('Step 1'!F85:AC85)</f>
        <v>36194</v>
      </c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</row>
    <row r="86" spans="1:19" x14ac:dyDescent="0.35">
      <c r="A86" t="s">
        <v>82</v>
      </c>
      <c r="B86" s="47">
        <f>SUM('Step 1'!B86:Y86)</f>
        <v>501172</v>
      </c>
      <c r="C86" s="47">
        <f>SUM('Step 1'!C86:Z86)</f>
        <v>501270</v>
      </c>
      <c r="D86" s="47">
        <f>SUM('Step 1'!D86:AA86)</f>
        <v>501345</v>
      </c>
      <c r="E86" s="47">
        <f>SUM('Step 1'!E86:AB86)</f>
        <v>501408</v>
      </c>
      <c r="F86" s="47">
        <f>SUM('Step 1'!F86:AC86)</f>
        <v>501599</v>
      </c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</row>
    <row r="87" spans="1:19" x14ac:dyDescent="0.35">
      <c r="A87" t="s">
        <v>83</v>
      </c>
      <c r="B87" s="47">
        <f>SUM('Step 1'!B87:Y87)</f>
        <v>580258</v>
      </c>
      <c r="C87" s="47">
        <f>SUM('Step 1'!C87:Z87)</f>
        <v>580581</v>
      </c>
      <c r="D87" s="47">
        <f>SUM('Step 1'!D87:AA87)</f>
        <v>580829</v>
      </c>
      <c r="E87" s="47">
        <f>SUM('Step 1'!E87:AB87)</f>
        <v>581130</v>
      </c>
      <c r="F87" s="47">
        <f>SUM('Step 1'!F87:AC87)</f>
        <v>581566</v>
      </c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</row>
    <row r="88" spans="1:19" x14ac:dyDescent="0.35">
      <c r="A88" t="s">
        <v>371</v>
      </c>
      <c r="B88" s="47">
        <f>SUM('Step 1'!B88:Y88)</f>
        <v>294342</v>
      </c>
      <c r="C88" s="47">
        <f>SUM('Step 1'!C88:Z88)</f>
        <v>294393</v>
      </c>
      <c r="D88" s="47">
        <f>SUM('Step 1'!D88:AA88)</f>
        <v>294388</v>
      </c>
      <c r="E88" s="47">
        <f>SUM('Step 1'!E88:AB88)</f>
        <v>294346</v>
      </c>
      <c r="F88" s="47">
        <f>SUM('Step 1'!F88:AC88)</f>
        <v>294425</v>
      </c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</row>
    <row r="89" spans="1:19" x14ac:dyDescent="0.35">
      <c r="A89" t="s">
        <v>84</v>
      </c>
      <c r="B89" s="47">
        <f>SUM('Step 1'!B89:Y89)</f>
        <v>351188</v>
      </c>
      <c r="C89" s="47">
        <f>SUM('Step 1'!C89:Z89)</f>
        <v>351031</v>
      </c>
      <c r="D89" s="47">
        <f>SUM('Step 1'!D89:AA89)</f>
        <v>350776</v>
      </c>
      <c r="E89" s="47">
        <f>SUM('Step 1'!E89:AB89)</f>
        <v>350561</v>
      </c>
      <c r="F89" s="47">
        <f>SUM('Step 1'!F89:AC89)</f>
        <v>350340</v>
      </c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</row>
    <row r="90" spans="1:19" x14ac:dyDescent="0.35">
      <c r="A90" t="s">
        <v>85</v>
      </c>
      <c r="B90" s="47">
        <f>SUM('Step 1'!B90:Y90)</f>
        <v>11133978</v>
      </c>
      <c r="C90" s="47">
        <f>SUM('Step 1'!C90:Z90)</f>
        <v>11134590</v>
      </c>
      <c r="D90" s="47">
        <f>SUM('Step 1'!D90:AA90)</f>
        <v>11133787</v>
      </c>
      <c r="E90" s="47">
        <f>SUM('Step 1'!E90:AB90)</f>
        <v>11134200</v>
      </c>
      <c r="F90" s="47">
        <f>SUM('Step 1'!F90:AC90)</f>
        <v>11138431</v>
      </c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</row>
    <row r="91" spans="1:19" x14ac:dyDescent="0.35">
      <c r="A91" t="s">
        <v>86</v>
      </c>
      <c r="B91" s="47">
        <f>SUM('Step 1'!B91:Y91)</f>
        <v>6525701</v>
      </c>
      <c r="C91" s="47">
        <f>SUM('Step 1'!C91:Z91)</f>
        <v>6525552</v>
      </c>
      <c r="D91" s="47">
        <f>SUM('Step 1'!D91:AA91)</f>
        <v>6524614</v>
      </c>
      <c r="E91" s="47">
        <f>SUM('Step 1'!E91:AB91)</f>
        <v>6524749</v>
      </c>
      <c r="F91" s="47">
        <f>SUM('Step 1'!F91:AC91)</f>
        <v>6527172</v>
      </c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</row>
    <row r="92" spans="1:19" x14ac:dyDescent="0.35">
      <c r="A92" t="s">
        <v>87</v>
      </c>
      <c r="B92" s="47">
        <f>SUM('Step 1'!B92:Y92)</f>
        <v>25633968</v>
      </c>
      <c r="C92" s="47">
        <f>SUM('Step 1'!C92:Z92)</f>
        <v>25638514</v>
      </c>
      <c r="D92" s="47">
        <f>SUM('Step 1'!D92:AA92)</f>
        <v>25639495</v>
      </c>
      <c r="E92" s="47">
        <f>SUM('Step 1'!E92:AB92)</f>
        <v>25642454</v>
      </c>
      <c r="F92" s="47">
        <f>SUM('Step 1'!F92:AC92)</f>
        <v>25654677</v>
      </c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</row>
    <row r="93" spans="1:19" x14ac:dyDescent="0.35">
      <c r="A93" t="s">
        <v>88</v>
      </c>
      <c r="B93" s="47">
        <f>SUM('Step 1'!B93:Y93)</f>
        <v>19583574</v>
      </c>
      <c r="C93" s="47">
        <f>SUM('Step 1'!C93:Z93)</f>
        <v>19585646</v>
      </c>
      <c r="D93" s="47">
        <f>SUM('Step 1'!D93:AA93)</f>
        <v>19585204</v>
      </c>
      <c r="E93" s="47">
        <f>SUM('Step 1'!E93:AB93)</f>
        <v>19585648</v>
      </c>
      <c r="F93" s="47">
        <f>SUM('Step 1'!F93:AC93)</f>
        <v>19593134</v>
      </c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</row>
    <row r="94" spans="1:19" x14ac:dyDescent="0.35">
      <c r="A94" t="s">
        <v>89</v>
      </c>
      <c r="B94" s="47">
        <f>SUM('Step 1'!B94:Y94)</f>
        <v>1797425</v>
      </c>
      <c r="C94" s="47">
        <f>SUM('Step 1'!C94:Z94)</f>
        <v>1798708</v>
      </c>
      <c r="D94" s="47">
        <f>SUM('Step 1'!D94:AA94)</f>
        <v>1799920</v>
      </c>
      <c r="E94" s="47">
        <f>SUM('Step 1'!E94:AB94)</f>
        <v>1801467</v>
      </c>
      <c r="F94" s="47">
        <f>SUM('Step 1'!F94:AC94)</f>
        <v>1803107</v>
      </c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</row>
    <row r="95" spans="1:19" x14ac:dyDescent="0.35">
      <c r="A95" t="s">
        <v>90</v>
      </c>
      <c r="B95" s="47">
        <f>SUM('Step 1'!B95:Y95)</f>
        <v>564428</v>
      </c>
      <c r="C95" s="47">
        <f>SUM('Step 1'!C95:Z95)</f>
        <v>564298</v>
      </c>
      <c r="D95" s="47">
        <f>SUM('Step 1'!D95:AA95)</f>
        <v>564115</v>
      </c>
      <c r="E95" s="47">
        <f>SUM('Step 1'!E95:AB95)</f>
        <v>564188</v>
      </c>
      <c r="F95" s="47">
        <f>SUM('Step 1'!F95:AC95)</f>
        <v>564775</v>
      </c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</row>
    <row r="96" spans="1:19" x14ac:dyDescent="0.35">
      <c r="A96" t="s">
        <v>91</v>
      </c>
      <c r="B96" s="47">
        <f>SUM('Step 1'!B96:Y96)</f>
        <v>349332</v>
      </c>
      <c r="C96" s="47">
        <f>SUM('Step 1'!C96:Z96)</f>
        <v>349533</v>
      </c>
      <c r="D96" s="47">
        <f>SUM('Step 1'!D96:AA96)</f>
        <v>349639</v>
      </c>
      <c r="E96" s="47">
        <f>SUM('Step 1'!E96:AB96)</f>
        <v>349792</v>
      </c>
      <c r="F96" s="47">
        <f>SUM('Step 1'!F96:AC96)</f>
        <v>350026</v>
      </c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</row>
    <row r="97" spans="1:19" x14ac:dyDescent="0.35">
      <c r="A97" t="s">
        <v>372</v>
      </c>
      <c r="B97" s="47">
        <f>SUM('Step 1'!B97:Y97)</f>
        <v>362974</v>
      </c>
      <c r="C97" s="47">
        <f>SUM('Step 1'!C97:Z97)</f>
        <v>363052</v>
      </c>
      <c r="D97" s="47">
        <f>SUM('Step 1'!D97:AA97)</f>
        <v>363061</v>
      </c>
      <c r="E97" s="47">
        <f>SUM('Step 1'!E97:AB97)</f>
        <v>363061</v>
      </c>
      <c r="F97" s="47">
        <f>SUM('Step 1'!F97:AC97)</f>
        <v>363224</v>
      </c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</row>
    <row r="98" spans="1:19" x14ac:dyDescent="0.35">
      <c r="A98" t="s">
        <v>92</v>
      </c>
      <c r="B98" s="47">
        <f>SUM('Step 1'!B98:Y98)</f>
        <v>342369</v>
      </c>
      <c r="C98" s="47">
        <f>SUM('Step 1'!C98:Z98)</f>
        <v>342509</v>
      </c>
      <c r="D98" s="47">
        <f>SUM('Step 1'!D98:AA98)</f>
        <v>342615</v>
      </c>
      <c r="E98" s="47">
        <f>SUM('Step 1'!E98:AB98)</f>
        <v>342818</v>
      </c>
      <c r="F98" s="47">
        <f>SUM('Step 1'!F98:AC98)</f>
        <v>343083</v>
      </c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</row>
    <row r="99" spans="1:19" x14ac:dyDescent="0.35">
      <c r="A99" t="s">
        <v>93</v>
      </c>
      <c r="B99" s="47">
        <f>SUM('Step 1'!B99:Y99)</f>
        <v>521599</v>
      </c>
      <c r="C99" s="47">
        <f>SUM('Step 1'!C99:Z99)</f>
        <v>521706</v>
      </c>
      <c r="D99" s="47">
        <f>SUM('Step 1'!D99:AA99)</f>
        <v>521672</v>
      </c>
      <c r="E99" s="47">
        <f>SUM('Step 1'!E99:AB99)</f>
        <v>521682</v>
      </c>
      <c r="F99" s="47">
        <f>SUM('Step 1'!F99:AC99)</f>
        <v>521880</v>
      </c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</row>
    <row r="100" spans="1:19" x14ac:dyDescent="0.35">
      <c r="A100" t="s">
        <v>94</v>
      </c>
      <c r="B100" s="47">
        <f>SUM('Step 1'!B100:Y100)</f>
        <v>501187</v>
      </c>
      <c r="C100" s="47">
        <f>SUM('Step 1'!C100:Z100)</f>
        <v>501245</v>
      </c>
      <c r="D100" s="47">
        <f>SUM('Step 1'!D100:AA100)</f>
        <v>501232</v>
      </c>
      <c r="E100" s="47">
        <f>SUM('Step 1'!E100:AB100)</f>
        <v>501236</v>
      </c>
      <c r="F100" s="47">
        <f>SUM('Step 1'!F100:AC100)</f>
        <v>501412</v>
      </c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</row>
    <row r="101" spans="1:19" x14ac:dyDescent="0.35">
      <c r="A101" t="s">
        <v>95</v>
      </c>
      <c r="B101" s="47">
        <f>SUM('Step 1'!B101:Y101)</f>
        <v>495320</v>
      </c>
      <c r="C101" s="47">
        <f>SUM('Step 1'!C101:Z101)</f>
        <v>495343</v>
      </c>
      <c r="D101" s="47">
        <f>SUM('Step 1'!D101:AA101)</f>
        <v>495393</v>
      </c>
      <c r="E101" s="47">
        <f>SUM('Step 1'!E101:AB101)</f>
        <v>495461</v>
      </c>
      <c r="F101" s="47">
        <f>SUM('Step 1'!F101:AC101)</f>
        <v>495699</v>
      </c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</row>
    <row r="102" spans="1:19" x14ac:dyDescent="0.35">
      <c r="A102" t="s">
        <v>96</v>
      </c>
      <c r="B102" s="47">
        <f>SUM('Step 1'!B102:Y102)</f>
        <v>434573</v>
      </c>
      <c r="C102" s="47">
        <f>SUM('Step 1'!C102:Z102)</f>
        <v>434452</v>
      </c>
      <c r="D102" s="47">
        <f>SUM('Step 1'!D102:AA102)</f>
        <v>434318</v>
      </c>
      <c r="E102" s="47">
        <f>SUM('Step 1'!E102:AB102)</f>
        <v>434250</v>
      </c>
      <c r="F102" s="47">
        <f>SUM('Step 1'!F102:AC102)</f>
        <v>434519</v>
      </c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</row>
    <row r="103" spans="1:19" x14ac:dyDescent="0.35">
      <c r="A103" t="s">
        <v>97</v>
      </c>
      <c r="B103" s="47">
        <f>SUM('Step 1'!B103:Y103)</f>
        <v>835049</v>
      </c>
      <c r="C103" s="47">
        <f>SUM('Step 1'!C103:Z103)</f>
        <v>835411</v>
      </c>
      <c r="D103" s="47">
        <f>SUM('Step 1'!D103:AA103)</f>
        <v>835625</v>
      </c>
      <c r="E103" s="47">
        <f>SUM('Step 1'!E103:AB103)</f>
        <v>836020</v>
      </c>
      <c r="F103" s="47">
        <f>SUM('Step 1'!F103:AC103)</f>
        <v>836671</v>
      </c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</row>
    <row r="104" spans="1:19" x14ac:dyDescent="0.35">
      <c r="A104" t="s">
        <v>98</v>
      </c>
      <c r="B104" s="47">
        <f>SUM('Step 1'!B104:Y104)</f>
        <v>2229968</v>
      </c>
      <c r="C104" s="47">
        <f>SUM('Step 1'!C104:Z104)</f>
        <v>2230866</v>
      </c>
      <c r="D104" s="47">
        <f>SUM('Step 1'!D104:AA104)</f>
        <v>2231385</v>
      </c>
      <c r="E104" s="47">
        <f>SUM('Step 1'!E104:AB104)</f>
        <v>2232314</v>
      </c>
      <c r="F104" s="47">
        <f>SUM('Step 1'!F104:AC104)</f>
        <v>2233818</v>
      </c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</row>
    <row r="105" spans="1:19" x14ac:dyDescent="0.35">
      <c r="A105" t="s">
        <v>99</v>
      </c>
      <c r="B105" s="47">
        <f>SUM('Step 1'!B105:Y105)</f>
        <v>2527071</v>
      </c>
      <c r="C105" s="47">
        <f>SUM('Step 1'!C105:Z105)</f>
        <v>2528889</v>
      </c>
      <c r="D105" s="47">
        <f>SUM('Step 1'!D105:AA105)</f>
        <v>2530306</v>
      </c>
      <c r="E105" s="47">
        <f>SUM('Step 1'!E105:AB105)</f>
        <v>2532282</v>
      </c>
      <c r="F105" s="47">
        <f>SUM('Step 1'!F105:AC105)</f>
        <v>2534118</v>
      </c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</row>
    <row r="106" spans="1:19" x14ac:dyDescent="0.35">
      <c r="A106" t="s">
        <v>100</v>
      </c>
      <c r="B106" s="47">
        <f>SUM('Step 1'!B106:Y106)</f>
        <v>1183110</v>
      </c>
      <c r="C106" s="47">
        <f>SUM('Step 1'!C106:Z106)</f>
        <v>1183167</v>
      </c>
      <c r="D106" s="47">
        <f>SUM('Step 1'!D106:AA106)</f>
        <v>1183131</v>
      </c>
      <c r="E106" s="47">
        <f>SUM('Step 1'!E106:AB106)</f>
        <v>1182967</v>
      </c>
      <c r="F106" s="47">
        <f>SUM('Step 1'!F106:AC106)</f>
        <v>1183286</v>
      </c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</row>
    <row r="107" spans="1:19" x14ac:dyDescent="0.35">
      <c r="A107" t="s">
        <v>101</v>
      </c>
      <c r="B107" s="47">
        <f>SUM('Step 1'!B107:Y107)</f>
        <v>98603</v>
      </c>
      <c r="C107" s="47">
        <f>SUM('Step 1'!C107:Z107)</f>
        <v>98595</v>
      </c>
      <c r="D107" s="47">
        <f>SUM('Step 1'!D107:AA107)</f>
        <v>98611</v>
      </c>
      <c r="E107" s="47">
        <f>SUM('Step 1'!E107:AB107)</f>
        <v>98621</v>
      </c>
      <c r="F107" s="47">
        <f>SUM('Step 1'!F107:AC107)</f>
        <v>98784</v>
      </c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</row>
    <row r="108" spans="1:19" x14ac:dyDescent="0.35">
      <c r="A108" t="s">
        <v>102</v>
      </c>
      <c r="B108" s="47">
        <f>SUM('Step 1'!B108:Y108)</f>
        <v>592366</v>
      </c>
      <c r="C108" s="47">
        <f>SUM('Step 1'!C108:Z108)</f>
        <v>592644</v>
      </c>
      <c r="D108" s="47">
        <f>SUM('Step 1'!D108:AA108)</f>
        <v>592852</v>
      </c>
      <c r="E108" s="47">
        <f>SUM('Step 1'!E108:AB108)</f>
        <v>593213</v>
      </c>
      <c r="F108" s="47">
        <f>SUM('Step 1'!F108:AC108)</f>
        <v>593718</v>
      </c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</row>
    <row r="109" spans="1:19" x14ac:dyDescent="0.35">
      <c r="A109" t="s">
        <v>103</v>
      </c>
      <c r="B109" s="47">
        <f>SUM('Step 1'!B109:Y109)</f>
        <v>645683</v>
      </c>
      <c r="C109" s="47">
        <f>SUM('Step 1'!C109:Z109)</f>
        <v>644357</v>
      </c>
      <c r="D109" s="47">
        <f>SUM('Step 1'!D109:AA109)</f>
        <v>643065</v>
      </c>
      <c r="E109" s="47">
        <f>SUM('Step 1'!E109:AB109)</f>
        <v>642168</v>
      </c>
      <c r="F109" s="47">
        <f>SUM('Step 1'!F109:AC109)</f>
        <v>641849</v>
      </c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</row>
    <row r="110" spans="1:19" x14ac:dyDescent="0.35">
      <c r="A110" t="s">
        <v>104</v>
      </c>
      <c r="B110" s="47">
        <f>SUM('Step 1'!B110:Y110)</f>
        <v>597652</v>
      </c>
      <c r="C110" s="47">
        <f>SUM('Step 1'!C110:Z110)</f>
        <v>598384</v>
      </c>
      <c r="D110" s="47">
        <f>SUM('Step 1'!D110:AA110)</f>
        <v>598977</v>
      </c>
      <c r="E110" s="47">
        <f>SUM('Step 1'!E110:AB110)</f>
        <v>599539</v>
      </c>
      <c r="F110" s="47">
        <f>SUM('Step 1'!F110:AC110)</f>
        <v>600127</v>
      </c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</row>
    <row r="111" spans="1:19" x14ac:dyDescent="0.35">
      <c r="A111" t="s">
        <v>105</v>
      </c>
      <c r="B111" s="47">
        <f>SUM('Step 1'!B111:Y111)</f>
        <v>905934</v>
      </c>
      <c r="C111" s="47">
        <f>SUM('Step 1'!C111:Z111)</f>
        <v>905693</v>
      </c>
      <c r="D111" s="47">
        <f>SUM('Step 1'!D111:AA111)</f>
        <v>905470</v>
      </c>
      <c r="E111" s="47">
        <f>SUM('Step 1'!E111:AB111)</f>
        <v>905423</v>
      </c>
      <c r="F111" s="47">
        <f>SUM('Step 1'!F111:AC111)</f>
        <v>905800</v>
      </c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</row>
    <row r="112" spans="1:19" x14ac:dyDescent="0.35">
      <c r="A112" t="s">
        <v>106</v>
      </c>
      <c r="B112" s="47">
        <f>SUM('Step 1'!B112:Y112)</f>
        <v>152103</v>
      </c>
      <c r="C112" s="47">
        <f>SUM('Step 1'!C112:Z112)</f>
        <v>152141</v>
      </c>
      <c r="D112" s="47">
        <f>SUM('Step 1'!D112:AA112)</f>
        <v>152171</v>
      </c>
      <c r="E112" s="47">
        <f>SUM('Step 1'!E112:AB112)</f>
        <v>152210</v>
      </c>
      <c r="F112" s="47">
        <f>SUM('Step 1'!F112:AC112)</f>
        <v>152296</v>
      </c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</row>
    <row r="113" spans="1:19" x14ac:dyDescent="0.35">
      <c r="A113" t="s">
        <v>107</v>
      </c>
      <c r="B113" s="47">
        <f>SUM('Step 1'!B113:Y113)</f>
        <v>2385102</v>
      </c>
      <c r="C113" s="47">
        <f>SUM('Step 1'!C113:Z113)</f>
        <v>2386289</v>
      </c>
      <c r="D113" s="47">
        <f>SUM('Step 1'!D113:AA113)</f>
        <v>2386498</v>
      </c>
      <c r="E113" s="47">
        <f>SUM('Step 1'!E113:AB113)</f>
        <v>2387427</v>
      </c>
      <c r="F113" s="47">
        <f>SUM('Step 1'!F113:AC113)</f>
        <v>2389004</v>
      </c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</row>
    <row r="114" spans="1:19" x14ac:dyDescent="0.35">
      <c r="A114" t="s">
        <v>108</v>
      </c>
      <c r="B114" s="47">
        <f>SUM('Step 1'!B114:Y114)</f>
        <v>838348</v>
      </c>
      <c r="C114" s="47">
        <f>SUM('Step 1'!C114:Z114)</f>
        <v>838779</v>
      </c>
      <c r="D114" s="47">
        <f>SUM('Step 1'!D114:AA114)</f>
        <v>838824</v>
      </c>
      <c r="E114" s="47">
        <f>SUM('Step 1'!E114:AB114)</f>
        <v>839317</v>
      </c>
      <c r="F114" s="47">
        <f>SUM('Step 1'!F114:AC114)</f>
        <v>840048</v>
      </c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</row>
    <row r="115" spans="1:19" x14ac:dyDescent="0.35">
      <c r="A115" t="s">
        <v>109</v>
      </c>
      <c r="B115" s="47">
        <f>SUM('Step 1'!B115:Y115)</f>
        <v>2385102</v>
      </c>
      <c r="C115" s="47">
        <f>SUM('Step 1'!C115:Z115)</f>
        <v>2386289</v>
      </c>
      <c r="D115" s="47">
        <f>SUM('Step 1'!D115:AA115)</f>
        <v>2386498</v>
      </c>
      <c r="E115" s="47">
        <f>SUM('Step 1'!E115:AB115)</f>
        <v>2387427</v>
      </c>
      <c r="F115" s="47">
        <f>SUM('Step 1'!F115:AC115)</f>
        <v>2389004</v>
      </c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</row>
    <row r="116" spans="1:19" x14ac:dyDescent="0.35">
      <c r="A116" t="s">
        <v>110</v>
      </c>
      <c r="B116" s="47">
        <f>SUM('Step 1'!B116:Y116)</f>
        <v>212030</v>
      </c>
      <c r="C116" s="47">
        <f>SUM('Step 1'!C116:Z116)</f>
        <v>211682</v>
      </c>
      <c r="D116" s="47">
        <f>SUM('Step 1'!D116:AA116)</f>
        <v>211398</v>
      </c>
      <c r="E116" s="47">
        <f>SUM('Step 1'!E116:AB116)</f>
        <v>211043</v>
      </c>
      <c r="F116" s="47">
        <f>SUM('Step 1'!F116:AC116)</f>
        <v>211198</v>
      </c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</row>
    <row r="117" spans="1:19" x14ac:dyDescent="0.35">
      <c r="A117" t="s">
        <v>111</v>
      </c>
      <c r="B117" s="47">
        <f>SUM('Step 1'!B117:Y117)</f>
        <v>2097196</v>
      </c>
      <c r="C117" s="47">
        <f>SUM('Step 1'!C117:Z117)</f>
        <v>2100098</v>
      </c>
      <c r="D117" s="47">
        <f>SUM('Step 1'!D117:AA117)</f>
        <v>2102486</v>
      </c>
      <c r="E117" s="47">
        <f>SUM('Step 1'!E117:AB117)</f>
        <v>2104842</v>
      </c>
      <c r="F117" s="47">
        <f>SUM('Step 1'!F117:AC117)</f>
        <v>2107653</v>
      </c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</row>
    <row r="118" spans="1:19" x14ac:dyDescent="0.35">
      <c r="A118" t="s">
        <v>112</v>
      </c>
      <c r="B118" s="47">
        <f>SUM('Step 1'!B118:Y118)</f>
        <v>155069</v>
      </c>
      <c r="C118" s="47">
        <f>SUM('Step 1'!C118:Z118)</f>
        <v>154748</v>
      </c>
      <c r="D118" s="47">
        <f>SUM('Step 1'!D118:AA118)</f>
        <v>154344</v>
      </c>
      <c r="E118" s="47">
        <f>SUM('Step 1'!E118:AB118)</f>
        <v>154027</v>
      </c>
      <c r="F118" s="47">
        <f>SUM('Step 1'!F118:AC118)</f>
        <v>153816</v>
      </c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</row>
    <row r="119" spans="1:19" x14ac:dyDescent="0.35">
      <c r="A119" t="s">
        <v>113</v>
      </c>
      <c r="B119" s="47">
        <f>SUM('Step 1'!B119:Y119)</f>
        <v>836704</v>
      </c>
      <c r="C119" s="47">
        <f>SUM('Step 1'!C119:Z119)</f>
        <v>837430</v>
      </c>
      <c r="D119" s="47">
        <f>SUM('Step 1'!D119:AA119)</f>
        <v>838092</v>
      </c>
      <c r="E119" s="47">
        <f>SUM('Step 1'!E119:AB119)</f>
        <v>838842</v>
      </c>
      <c r="F119" s="47">
        <f>SUM('Step 1'!F119:AC119)</f>
        <v>840158</v>
      </c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</row>
    <row r="120" spans="1:19" x14ac:dyDescent="0.35">
      <c r="A120" t="s">
        <v>114</v>
      </c>
      <c r="B120" s="47">
        <f>SUM('Step 1'!B120:Y120)</f>
        <v>193309</v>
      </c>
      <c r="C120" s="47">
        <f>SUM('Step 1'!C120:Z120)</f>
        <v>193320</v>
      </c>
      <c r="D120" s="47">
        <f>SUM('Step 1'!D120:AA120)</f>
        <v>193325</v>
      </c>
      <c r="E120" s="47">
        <f>SUM('Step 1'!E120:AB120)</f>
        <v>193333</v>
      </c>
      <c r="F120" s="47">
        <f>SUM('Step 1'!F120:AC120)</f>
        <v>193389</v>
      </c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</row>
    <row r="121" spans="1:19" x14ac:dyDescent="0.35">
      <c r="A121" t="s">
        <v>115</v>
      </c>
      <c r="B121" s="47">
        <f>SUM('Step 1'!B121:Y121)</f>
        <v>491923</v>
      </c>
      <c r="C121" s="47">
        <f>SUM('Step 1'!C121:Z121)</f>
        <v>491306</v>
      </c>
      <c r="D121" s="47">
        <f>SUM('Step 1'!D121:AA121)</f>
        <v>490662</v>
      </c>
      <c r="E121" s="47">
        <f>SUM('Step 1'!E121:AB121)</f>
        <v>490167</v>
      </c>
      <c r="F121" s="47">
        <f>SUM('Step 1'!F121:AC121)</f>
        <v>490272</v>
      </c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</row>
    <row r="122" spans="1:19" x14ac:dyDescent="0.35">
      <c r="A122" t="s">
        <v>116</v>
      </c>
      <c r="B122" s="47">
        <f>SUM('Step 1'!B122:Y122)</f>
        <v>528206</v>
      </c>
      <c r="C122" s="47">
        <f>SUM('Step 1'!C122:Z122)</f>
        <v>527530</v>
      </c>
      <c r="D122" s="47">
        <f>SUM('Step 1'!D122:AA122)</f>
        <v>526821</v>
      </c>
      <c r="E122" s="47">
        <f>SUM('Step 1'!E122:AB122)</f>
        <v>526311</v>
      </c>
      <c r="F122" s="47">
        <f>SUM('Step 1'!F122:AC122)</f>
        <v>526466</v>
      </c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</row>
    <row r="123" spans="1:19" x14ac:dyDescent="0.35">
      <c r="A123" t="s">
        <v>117</v>
      </c>
      <c r="B123" s="47">
        <f>SUM('Step 1'!B123:Y123)</f>
        <v>1488256</v>
      </c>
      <c r="C123" s="47">
        <f>SUM('Step 1'!C123:Z123)</f>
        <v>1490146</v>
      </c>
      <c r="D123" s="47">
        <f>SUM('Step 1'!D123:AA123)</f>
        <v>1491745</v>
      </c>
      <c r="E123" s="47">
        <f>SUM('Step 1'!E123:AB123)</f>
        <v>1493734</v>
      </c>
      <c r="F123" s="47">
        <f>SUM('Step 1'!F123:AC123)</f>
        <v>1495872</v>
      </c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</row>
    <row r="124" spans="1:19" x14ac:dyDescent="0.35">
      <c r="A124" t="s">
        <v>118</v>
      </c>
      <c r="B124" s="47">
        <f>SUM('Step 1'!B124:Y124)</f>
        <v>598216</v>
      </c>
      <c r="C124" s="47">
        <f>SUM('Step 1'!C124:Z124)</f>
        <v>598995</v>
      </c>
      <c r="D124" s="47">
        <f>SUM('Step 1'!D124:AA124)</f>
        <v>599688</v>
      </c>
      <c r="E124" s="47">
        <f>SUM('Step 1'!E124:AB124)</f>
        <v>600512</v>
      </c>
      <c r="F124" s="47">
        <f>SUM('Step 1'!F124:AC124)</f>
        <v>601337</v>
      </c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</row>
    <row r="125" spans="1:19" x14ac:dyDescent="0.35">
      <c r="A125" t="s">
        <v>119</v>
      </c>
      <c r="B125" s="47">
        <f>SUM('Step 1'!B125:Y125)</f>
        <v>1488256</v>
      </c>
      <c r="C125" s="47">
        <f>SUM('Step 1'!C125:Z125)</f>
        <v>1490146</v>
      </c>
      <c r="D125" s="47">
        <f>SUM('Step 1'!D125:AA125)</f>
        <v>1491745</v>
      </c>
      <c r="E125" s="47">
        <f>SUM('Step 1'!E125:AB125)</f>
        <v>1493734</v>
      </c>
      <c r="F125" s="47">
        <f>SUM('Step 1'!F125:AC125)</f>
        <v>1495872</v>
      </c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</row>
    <row r="126" spans="1:19" x14ac:dyDescent="0.35">
      <c r="A126" t="s">
        <v>120</v>
      </c>
      <c r="B126" s="47">
        <f>SUM('Step 1'!B126:Y126)</f>
        <v>1205059</v>
      </c>
      <c r="C126" s="47">
        <f>SUM('Step 1'!C126:Z126)</f>
        <v>1206064</v>
      </c>
      <c r="D126" s="47">
        <f>SUM('Step 1'!D126:AA126)</f>
        <v>1207068</v>
      </c>
      <c r="E126" s="47">
        <f>SUM('Step 1'!E126:AB126)</f>
        <v>1208254</v>
      </c>
      <c r="F126" s="47">
        <f>SUM('Step 1'!F126:AC126)</f>
        <v>1209389</v>
      </c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</row>
    <row r="127" spans="1:19" x14ac:dyDescent="0.35">
      <c r="A127" t="s">
        <v>121</v>
      </c>
      <c r="B127" s="47">
        <f>SUM('Step 1'!B127:Y127)</f>
        <v>333058</v>
      </c>
      <c r="C127" s="47">
        <f>SUM('Step 1'!C127:Z127)</f>
        <v>332981</v>
      </c>
      <c r="D127" s="47">
        <f>SUM('Step 1'!D127:AA127)</f>
        <v>332924</v>
      </c>
      <c r="E127" s="47">
        <f>SUM('Step 1'!E127:AB127)</f>
        <v>332969</v>
      </c>
      <c r="F127" s="47">
        <f>SUM('Step 1'!F127:AC127)</f>
        <v>333173</v>
      </c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</row>
    <row r="128" spans="1:19" x14ac:dyDescent="0.35">
      <c r="A128" t="s">
        <v>122</v>
      </c>
      <c r="B128" s="47">
        <f>SUM('Step 1'!B128:Y128)</f>
        <v>905934</v>
      </c>
      <c r="C128" s="47">
        <f>SUM('Step 1'!C128:Z128)</f>
        <v>905693</v>
      </c>
      <c r="D128" s="47">
        <f>SUM('Step 1'!D128:AA128)</f>
        <v>905470</v>
      </c>
      <c r="E128" s="47">
        <f>SUM('Step 1'!E128:AB128)</f>
        <v>905423</v>
      </c>
      <c r="F128" s="47">
        <f>SUM('Step 1'!F128:AC128)</f>
        <v>905800</v>
      </c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</row>
    <row r="129" spans="1:19" x14ac:dyDescent="0.35">
      <c r="A129" t="s">
        <v>123</v>
      </c>
      <c r="B129" s="47">
        <f>SUM('Step 1'!B129:Y129)</f>
        <v>509917</v>
      </c>
      <c r="C129" s="47">
        <f>SUM('Step 1'!C129:Z129)</f>
        <v>510523</v>
      </c>
      <c r="D129" s="47">
        <f>SUM('Step 1'!D129:AA129)</f>
        <v>511100</v>
      </c>
      <c r="E129" s="47">
        <f>SUM('Step 1'!E129:AB129)</f>
        <v>511810</v>
      </c>
      <c r="F129" s="47">
        <f>SUM('Step 1'!F129:AC129)</f>
        <v>512651</v>
      </c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</row>
    <row r="130" spans="1:19" x14ac:dyDescent="0.35">
      <c r="A130" t="s">
        <v>124</v>
      </c>
      <c r="B130" s="47">
        <f>SUM('Step 1'!B130:Y130)</f>
        <v>340757</v>
      </c>
      <c r="C130" s="47">
        <f>SUM('Step 1'!C130:Z130)</f>
        <v>341028</v>
      </c>
      <c r="D130" s="47">
        <f>SUM('Step 1'!D130:AA130)</f>
        <v>341183</v>
      </c>
      <c r="E130" s="47">
        <f>SUM('Step 1'!E130:AB130)</f>
        <v>341433</v>
      </c>
      <c r="F130" s="47">
        <f>SUM('Step 1'!F130:AC130)</f>
        <v>341623</v>
      </c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</row>
    <row r="131" spans="1:19" x14ac:dyDescent="0.35">
      <c r="A131" t="s">
        <v>125</v>
      </c>
      <c r="B131" s="47">
        <f>SUM('Step 1'!B131:Y131)</f>
        <v>256158</v>
      </c>
      <c r="C131" s="47">
        <f>SUM('Step 1'!C131:Z131)</f>
        <v>255740</v>
      </c>
      <c r="D131" s="47">
        <f>SUM('Step 1'!D131:AA131)</f>
        <v>255359</v>
      </c>
      <c r="E131" s="47">
        <f>SUM('Step 1'!E131:AB131)</f>
        <v>255013</v>
      </c>
      <c r="F131" s="47">
        <f>SUM('Step 1'!F131:AC131)</f>
        <v>254803</v>
      </c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</row>
    <row r="132" spans="1:19" x14ac:dyDescent="0.35">
      <c r="A132" t="s">
        <v>126</v>
      </c>
      <c r="B132" s="47">
        <f>SUM('Step 1'!B132:Y132)</f>
        <v>355940</v>
      </c>
      <c r="C132" s="47">
        <f>SUM('Step 1'!C132:Z132)</f>
        <v>355167</v>
      </c>
      <c r="D132" s="47">
        <f>SUM('Step 1'!D132:AA132)</f>
        <v>354363</v>
      </c>
      <c r="E132" s="47">
        <f>SUM('Step 1'!E132:AB132)</f>
        <v>353674</v>
      </c>
      <c r="F132" s="47">
        <f>SUM('Step 1'!F132:AC132)</f>
        <v>353528</v>
      </c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</row>
    <row r="133" spans="1:19" x14ac:dyDescent="0.35">
      <c r="A133" t="s">
        <v>127</v>
      </c>
      <c r="B133" s="47">
        <f>SUM('Step 1'!B133:Y133)</f>
        <v>365174</v>
      </c>
      <c r="C133" s="47">
        <f>SUM('Step 1'!C133:Z133)</f>
        <v>364903</v>
      </c>
      <c r="D133" s="47">
        <f>SUM('Step 1'!D133:AA133)</f>
        <v>364589</v>
      </c>
      <c r="E133" s="47">
        <f>SUM('Step 1'!E133:AB133)</f>
        <v>364380</v>
      </c>
      <c r="F133" s="47">
        <f>SUM('Step 1'!F133:AC133)</f>
        <v>364681</v>
      </c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</row>
    <row r="134" spans="1:19" x14ac:dyDescent="0.35">
      <c r="A134" t="s">
        <v>128</v>
      </c>
      <c r="B134" s="47">
        <f>SUM('Step 1'!B134:Y134)</f>
        <v>248441</v>
      </c>
      <c r="C134" s="47">
        <f>SUM('Step 1'!C134:Z134)</f>
        <v>248628</v>
      </c>
      <c r="D134" s="47">
        <f>SUM('Step 1'!D134:AA134)</f>
        <v>248865</v>
      </c>
      <c r="E134" s="47">
        <f>SUM('Step 1'!E134:AB134)</f>
        <v>248940</v>
      </c>
      <c r="F134" s="47">
        <f>SUM('Step 1'!F134:AC134)</f>
        <v>249080</v>
      </c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</row>
    <row r="135" spans="1:19" x14ac:dyDescent="0.35">
      <c r="A135" t="s">
        <v>129</v>
      </c>
      <c r="B135" s="47">
        <f>SUM('Step 1'!B135:Y135)</f>
        <v>1404157</v>
      </c>
      <c r="C135" s="47">
        <f>SUM('Step 1'!C135:Z135)</f>
        <v>1405263</v>
      </c>
      <c r="D135" s="47">
        <f>SUM('Step 1'!D135:AA135)</f>
        <v>1406557</v>
      </c>
      <c r="E135" s="47">
        <f>SUM('Step 1'!E135:AB135)</f>
        <v>1407751</v>
      </c>
      <c r="F135" s="47">
        <f>SUM('Step 1'!F135:AC135)</f>
        <v>1409556</v>
      </c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</row>
    <row r="136" spans="1:19" x14ac:dyDescent="0.35">
      <c r="A136" t="s">
        <v>130</v>
      </c>
      <c r="B136" s="47">
        <f>SUM('Step 1'!B136:Y136)</f>
        <v>185383</v>
      </c>
      <c r="C136" s="47">
        <f>SUM('Step 1'!C136:Z136)</f>
        <v>185087</v>
      </c>
      <c r="D136" s="47">
        <f>SUM('Step 1'!D136:AA136)</f>
        <v>184748</v>
      </c>
      <c r="E136" s="47">
        <f>SUM('Step 1'!E136:AB136)</f>
        <v>184396</v>
      </c>
      <c r="F136" s="47">
        <f>SUM('Step 1'!F136:AC136)</f>
        <v>184216</v>
      </c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</row>
    <row r="137" spans="1:19" x14ac:dyDescent="0.35">
      <c r="A137" t="s">
        <v>131</v>
      </c>
      <c r="B137" s="47">
        <f>SUM('Step 1'!B137:Y137)</f>
        <v>1851269</v>
      </c>
      <c r="C137" s="47">
        <f>SUM('Step 1'!C137:Z137)</f>
        <v>1851356</v>
      </c>
      <c r="D137" s="47">
        <f>SUM('Step 1'!D137:AA137)</f>
        <v>1851293</v>
      </c>
      <c r="E137" s="47">
        <f>SUM('Step 1'!E137:AB137)</f>
        <v>1851170</v>
      </c>
      <c r="F137" s="47">
        <f>SUM('Step 1'!F137:AC137)</f>
        <v>1851902</v>
      </c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</row>
    <row r="138" spans="1:19" x14ac:dyDescent="0.35">
      <c r="A138" t="s">
        <v>132</v>
      </c>
      <c r="B138" s="47">
        <f>SUM('Step 1'!B138:Y138)</f>
        <v>1107367</v>
      </c>
      <c r="C138" s="47">
        <f>SUM('Step 1'!C138:Z138)</f>
        <v>1107216</v>
      </c>
      <c r="D138" s="47">
        <f>SUM('Step 1'!D138:AA138)</f>
        <v>1106830</v>
      </c>
      <c r="E138" s="47">
        <f>SUM('Step 1'!E138:AB138)</f>
        <v>1106657</v>
      </c>
      <c r="F138" s="47">
        <f>SUM('Step 1'!F138:AC138)</f>
        <v>1106860</v>
      </c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</row>
    <row r="139" spans="1:19" x14ac:dyDescent="0.35">
      <c r="A139" t="s">
        <v>133</v>
      </c>
      <c r="B139" s="47">
        <f>SUM('Step 1'!B139:Y139)</f>
        <v>5415217</v>
      </c>
      <c r="C139" s="47">
        <f>SUM('Step 1'!C139:Z139)</f>
        <v>5416533</v>
      </c>
      <c r="D139" s="47">
        <f>SUM('Step 1'!D139:AA139)</f>
        <v>5416993</v>
      </c>
      <c r="E139" s="47">
        <f>SUM('Step 1'!E139:AB139)</f>
        <v>5417311</v>
      </c>
      <c r="F139" s="47">
        <f>SUM('Step 1'!F139:AC139)</f>
        <v>5419515</v>
      </c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</row>
    <row r="140" spans="1:19" x14ac:dyDescent="0.35">
      <c r="A140" t="s">
        <v>134</v>
      </c>
      <c r="B140" s="47">
        <f>SUM('Step 1'!B140:Y140)</f>
        <v>998204</v>
      </c>
      <c r="C140" s="47">
        <f>SUM('Step 1'!C140:Z140)</f>
        <v>998468</v>
      </c>
      <c r="D140" s="47">
        <f>SUM('Step 1'!D140:AA140)</f>
        <v>998620</v>
      </c>
      <c r="E140" s="47">
        <f>SUM('Step 1'!E140:AB140)</f>
        <v>998643</v>
      </c>
      <c r="F140" s="47">
        <f>SUM('Step 1'!F140:AC140)</f>
        <v>999015</v>
      </c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</row>
    <row r="141" spans="1:19" x14ac:dyDescent="0.35">
      <c r="A141" t="s">
        <v>135</v>
      </c>
      <c r="B141" s="47">
        <f>SUM('Step 1'!B141:Y141)</f>
        <v>607741</v>
      </c>
      <c r="C141" s="47">
        <f>SUM('Step 1'!C141:Z141)</f>
        <v>607177</v>
      </c>
      <c r="D141" s="47">
        <f>SUM('Step 1'!D141:AA141)</f>
        <v>606626</v>
      </c>
      <c r="E141" s="47">
        <f>SUM('Step 1'!E141:AB141)</f>
        <v>606247</v>
      </c>
      <c r="F141" s="47">
        <f>SUM('Step 1'!F141:AC141)</f>
        <v>606159</v>
      </c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</row>
    <row r="142" spans="1:19" x14ac:dyDescent="0.35">
      <c r="A142" t="s">
        <v>136</v>
      </c>
      <c r="B142" s="47">
        <f>SUM('Step 1'!B142:Y142)</f>
        <v>462471</v>
      </c>
      <c r="C142" s="47">
        <f>SUM('Step 1'!C142:Z142)</f>
        <v>462465</v>
      </c>
      <c r="D142" s="47">
        <f>SUM('Step 1'!D142:AA142)</f>
        <v>462410</v>
      </c>
      <c r="E142" s="47">
        <f>SUM('Step 1'!E142:AB142)</f>
        <v>462415</v>
      </c>
      <c r="F142" s="47">
        <f>SUM('Step 1'!F142:AC142)</f>
        <v>462483</v>
      </c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</row>
    <row r="143" spans="1:19" x14ac:dyDescent="0.35">
      <c r="A143" t="s">
        <v>137</v>
      </c>
      <c r="B143" s="47">
        <f>SUM('Step 1'!B143:Y143)</f>
        <v>1743453</v>
      </c>
      <c r="C143" s="47">
        <f>SUM('Step 1'!C143:Z143)</f>
        <v>1743505</v>
      </c>
      <c r="D143" s="47">
        <f>SUM('Step 1'!D143:AA143)</f>
        <v>1743143</v>
      </c>
      <c r="E143" s="47">
        <f>SUM('Step 1'!E143:AB143)</f>
        <v>1743032</v>
      </c>
      <c r="F143" s="47">
        <f>SUM('Step 1'!F143:AC143)</f>
        <v>1743268</v>
      </c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</row>
    <row r="144" spans="1:19" x14ac:dyDescent="0.35">
      <c r="A144" t="s">
        <v>138</v>
      </c>
      <c r="B144" s="47">
        <f>SUM('Step 1'!B144:Y144)</f>
        <v>3806717</v>
      </c>
      <c r="C144" s="47">
        <f>SUM('Step 1'!C144:Z144)</f>
        <v>3805319</v>
      </c>
      <c r="D144" s="47">
        <f>SUM('Step 1'!D144:AA144)</f>
        <v>3803382</v>
      </c>
      <c r="E144" s="47">
        <f>SUM('Step 1'!E144:AB144)</f>
        <v>3801964</v>
      </c>
      <c r="F144" s="47">
        <f>SUM('Step 1'!F144:AC144)</f>
        <v>3802194</v>
      </c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</row>
    <row r="145" spans="1:19" x14ac:dyDescent="0.35">
      <c r="A145" t="s">
        <v>139</v>
      </c>
      <c r="B145" s="47">
        <f>SUM('Step 1'!B145:Y145)</f>
        <v>268154</v>
      </c>
      <c r="C145" s="47">
        <f>SUM('Step 1'!C145:Z145)</f>
        <v>267944</v>
      </c>
      <c r="D145" s="47">
        <f>SUM('Step 1'!D145:AA145)</f>
        <v>267780</v>
      </c>
      <c r="E145" s="47">
        <f>SUM('Step 1'!E145:AB145)</f>
        <v>267677</v>
      </c>
      <c r="F145" s="47">
        <f>SUM('Step 1'!F145:AC145)</f>
        <v>267856</v>
      </c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</row>
    <row r="146" spans="1:19" x14ac:dyDescent="0.35">
      <c r="A146" t="s">
        <v>140</v>
      </c>
      <c r="B146" s="47">
        <f>SUM('Step 1'!B146:Y146)</f>
        <v>653328</v>
      </c>
      <c r="C146" s="47">
        <f>SUM('Step 1'!C146:Z146)</f>
        <v>653485</v>
      </c>
      <c r="D146" s="47">
        <f>SUM('Step 1'!D146:AA146)</f>
        <v>653553</v>
      </c>
      <c r="E146" s="47">
        <f>SUM('Step 1'!E146:AB146)</f>
        <v>653667</v>
      </c>
      <c r="F146" s="47">
        <f>SUM('Step 1'!F146:AC146)</f>
        <v>654034</v>
      </c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</row>
    <row r="147" spans="1:19" x14ac:dyDescent="0.35">
      <c r="A147" t="s">
        <v>141</v>
      </c>
      <c r="B147" s="47">
        <f>SUM('Step 1'!B147:Y147)</f>
        <v>788712</v>
      </c>
      <c r="C147" s="47">
        <f>SUM('Step 1'!C147:Z147)</f>
        <v>788795</v>
      </c>
      <c r="D147" s="47">
        <f>SUM('Step 1'!D147:AA147)</f>
        <v>788777</v>
      </c>
      <c r="E147" s="47">
        <f>SUM('Step 1'!E147:AB147)</f>
        <v>788713</v>
      </c>
      <c r="F147" s="47">
        <f>SUM('Step 1'!F147:AC147)</f>
        <v>788953</v>
      </c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</row>
    <row r="148" spans="1:19" x14ac:dyDescent="0.35">
      <c r="A148" t="s">
        <v>142</v>
      </c>
      <c r="B148" s="47">
        <f>SUM('Step 1'!B148:Y148)</f>
        <v>402692</v>
      </c>
      <c r="C148" s="47">
        <f>SUM('Step 1'!C148:Z148)</f>
        <v>402690</v>
      </c>
      <c r="D148" s="47">
        <f>SUM('Step 1'!D148:AA148)</f>
        <v>402620</v>
      </c>
      <c r="E148" s="47">
        <f>SUM('Step 1'!E148:AB148)</f>
        <v>402588</v>
      </c>
      <c r="F148" s="47">
        <f>SUM('Step 1'!F148:AC148)</f>
        <v>402768</v>
      </c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</row>
    <row r="149" spans="1:19" x14ac:dyDescent="0.35">
      <c r="A149" t="s">
        <v>143</v>
      </c>
      <c r="B149" s="47">
        <f>SUM('Step 1'!B149:Y149)</f>
        <v>1404157</v>
      </c>
      <c r="C149" s="47">
        <f>SUM('Step 1'!C149:Z149)</f>
        <v>1405263</v>
      </c>
      <c r="D149" s="47">
        <f>SUM('Step 1'!D149:AA149)</f>
        <v>1406557</v>
      </c>
      <c r="E149" s="47">
        <f>SUM('Step 1'!E149:AB149)</f>
        <v>1407751</v>
      </c>
      <c r="F149" s="47">
        <f>SUM('Step 1'!F149:AC149)</f>
        <v>1409556</v>
      </c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</row>
    <row r="150" spans="1:19" x14ac:dyDescent="0.35">
      <c r="A150" t="s">
        <v>144</v>
      </c>
      <c r="B150" s="47">
        <f>SUM('Step 1'!B150:Y150)</f>
        <v>2229968</v>
      </c>
      <c r="C150" s="47">
        <f>SUM('Step 1'!C150:Z150)</f>
        <v>2230866</v>
      </c>
      <c r="D150" s="47">
        <f>SUM('Step 1'!D150:AA150)</f>
        <v>2231385</v>
      </c>
      <c r="E150" s="47">
        <f>SUM('Step 1'!E150:AB150)</f>
        <v>2232314</v>
      </c>
      <c r="F150" s="47">
        <f>SUM('Step 1'!F150:AC150)</f>
        <v>2233818</v>
      </c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</row>
    <row r="151" spans="1:19" x14ac:dyDescent="0.35">
      <c r="A151" t="s">
        <v>145</v>
      </c>
      <c r="B151" s="47">
        <f>SUM('Step 1'!B151:Y151)</f>
        <v>74746671</v>
      </c>
      <c r="C151" s="47">
        <f>SUM('Step 1'!C151:Z151)</f>
        <v>74771587</v>
      </c>
      <c r="D151" s="47">
        <f>SUM('Step 1'!D151:AA151)</f>
        <v>74787835</v>
      </c>
      <c r="E151" s="47">
        <f>SUM('Step 1'!E151:AB151)</f>
        <v>74815838</v>
      </c>
      <c r="F151" s="47">
        <f>SUM('Step 1'!F151:AC151)</f>
        <v>74872123</v>
      </c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</row>
    <row r="152" spans="1:19" x14ac:dyDescent="0.35">
      <c r="A152" t="s">
        <v>146</v>
      </c>
      <c r="B152" s="47">
        <f>SUM('Step 1'!B152:Y152)</f>
        <v>806142</v>
      </c>
      <c r="C152" s="47">
        <f>SUM('Step 1'!C152:Z152)</f>
        <v>805090</v>
      </c>
      <c r="D152" s="47">
        <f>SUM('Step 1'!D152:AA152)</f>
        <v>803993</v>
      </c>
      <c r="E152" s="47">
        <f>SUM('Step 1'!E152:AB152)</f>
        <v>802948</v>
      </c>
      <c r="F152" s="47">
        <f>SUM('Step 1'!F152:AC152)</f>
        <v>802786</v>
      </c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</row>
    <row r="153" spans="1:19" x14ac:dyDescent="0.35">
      <c r="A153" t="s">
        <v>147</v>
      </c>
      <c r="B153" s="47">
        <f>SUM('Step 1'!B153:Y153)</f>
        <v>806142</v>
      </c>
      <c r="C153" s="47">
        <f>SUM('Step 1'!C153:Z153)</f>
        <v>805090</v>
      </c>
      <c r="D153" s="47">
        <f>SUM('Step 1'!D153:AA153)</f>
        <v>803993</v>
      </c>
      <c r="E153" s="47">
        <f>SUM('Step 1'!E153:AB153)</f>
        <v>802948</v>
      </c>
      <c r="F153" s="47">
        <f>SUM('Step 1'!F153:AC153)</f>
        <v>802786</v>
      </c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</row>
  </sheetData>
  <hyperlinks>
    <hyperlink ref="A2" r:id="rId1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153"/>
  <sheetViews>
    <sheetView topLeftCell="J1" zoomScale="90" zoomScaleNormal="90" workbookViewId="0">
      <selection activeCell="AD151" sqref="AD151"/>
    </sheetView>
  </sheetViews>
  <sheetFormatPr defaultColWidth="9.1328125" defaultRowHeight="12.75" x14ac:dyDescent="0.35"/>
  <cols>
    <col min="1" max="1" width="71" style="56" bestFit="1" customWidth="1"/>
    <col min="2" max="30" width="9.1328125" style="56"/>
    <col min="31" max="39" width="9" customWidth="1"/>
    <col min="40" max="16384" width="9.1328125" style="56"/>
  </cols>
  <sheetData>
    <row r="1" spans="1:30" ht="13.15" x14ac:dyDescent="0.4">
      <c r="A1" s="1" t="s">
        <v>150</v>
      </c>
    </row>
    <row r="2" spans="1:30" ht="13.15" x14ac:dyDescent="0.4">
      <c r="A2" s="60" t="s">
        <v>149</v>
      </c>
      <c r="B2" s="65">
        <v>44562</v>
      </c>
      <c r="C2" s="65">
        <v>44593</v>
      </c>
      <c r="D2" s="65">
        <v>44621</v>
      </c>
      <c r="E2" s="65">
        <v>44652</v>
      </c>
      <c r="F2" s="65">
        <v>44682</v>
      </c>
      <c r="G2" s="65">
        <v>44713</v>
      </c>
      <c r="H2" s="65">
        <v>44743</v>
      </c>
      <c r="I2" s="65">
        <v>44774</v>
      </c>
      <c r="J2" s="65">
        <v>44805</v>
      </c>
      <c r="K2" s="65">
        <v>44835</v>
      </c>
      <c r="L2" s="65">
        <v>44866</v>
      </c>
      <c r="M2" s="65">
        <v>44896</v>
      </c>
      <c r="N2" s="65">
        <v>44927</v>
      </c>
      <c r="O2" s="65">
        <v>44958</v>
      </c>
      <c r="P2" s="65">
        <v>44986</v>
      </c>
      <c r="Q2" s="65">
        <v>45017</v>
      </c>
      <c r="R2" s="65">
        <v>45047</v>
      </c>
      <c r="S2" s="65">
        <v>45078</v>
      </c>
      <c r="T2" s="65">
        <v>45108</v>
      </c>
      <c r="U2" s="65">
        <v>45139</v>
      </c>
      <c r="V2" s="65">
        <v>45170</v>
      </c>
      <c r="W2" s="65">
        <v>45200</v>
      </c>
      <c r="X2" s="65">
        <v>45231</v>
      </c>
      <c r="Y2" s="65">
        <v>45261</v>
      </c>
      <c r="Z2" s="65">
        <v>45292</v>
      </c>
      <c r="AA2" s="65">
        <v>45323</v>
      </c>
      <c r="AB2" s="65">
        <v>45352</v>
      </c>
      <c r="AC2" s="65">
        <v>45383</v>
      </c>
      <c r="AD2" s="65"/>
    </row>
    <row r="3" spans="1:30" x14ac:dyDescent="0.35">
      <c r="A3" t="s">
        <v>0</v>
      </c>
      <c r="B3" s="47">
        <v>535</v>
      </c>
      <c r="C3" s="47">
        <v>552</v>
      </c>
      <c r="D3" s="47">
        <v>495</v>
      </c>
      <c r="E3" s="47">
        <v>342</v>
      </c>
      <c r="F3" s="47">
        <v>302</v>
      </c>
      <c r="G3" s="47">
        <v>374</v>
      </c>
      <c r="H3" s="47">
        <v>377</v>
      </c>
      <c r="I3" s="47">
        <v>351</v>
      </c>
      <c r="J3" s="47">
        <v>269</v>
      </c>
      <c r="K3" s="47">
        <v>254</v>
      </c>
      <c r="L3" s="47">
        <v>281</v>
      </c>
      <c r="M3" s="47">
        <v>357</v>
      </c>
      <c r="N3" s="47">
        <v>504</v>
      </c>
      <c r="O3" s="47">
        <v>586</v>
      </c>
      <c r="P3" s="47">
        <v>512</v>
      </c>
      <c r="Q3" s="47">
        <v>345</v>
      </c>
      <c r="R3" s="47">
        <v>339</v>
      </c>
      <c r="S3" s="47">
        <v>417</v>
      </c>
      <c r="T3" s="47">
        <v>395</v>
      </c>
      <c r="U3" s="47">
        <v>387</v>
      </c>
      <c r="V3" s="47">
        <v>319</v>
      </c>
      <c r="W3" s="47">
        <v>309</v>
      </c>
      <c r="X3" s="47">
        <v>380</v>
      </c>
      <c r="Y3" s="47">
        <v>436</v>
      </c>
      <c r="Z3" s="47">
        <v>494</v>
      </c>
      <c r="AA3" s="47">
        <v>544</v>
      </c>
      <c r="AB3" s="47">
        <v>486</v>
      </c>
      <c r="AC3" s="47">
        <v>377</v>
      </c>
      <c r="AD3" s="47"/>
    </row>
    <row r="4" spans="1:30" x14ac:dyDescent="0.35">
      <c r="A4" t="s">
        <v>1</v>
      </c>
      <c r="B4" s="47">
        <v>151</v>
      </c>
      <c r="C4" s="47">
        <v>188</v>
      </c>
      <c r="D4" s="47">
        <v>175</v>
      </c>
      <c r="E4" s="47">
        <v>168</v>
      </c>
      <c r="F4" s="47">
        <v>160</v>
      </c>
      <c r="G4" s="47">
        <v>186</v>
      </c>
      <c r="H4" s="47">
        <v>180</v>
      </c>
      <c r="I4" s="47">
        <v>169</v>
      </c>
      <c r="J4" s="47">
        <v>129</v>
      </c>
      <c r="K4" s="47">
        <v>120</v>
      </c>
      <c r="L4" s="47">
        <v>124</v>
      </c>
      <c r="M4" s="47">
        <v>126</v>
      </c>
      <c r="N4" s="47">
        <v>152</v>
      </c>
      <c r="O4" s="47">
        <v>150</v>
      </c>
      <c r="P4" s="47">
        <v>159</v>
      </c>
      <c r="Q4" s="47">
        <v>147</v>
      </c>
      <c r="R4" s="47">
        <v>157</v>
      </c>
      <c r="S4" s="47">
        <v>216</v>
      </c>
      <c r="T4" s="47">
        <v>191</v>
      </c>
      <c r="U4" s="47">
        <v>208</v>
      </c>
      <c r="V4" s="47">
        <v>169</v>
      </c>
      <c r="W4" s="47">
        <v>159</v>
      </c>
      <c r="X4" s="47">
        <v>152</v>
      </c>
      <c r="Y4" s="47">
        <v>150</v>
      </c>
      <c r="Z4" s="47">
        <v>131</v>
      </c>
      <c r="AA4" s="47">
        <v>172</v>
      </c>
      <c r="AB4" s="47">
        <v>183</v>
      </c>
      <c r="AC4" s="47">
        <v>164</v>
      </c>
      <c r="AD4" s="47"/>
    </row>
    <row r="5" spans="1:30" x14ac:dyDescent="0.35">
      <c r="A5" t="s">
        <v>2</v>
      </c>
      <c r="B5" s="47">
        <v>835</v>
      </c>
      <c r="C5" s="47">
        <v>844</v>
      </c>
      <c r="D5" s="47">
        <v>811</v>
      </c>
      <c r="E5" s="47">
        <v>735</v>
      </c>
      <c r="F5" s="47">
        <v>750</v>
      </c>
      <c r="G5" s="47">
        <v>1099</v>
      </c>
      <c r="H5" s="47">
        <v>1035</v>
      </c>
      <c r="I5" s="47">
        <v>1028</v>
      </c>
      <c r="J5" s="47">
        <v>742</v>
      </c>
      <c r="K5" s="47">
        <v>672</v>
      </c>
      <c r="L5" s="47">
        <v>690</v>
      </c>
      <c r="M5" s="47">
        <v>664</v>
      </c>
      <c r="N5" s="47">
        <v>815</v>
      </c>
      <c r="O5" s="47">
        <v>827</v>
      </c>
      <c r="P5" s="47">
        <v>838</v>
      </c>
      <c r="Q5" s="47">
        <v>776</v>
      </c>
      <c r="R5" s="47">
        <v>905</v>
      </c>
      <c r="S5" s="47">
        <v>1203</v>
      </c>
      <c r="T5" s="47">
        <v>1121</v>
      </c>
      <c r="U5" s="47">
        <v>1248</v>
      </c>
      <c r="V5" s="47">
        <v>957</v>
      </c>
      <c r="W5" s="47">
        <v>872</v>
      </c>
      <c r="X5" s="47">
        <v>857</v>
      </c>
      <c r="Y5" s="47">
        <v>884</v>
      </c>
      <c r="Z5" s="47">
        <v>754</v>
      </c>
      <c r="AA5" s="47">
        <v>946</v>
      </c>
      <c r="AB5" s="47">
        <v>993</v>
      </c>
      <c r="AC5" s="47">
        <v>902</v>
      </c>
      <c r="AD5" s="47"/>
    </row>
    <row r="6" spans="1:30" x14ac:dyDescent="0.35">
      <c r="A6" t="s">
        <v>3</v>
      </c>
      <c r="B6" s="47">
        <v>1008</v>
      </c>
      <c r="C6" s="47">
        <v>1050</v>
      </c>
      <c r="D6" s="47">
        <v>1007</v>
      </c>
      <c r="E6" s="47">
        <v>917</v>
      </c>
      <c r="F6" s="47">
        <v>922</v>
      </c>
      <c r="G6" s="47">
        <v>1307</v>
      </c>
      <c r="H6" s="47">
        <v>1237</v>
      </c>
      <c r="I6" s="47">
        <v>1221</v>
      </c>
      <c r="J6" s="47">
        <v>888</v>
      </c>
      <c r="K6" s="47">
        <v>807</v>
      </c>
      <c r="L6" s="47">
        <v>829</v>
      </c>
      <c r="M6" s="47">
        <v>812</v>
      </c>
      <c r="N6" s="47">
        <v>990</v>
      </c>
      <c r="O6" s="47">
        <v>995</v>
      </c>
      <c r="P6" s="47">
        <v>1013</v>
      </c>
      <c r="Q6" s="47">
        <v>936</v>
      </c>
      <c r="R6" s="47">
        <v>1082</v>
      </c>
      <c r="S6" s="47">
        <v>1442</v>
      </c>
      <c r="T6" s="47">
        <v>1332</v>
      </c>
      <c r="U6" s="47">
        <v>1483</v>
      </c>
      <c r="V6" s="47">
        <v>1143</v>
      </c>
      <c r="W6" s="47">
        <v>1049</v>
      </c>
      <c r="X6" s="47">
        <v>1027</v>
      </c>
      <c r="Y6" s="47">
        <v>1049</v>
      </c>
      <c r="Z6" s="47">
        <v>899</v>
      </c>
      <c r="AA6" s="47">
        <v>1141</v>
      </c>
      <c r="AB6" s="47">
        <v>1202</v>
      </c>
      <c r="AC6" s="47">
        <v>1084</v>
      </c>
      <c r="AD6" s="47"/>
    </row>
    <row r="7" spans="1:30" x14ac:dyDescent="0.35">
      <c r="A7" t="s">
        <v>4</v>
      </c>
      <c r="B7" s="47">
        <v>22</v>
      </c>
      <c r="C7" s="47">
        <v>18</v>
      </c>
      <c r="D7" s="47">
        <v>21</v>
      </c>
      <c r="E7" s="47">
        <v>14</v>
      </c>
      <c r="F7" s="47">
        <v>12</v>
      </c>
      <c r="G7" s="47">
        <v>22</v>
      </c>
      <c r="H7" s="47">
        <v>22</v>
      </c>
      <c r="I7" s="47">
        <v>24</v>
      </c>
      <c r="J7" s="47">
        <v>17</v>
      </c>
      <c r="K7" s="47">
        <v>15</v>
      </c>
      <c r="L7" s="47">
        <v>15</v>
      </c>
      <c r="M7" s="47">
        <v>22</v>
      </c>
      <c r="N7" s="47">
        <v>23</v>
      </c>
      <c r="O7" s="47">
        <v>18</v>
      </c>
      <c r="P7" s="47">
        <v>16</v>
      </c>
      <c r="Q7" s="47">
        <v>13</v>
      </c>
      <c r="R7" s="47">
        <v>20</v>
      </c>
      <c r="S7" s="47">
        <v>23</v>
      </c>
      <c r="T7" s="47">
        <v>20</v>
      </c>
      <c r="U7" s="47">
        <v>27</v>
      </c>
      <c r="V7" s="47">
        <v>17</v>
      </c>
      <c r="W7" s="47">
        <v>18</v>
      </c>
      <c r="X7" s="47">
        <v>18</v>
      </c>
      <c r="Y7" s="47">
        <v>15</v>
      </c>
      <c r="Z7" s="47">
        <v>14</v>
      </c>
      <c r="AA7" s="47">
        <v>23</v>
      </c>
      <c r="AB7" s="47">
        <v>26</v>
      </c>
      <c r="AC7" s="47">
        <v>18</v>
      </c>
      <c r="AD7" s="47"/>
    </row>
    <row r="8" spans="1:30" x14ac:dyDescent="0.35">
      <c r="A8" t="s">
        <v>5</v>
      </c>
      <c r="B8" s="47">
        <v>3768</v>
      </c>
      <c r="C8" s="47">
        <v>3963</v>
      </c>
      <c r="D8" s="47">
        <v>3694</v>
      </c>
      <c r="E8" s="47">
        <v>3100</v>
      </c>
      <c r="F8" s="47">
        <v>2913</v>
      </c>
      <c r="G8" s="47">
        <v>3986</v>
      </c>
      <c r="H8" s="47">
        <v>3677</v>
      </c>
      <c r="I8" s="47">
        <v>3588</v>
      </c>
      <c r="J8" s="47">
        <v>2809</v>
      </c>
      <c r="K8" s="47">
        <v>2498</v>
      </c>
      <c r="L8" s="47">
        <v>2541</v>
      </c>
      <c r="M8" s="47">
        <v>2470</v>
      </c>
      <c r="N8" s="47">
        <v>3171</v>
      </c>
      <c r="O8" s="47">
        <v>3263</v>
      </c>
      <c r="P8" s="47">
        <v>3158</v>
      </c>
      <c r="Q8" s="47">
        <v>2792</v>
      </c>
      <c r="R8" s="47">
        <v>3067</v>
      </c>
      <c r="S8" s="47">
        <v>4249</v>
      </c>
      <c r="T8" s="47">
        <v>3876</v>
      </c>
      <c r="U8" s="47">
        <v>4219</v>
      </c>
      <c r="V8" s="47">
        <v>3450</v>
      </c>
      <c r="W8" s="47">
        <v>3190</v>
      </c>
      <c r="X8" s="47">
        <v>3033</v>
      </c>
      <c r="Y8" s="47">
        <v>3263</v>
      </c>
      <c r="Z8" s="47">
        <v>2944</v>
      </c>
      <c r="AA8" s="47">
        <v>3590</v>
      </c>
      <c r="AB8" s="47">
        <v>3808</v>
      </c>
      <c r="AC8" s="47">
        <v>3295</v>
      </c>
      <c r="AD8" s="47"/>
    </row>
    <row r="9" spans="1:30" x14ac:dyDescent="0.35">
      <c r="A9" t="s">
        <v>6</v>
      </c>
      <c r="B9" s="47">
        <v>6377</v>
      </c>
      <c r="C9" s="47">
        <v>6629</v>
      </c>
      <c r="D9" s="47">
        <v>6248</v>
      </c>
      <c r="E9" s="47">
        <v>5318</v>
      </c>
      <c r="F9" s="47">
        <v>5066</v>
      </c>
      <c r="G9" s="47">
        <v>6921</v>
      </c>
      <c r="H9" s="47">
        <v>6343</v>
      </c>
      <c r="I9" s="47">
        <v>6196</v>
      </c>
      <c r="J9" s="47">
        <v>4928</v>
      </c>
      <c r="K9" s="47">
        <v>4400</v>
      </c>
      <c r="L9" s="47">
        <v>4436</v>
      </c>
      <c r="M9" s="47">
        <v>4240</v>
      </c>
      <c r="N9" s="47">
        <v>5421</v>
      </c>
      <c r="O9" s="47">
        <v>5596</v>
      </c>
      <c r="P9" s="47">
        <v>5373</v>
      </c>
      <c r="Q9" s="47">
        <v>4789</v>
      </c>
      <c r="R9" s="47">
        <v>5396</v>
      </c>
      <c r="S9" s="47">
        <v>7387</v>
      </c>
      <c r="T9" s="47">
        <v>6725</v>
      </c>
      <c r="U9" s="47">
        <v>7334</v>
      </c>
      <c r="V9" s="47">
        <v>6016</v>
      </c>
      <c r="W9" s="47">
        <v>5580</v>
      </c>
      <c r="X9" s="47">
        <v>5271</v>
      </c>
      <c r="Y9" s="47">
        <v>5601</v>
      </c>
      <c r="Z9" s="47">
        <v>5070</v>
      </c>
      <c r="AA9" s="47">
        <v>6169</v>
      </c>
      <c r="AB9" s="47">
        <v>6589</v>
      </c>
      <c r="AC9" s="47">
        <v>5739</v>
      </c>
      <c r="AD9" s="47"/>
    </row>
    <row r="10" spans="1:30" x14ac:dyDescent="0.35">
      <c r="A10" t="s">
        <v>7</v>
      </c>
      <c r="B10" s="47">
        <v>370</v>
      </c>
      <c r="C10" s="47">
        <v>386</v>
      </c>
      <c r="D10" s="47">
        <v>344</v>
      </c>
      <c r="E10" s="47">
        <v>346</v>
      </c>
      <c r="F10" s="47">
        <v>278</v>
      </c>
      <c r="G10" s="47">
        <v>330</v>
      </c>
      <c r="H10" s="47">
        <v>326</v>
      </c>
      <c r="I10" s="47">
        <v>308</v>
      </c>
      <c r="J10" s="47">
        <v>211</v>
      </c>
      <c r="K10" s="47">
        <v>198</v>
      </c>
      <c r="L10" s="47">
        <v>205</v>
      </c>
      <c r="M10" s="47">
        <v>220</v>
      </c>
      <c r="N10" s="47">
        <v>303</v>
      </c>
      <c r="O10" s="47">
        <v>316</v>
      </c>
      <c r="P10" s="47">
        <v>318</v>
      </c>
      <c r="Q10" s="47">
        <v>303</v>
      </c>
      <c r="R10" s="47">
        <v>271</v>
      </c>
      <c r="S10" s="47">
        <v>300</v>
      </c>
      <c r="T10" s="47">
        <v>314</v>
      </c>
      <c r="U10" s="47">
        <v>335</v>
      </c>
      <c r="V10" s="47">
        <v>230</v>
      </c>
      <c r="W10" s="47">
        <v>219</v>
      </c>
      <c r="X10" s="47">
        <v>232</v>
      </c>
      <c r="Y10" s="47">
        <v>245</v>
      </c>
      <c r="Z10" s="47">
        <v>273</v>
      </c>
      <c r="AA10" s="47">
        <v>307</v>
      </c>
      <c r="AB10" s="47">
        <v>326</v>
      </c>
      <c r="AC10" s="47">
        <v>250</v>
      </c>
      <c r="AD10" s="47"/>
    </row>
    <row r="11" spans="1:30" x14ac:dyDescent="0.35">
      <c r="A11" t="s">
        <v>8</v>
      </c>
      <c r="B11" s="47">
        <v>823</v>
      </c>
      <c r="C11" s="47">
        <v>895</v>
      </c>
      <c r="D11" s="47">
        <v>812</v>
      </c>
      <c r="E11" s="47">
        <v>811</v>
      </c>
      <c r="F11" s="47">
        <v>593</v>
      </c>
      <c r="G11" s="47">
        <v>673</v>
      </c>
      <c r="H11" s="47">
        <v>666</v>
      </c>
      <c r="I11" s="47">
        <v>629</v>
      </c>
      <c r="J11" s="47">
        <v>437</v>
      </c>
      <c r="K11" s="47">
        <v>411</v>
      </c>
      <c r="L11" s="47">
        <v>455</v>
      </c>
      <c r="M11" s="47">
        <v>549</v>
      </c>
      <c r="N11" s="47">
        <v>688</v>
      </c>
      <c r="O11" s="47">
        <v>770</v>
      </c>
      <c r="P11" s="47">
        <v>776</v>
      </c>
      <c r="Q11" s="47">
        <v>676</v>
      </c>
      <c r="R11" s="47">
        <v>548</v>
      </c>
      <c r="S11" s="47">
        <v>618</v>
      </c>
      <c r="T11" s="47">
        <v>628</v>
      </c>
      <c r="U11" s="47">
        <v>641</v>
      </c>
      <c r="V11" s="47">
        <v>466</v>
      </c>
      <c r="W11" s="47">
        <v>451</v>
      </c>
      <c r="X11" s="47">
        <v>545</v>
      </c>
      <c r="Y11" s="47">
        <v>610</v>
      </c>
      <c r="Z11" s="47">
        <v>624</v>
      </c>
      <c r="AA11" s="47">
        <v>726</v>
      </c>
      <c r="AB11" s="47">
        <v>780</v>
      </c>
      <c r="AC11" s="47">
        <v>608</v>
      </c>
      <c r="AD11" s="47"/>
    </row>
    <row r="12" spans="1:30" x14ac:dyDescent="0.35">
      <c r="A12" t="s">
        <v>9</v>
      </c>
      <c r="B12" s="47">
        <v>1234</v>
      </c>
      <c r="C12" s="47">
        <v>1335</v>
      </c>
      <c r="D12" s="47">
        <v>1237</v>
      </c>
      <c r="E12" s="47">
        <v>977</v>
      </c>
      <c r="F12" s="47">
        <v>867</v>
      </c>
      <c r="G12" s="47">
        <v>1081</v>
      </c>
      <c r="H12" s="47">
        <v>980</v>
      </c>
      <c r="I12" s="47">
        <v>935</v>
      </c>
      <c r="J12" s="47">
        <v>774</v>
      </c>
      <c r="K12" s="47">
        <v>698</v>
      </c>
      <c r="L12" s="47">
        <v>729</v>
      </c>
      <c r="M12" s="47">
        <v>724</v>
      </c>
      <c r="N12" s="47">
        <v>1006</v>
      </c>
      <c r="O12" s="47">
        <v>1095</v>
      </c>
      <c r="P12" s="47">
        <v>1008</v>
      </c>
      <c r="Q12" s="47">
        <v>807</v>
      </c>
      <c r="R12" s="47">
        <v>831</v>
      </c>
      <c r="S12" s="47">
        <v>1043</v>
      </c>
      <c r="T12" s="47">
        <v>948</v>
      </c>
      <c r="U12" s="47">
        <v>1003</v>
      </c>
      <c r="V12" s="47">
        <v>864</v>
      </c>
      <c r="W12" s="47">
        <v>829</v>
      </c>
      <c r="X12" s="47">
        <v>834</v>
      </c>
      <c r="Y12" s="47">
        <v>941</v>
      </c>
      <c r="Z12" s="47">
        <v>936</v>
      </c>
      <c r="AA12" s="47">
        <v>1106</v>
      </c>
      <c r="AB12" s="47">
        <v>1123</v>
      </c>
      <c r="AC12" s="47">
        <v>972</v>
      </c>
      <c r="AD12" s="47"/>
    </row>
    <row r="13" spans="1:30" x14ac:dyDescent="0.35">
      <c r="A13" t="s">
        <v>10</v>
      </c>
      <c r="B13" s="47">
        <v>1091</v>
      </c>
      <c r="C13" s="47">
        <v>1173</v>
      </c>
      <c r="D13" s="47">
        <v>1092</v>
      </c>
      <c r="E13" s="47">
        <v>946</v>
      </c>
      <c r="F13" s="47">
        <v>671</v>
      </c>
      <c r="G13" s="47">
        <v>773</v>
      </c>
      <c r="H13" s="47">
        <v>686</v>
      </c>
      <c r="I13" s="47">
        <v>727</v>
      </c>
      <c r="J13" s="47">
        <v>590</v>
      </c>
      <c r="K13" s="47">
        <v>526</v>
      </c>
      <c r="L13" s="47">
        <v>575</v>
      </c>
      <c r="M13" s="47">
        <v>765</v>
      </c>
      <c r="N13" s="47">
        <v>979</v>
      </c>
      <c r="O13" s="47">
        <v>1225</v>
      </c>
      <c r="P13" s="47">
        <v>1093</v>
      </c>
      <c r="Q13" s="47">
        <v>931</v>
      </c>
      <c r="R13" s="47">
        <v>736</v>
      </c>
      <c r="S13" s="47">
        <v>859</v>
      </c>
      <c r="T13" s="47">
        <v>773</v>
      </c>
      <c r="U13" s="47">
        <v>780</v>
      </c>
      <c r="V13" s="47">
        <v>695</v>
      </c>
      <c r="W13" s="47">
        <v>619</v>
      </c>
      <c r="X13" s="47">
        <v>666</v>
      </c>
      <c r="Y13" s="47">
        <v>852</v>
      </c>
      <c r="Z13" s="47">
        <v>861</v>
      </c>
      <c r="AA13" s="47">
        <v>1134</v>
      </c>
      <c r="AB13" s="47">
        <v>1149</v>
      </c>
      <c r="AC13" s="47">
        <v>934</v>
      </c>
      <c r="AD13" s="47"/>
    </row>
    <row r="14" spans="1:30" x14ac:dyDescent="0.35">
      <c r="A14" t="s">
        <v>11</v>
      </c>
      <c r="B14" s="47">
        <v>453</v>
      </c>
      <c r="C14" s="47">
        <v>509</v>
      </c>
      <c r="D14" s="47">
        <v>468</v>
      </c>
      <c r="E14" s="47">
        <v>465</v>
      </c>
      <c r="F14" s="47">
        <v>315</v>
      </c>
      <c r="G14" s="47">
        <v>343</v>
      </c>
      <c r="H14" s="47">
        <v>340</v>
      </c>
      <c r="I14" s="47">
        <v>321</v>
      </c>
      <c r="J14" s="47">
        <v>226</v>
      </c>
      <c r="K14" s="47">
        <v>213</v>
      </c>
      <c r="L14" s="47">
        <v>250</v>
      </c>
      <c r="M14" s="47">
        <v>329</v>
      </c>
      <c r="N14" s="47">
        <v>385</v>
      </c>
      <c r="O14" s="47">
        <v>454</v>
      </c>
      <c r="P14" s="47">
        <v>458</v>
      </c>
      <c r="Q14" s="47">
        <v>373</v>
      </c>
      <c r="R14" s="47">
        <v>277</v>
      </c>
      <c r="S14" s="47">
        <v>318</v>
      </c>
      <c r="T14" s="47">
        <v>314</v>
      </c>
      <c r="U14" s="47">
        <v>306</v>
      </c>
      <c r="V14" s="47">
        <v>236</v>
      </c>
      <c r="W14" s="47">
        <v>232</v>
      </c>
      <c r="X14" s="47">
        <v>313</v>
      </c>
      <c r="Y14" s="47">
        <v>365</v>
      </c>
      <c r="Z14" s="47">
        <v>351</v>
      </c>
      <c r="AA14" s="47">
        <v>419</v>
      </c>
      <c r="AB14" s="47">
        <v>454</v>
      </c>
      <c r="AC14" s="47">
        <v>358</v>
      </c>
      <c r="AD14" s="47"/>
    </row>
    <row r="15" spans="1:30" x14ac:dyDescent="0.35">
      <c r="A15" t="s">
        <v>12</v>
      </c>
      <c r="B15" s="47">
        <v>1547</v>
      </c>
      <c r="C15" s="47">
        <v>1617</v>
      </c>
      <c r="D15" s="47">
        <v>1469</v>
      </c>
      <c r="E15" s="47">
        <v>1173</v>
      </c>
      <c r="F15" s="47">
        <v>1062</v>
      </c>
      <c r="G15" s="47">
        <v>1438</v>
      </c>
      <c r="H15" s="47">
        <v>1318</v>
      </c>
      <c r="I15" s="47">
        <v>1236</v>
      </c>
      <c r="J15" s="47">
        <v>1070</v>
      </c>
      <c r="K15" s="47">
        <v>950</v>
      </c>
      <c r="L15" s="47">
        <v>928</v>
      </c>
      <c r="M15" s="47">
        <v>912</v>
      </c>
      <c r="N15" s="47">
        <v>1326</v>
      </c>
      <c r="O15" s="47">
        <v>1466</v>
      </c>
      <c r="P15" s="47">
        <v>1338</v>
      </c>
      <c r="Q15" s="47">
        <v>1022</v>
      </c>
      <c r="R15" s="47">
        <v>1219</v>
      </c>
      <c r="S15" s="47">
        <v>1522</v>
      </c>
      <c r="T15" s="47">
        <v>1338</v>
      </c>
      <c r="U15" s="47">
        <v>1407</v>
      </c>
      <c r="V15" s="47">
        <v>1209</v>
      </c>
      <c r="W15" s="47">
        <v>1116</v>
      </c>
      <c r="X15" s="47">
        <v>1120</v>
      </c>
      <c r="Y15" s="47">
        <v>1159</v>
      </c>
      <c r="Z15" s="47">
        <v>1181</v>
      </c>
      <c r="AA15" s="47">
        <v>1490</v>
      </c>
      <c r="AB15" s="47">
        <v>1473</v>
      </c>
      <c r="AC15" s="47">
        <v>1231</v>
      </c>
      <c r="AD15" s="47"/>
    </row>
    <row r="16" spans="1:30" x14ac:dyDescent="0.35">
      <c r="A16" t="s">
        <v>13</v>
      </c>
      <c r="B16" s="47">
        <v>751</v>
      </c>
      <c r="C16" s="47">
        <v>813</v>
      </c>
      <c r="D16" s="47">
        <v>855</v>
      </c>
      <c r="E16" s="47">
        <v>751</v>
      </c>
      <c r="F16" s="47">
        <v>744</v>
      </c>
      <c r="G16" s="47">
        <v>912</v>
      </c>
      <c r="H16" s="47">
        <v>824</v>
      </c>
      <c r="I16" s="47">
        <v>870</v>
      </c>
      <c r="J16" s="47">
        <v>654</v>
      </c>
      <c r="K16" s="47">
        <v>602</v>
      </c>
      <c r="L16" s="47">
        <v>566</v>
      </c>
      <c r="M16" s="47">
        <v>482</v>
      </c>
      <c r="N16" s="47">
        <v>607</v>
      </c>
      <c r="O16" s="47">
        <v>757</v>
      </c>
      <c r="P16" s="47">
        <v>736</v>
      </c>
      <c r="Q16" s="47">
        <v>725</v>
      </c>
      <c r="R16" s="47">
        <v>824</v>
      </c>
      <c r="S16" s="47">
        <v>879</v>
      </c>
      <c r="T16" s="47">
        <v>856</v>
      </c>
      <c r="U16" s="47">
        <v>911</v>
      </c>
      <c r="V16" s="47">
        <v>720</v>
      </c>
      <c r="W16" s="47">
        <v>685</v>
      </c>
      <c r="X16" s="47">
        <v>653</v>
      </c>
      <c r="Y16" s="47">
        <v>658</v>
      </c>
      <c r="Z16" s="47">
        <v>644</v>
      </c>
      <c r="AA16" s="47">
        <v>763</v>
      </c>
      <c r="AB16" s="47">
        <v>795</v>
      </c>
      <c r="AC16" s="47">
        <v>783</v>
      </c>
      <c r="AD16" s="47"/>
    </row>
    <row r="17" spans="1:30" x14ac:dyDescent="0.35">
      <c r="A17" t="s">
        <v>14</v>
      </c>
      <c r="B17" s="47">
        <v>466</v>
      </c>
      <c r="C17" s="47">
        <v>470</v>
      </c>
      <c r="D17" s="47">
        <v>443</v>
      </c>
      <c r="E17" s="47">
        <v>392</v>
      </c>
      <c r="F17" s="47">
        <v>440</v>
      </c>
      <c r="G17" s="47">
        <v>603</v>
      </c>
      <c r="H17" s="47">
        <v>537</v>
      </c>
      <c r="I17" s="47">
        <v>541</v>
      </c>
      <c r="J17" s="47">
        <v>491</v>
      </c>
      <c r="K17" s="47">
        <v>459</v>
      </c>
      <c r="L17" s="47">
        <v>433</v>
      </c>
      <c r="M17" s="47">
        <v>364</v>
      </c>
      <c r="N17" s="47">
        <v>456</v>
      </c>
      <c r="O17" s="47">
        <v>478</v>
      </c>
      <c r="P17" s="47">
        <v>472</v>
      </c>
      <c r="Q17" s="47">
        <v>432</v>
      </c>
      <c r="R17" s="47">
        <v>545</v>
      </c>
      <c r="S17" s="47">
        <v>683</v>
      </c>
      <c r="T17" s="47">
        <v>634</v>
      </c>
      <c r="U17" s="47">
        <v>681</v>
      </c>
      <c r="V17" s="47">
        <v>600</v>
      </c>
      <c r="W17" s="47">
        <v>570</v>
      </c>
      <c r="X17" s="47">
        <v>491</v>
      </c>
      <c r="Y17" s="47">
        <v>512</v>
      </c>
      <c r="Z17" s="47">
        <v>444</v>
      </c>
      <c r="AA17" s="47">
        <v>529</v>
      </c>
      <c r="AB17" s="47">
        <v>590</v>
      </c>
      <c r="AC17" s="47">
        <v>535</v>
      </c>
      <c r="AD17" s="47"/>
    </row>
    <row r="18" spans="1:30" x14ac:dyDescent="0.35">
      <c r="A18" t="s">
        <v>15</v>
      </c>
      <c r="B18" s="47">
        <v>4302</v>
      </c>
      <c r="C18" s="47">
        <v>4472</v>
      </c>
      <c r="D18" s="47">
        <v>4202</v>
      </c>
      <c r="E18" s="47">
        <v>3484</v>
      </c>
      <c r="F18" s="47">
        <v>3380</v>
      </c>
      <c r="G18" s="47">
        <v>4436</v>
      </c>
      <c r="H18" s="47">
        <v>3980</v>
      </c>
      <c r="I18" s="47">
        <v>3977</v>
      </c>
      <c r="J18" s="47">
        <v>3275</v>
      </c>
      <c r="K18" s="47">
        <v>2987</v>
      </c>
      <c r="L18" s="47">
        <v>2917</v>
      </c>
      <c r="M18" s="47">
        <v>2787</v>
      </c>
      <c r="N18" s="47">
        <v>3611</v>
      </c>
      <c r="O18" s="47">
        <v>3998</v>
      </c>
      <c r="P18" s="47">
        <v>3721</v>
      </c>
      <c r="Q18" s="47">
        <v>3129</v>
      </c>
      <c r="R18" s="47">
        <v>3555</v>
      </c>
      <c r="S18" s="47">
        <v>4652</v>
      </c>
      <c r="T18" s="47">
        <v>4310</v>
      </c>
      <c r="U18" s="47">
        <v>4687</v>
      </c>
      <c r="V18" s="47">
        <v>3922</v>
      </c>
      <c r="W18" s="47">
        <v>3683</v>
      </c>
      <c r="X18" s="47">
        <v>3460</v>
      </c>
      <c r="Y18" s="47">
        <v>3687</v>
      </c>
      <c r="Z18" s="47">
        <v>3375</v>
      </c>
      <c r="AA18" s="47">
        <v>4027</v>
      </c>
      <c r="AB18" s="47">
        <v>4231</v>
      </c>
      <c r="AC18" s="47">
        <v>3775</v>
      </c>
      <c r="AD18" s="47"/>
    </row>
    <row r="19" spans="1:30" x14ac:dyDescent="0.35">
      <c r="A19" t="s">
        <v>16</v>
      </c>
      <c r="B19" s="47">
        <v>336</v>
      </c>
      <c r="C19" s="47">
        <v>379</v>
      </c>
      <c r="D19" s="47">
        <v>331</v>
      </c>
      <c r="E19" s="47">
        <v>253</v>
      </c>
      <c r="F19" s="47">
        <v>180</v>
      </c>
      <c r="G19" s="47">
        <v>238</v>
      </c>
      <c r="H19" s="47">
        <v>234</v>
      </c>
      <c r="I19" s="47">
        <v>217</v>
      </c>
      <c r="J19" s="47">
        <v>173</v>
      </c>
      <c r="K19" s="47">
        <v>154</v>
      </c>
      <c r="L19" s="47">
        <v>172</v>
      </c>
      <c r="M19" s="47">
        <v>214</v>
      </c>
      <c r="N19" s="47">
        <v>321</v>
      </c>
      <c r="O19" s="47">
        <v>390</v>
      </c>
      <c r="P19" s="47">
        <v>328</v>
      </c>
      <c r="Q19" s="47">
        <v>251</v>
      </c>
      <c r="R19" s="47">
        <v>219</v>
      </c>
      <c r="S19" s="47">
        <v>287</v>
      </c>
      <c r="T19" s="47">
        <v>267</v>
      </c>
      <c r="U19" s="47">
        <v>265</v>
      </c>
      <c r="V19" s="47">
        <v>226</v>
      </c>
      <c r="W19" s="47">
        <v>194</v>
      </c>
      <c r="X19" s="47">
        <v>243</v>
      </c>
      <c r="Y19" s="47">
        <v>262</v>
      </c>
      <c r="Z19" s="47">
        <v>264</v>
      </c>
      <c r="AA19" s="47">
        <v>325</v>
      </c>
      <c r="AB19" s="47">
        <v>326</v>
      </c>
      <c r="AC19" s="47">
        <v>250</v>
      </c>
      <c r="AD19" s="47"/>
    </row>
    <row r="20" spans="1:30" x14ac:dyDescent="0.35">
      <c r="A20" t="s">
        <v>17</v>
      </c>
      <c r="B20" s="47">
        <v>485</v>
      </c>
      <c r="C20" s="47">
        <v>534</v>
      </c>
      <c r="D20" s="47">
        <v>471</v>
      </c>
      <c r="E20" s="47">
        <v>415</v>
      </c>
      <c r="F20" s="47">
        <v>281</v>
      </c>
      <c r="G20" s="47">
        <v>301</v>
      </c>
      <c r="H20" s="47">
        <v>287</v>
      </c>
      <c r="I20" s="47">
        <v>276</v>
      </c>
      <c r="J20" s="47">
        <v>223</v>
      </c>
      <c r="K20" s="47">
        <v>207</v>
      </c>
      <c r="L20" s="47">
        <v>225</v>
      </c>
      <c r="M20" s="47">
        <v>332</v>
      </c>
      <c r="N20" s="47">
        <v>420</v>
      </c>
      <c r="O20" s="47">
        <v>519</v>
      </c>
      <c r="P20" s="47">
        <v>460</v>
      </c>
      <c r="Q20" s="47">
        <v>409</v>
      </c>
      <c r="R20" s="47">
        <v>296</v>
      </c>
      <c r="S20" s="47">
        <v>322</v>
      </c>
      <c r="T20" s="47">
        <v>285</v>
      </c>
      <c r="U20" s="47">
        <v>282</v>
      </c>
      <c r="V20" s="47">
        <v>241</v>
      </c>
      <c r="W20" s="47">
        <v>226</v>
      </c>
      <c r="X20" s="47">
        <v>263</v>
      </c>
      <c r="Y20" s="47">
        <v>360</v>
      </c>
      <c r="Z20" s="47">
        <v>419</v>
      </c>
      <c r="AA20" s="47">
        <v>471</v>
      </c>
      <c r="AB20" s="47">
        <v>469</v>
      </c>
      <c r="AC20" s="47">
        <v>372</v>
      </c>
      <c r="AD20" s="47"/>
    </row>
    <row r="21" spans="1:30" x14ac:dyDescent="0.35">
      <c r="A21" t="s">
        <v>18</v>
      </c>
      <c r="B21" s="47">
        <v>480</v>
      </c>
      <c r="C21" s="47">
        <v>492</v>
      </c>
      <c r="D21" s="47">
        <v>453</v>
      </c>
      <c r="E21" s="47">
        <v>391</v>
      </c>
      <c r="F21" s="47">
        <v>387</v>
      </c>
      <c r="G21" s="47">
        <v>474</v>
      </c>
      <c r="H21" s="47">
        <v>459</v>
      </c>
      <c r="I21" s="47">
        <v>413</v>
      </c>
      <c r="J21" s="47">
        <v>339</v>
      </c>
      <c r="K21" s="47">
        <v>313</v>
      </c>
      <c r="L21" s="47">
        <v>276</v>
      </c>
      <c r="M21" s="47">
        <v>270</v>
      </c>
      <c r="N21" s="47">
        <v>374</v>
      </c>
      <c r="O21" s="47">
        <v>435</v>
      </c>
      <c r="P21" s="47">
        <v>350</v>
      </c>
      <c r="Q21" s="47">
        <v>330</v>
      </c>
      <c r="R21" s="47">
        <v>388</v>
      </c>
      <c r="S21" s="47">
        <v>461</v>
      </c>
      <c r="T21" s="47">
        <v>459</v>
      </c>
      <c r="U21" s="47">
        <v>517</v>
      </c>
      <c r="V21" s="47">
        <v>414</v>
      </c>
      <c r="W21" s="47">
        <v>373</v>
      </c>
      <c r="X21" s="47">
        <v>359</v>
      </c>
      <c r="Y21" s="47">
        <v>356</v>
      </c>
      <c r="Z21" s="47">
        <v>354</v>
      </c>
      <c r="AA21" s="47">
        <v>447</v>
      </c>
      <c r="AB21" s="47">
        <v>464</v>
      </c>
      <c r="AC21" s="47">
        <v>388</v>
      </c>
      <c r="AD21" s="47"/>
    </row>
    <row r="22" spans="1:30" x14ac:dyDescent="0.35">
      <c r="A22" t="s">
        <v>19</v>
      </c>
      <c r="B22" s="47">
        <v>729</v>
      </c>
      <c r="C22" s="47">
        <v>775</v>
      </c>
      <c r="D22" s="47">
        <v>725</v>
      </c>
      <c r="E22" s="47">
        <v>582</v>
      </c>
      <c r="F22" s="47">
        <v>589</v>
      </c>
      <c r="G22" s="47">
        <v>803</v>
      </c>
      <c r="H22" s="47">
        <v>707</v>
      </c>
      <c r="I22" s="47">
        <v>684</v>
      </c>
      <c r="J22" s="47">
        <v>574</v>
      </c>
      <c r="K22" s="47">
        <v>500</v>
      </c>
      <c r="L22" s="47">
        <v>529</v>
      </c>
      <c r="M22" s="47">
        <v>469</v>
      </c>
      <c r="N22" s="47">
        <v>609</v>
      </c>
      <c r="O22" s="47">
        <v>616</v>
      </c>
      <c r="P22" s="47">
        <v>601</v>
      </c>
      <c r="Q22" s="47">
        <v>526</v>
      </c>
      <c r="R22" s="47">
        <v>622</v>
      </c>
      <c r="S22" s="47">
        <v>849</v>
      </c>
      <c r="T22" s="47">
        <v>756</v>
      </c>
      <c r="U22" s="47">
        <v>815</v>
      </c>
      <c r="V22" s="47">
        <v>705</v>
      </c>
      <c r="W22" s="47">
        <v>630</v>
      </c>
      <c r="X22" s="47">
        <v>583</v>
      </c>
      <c r="Y22" s="47">
        <v>626</v>
      </c>
      <c r="Z22" s="47">
        <v>571</v>
      </c>
      <c r="AA22" s="47">
        <v>678</v>
      </c>
      <c r="AB22" s="47">
        <v>750</v>
      </c>
      <c r="AC22" s="47">
        <v>632</v>
      </c>
      <c r="AD22" s="47"/>
    </row>
    <row r="23" spans="1:30" x14ac:dyDescent="0.35">
      <c r="A23" t="s">
        <v>20</v>
      </c>
      <c r="B23" s="47">
        <v>1567</v>
      </c>
      <c r="C23" s="47">
        <v>1704</v>
      </c>
      <c r="D23" s="47">
        <v>1530</v>
      </c>
      <c r="E23" s="47">
        <v>1246</v>
      </c>
      <c r="F23" s="47">
        <v>844</v>
      </c>
      <c r="G23" s="47">
        <v>1090</v>
      </c>
      <c r="H23" s="47">
        <v>1041</v>
      </c>
      <c r="I23" s="47">
        <v>1000</v>
      </c>
      <c r="J23" s="47">
        <v>809</v>
      </c>
      <c r="K23" s="47">
        <v>739</v>
      </c>
      <c r="L23" s="47">
        <v>810</v>
      </c>
      <c r="M23" s="47">
        <v>1114</v>
      </c>
      <c r="N23" s="47">
        <v>1484</v>
      </c>
      <c r="O23" s="47">
        <v>1684</v>
      </c>
      <c r="P23" s="47">
        <v>1613</v>
      </c>
      <c r="Q23" s="47">
        <v>1246</v>
      </c>
      <c r="R23" s="47">
        <v>922</v>
      </c>
      <c r="S23" s="47">
        <v>1163</v>
      </c>
      <c r="T23" s="47">
        <v>1081</v>
      </c>
      <c r="U23" s="47">
        <v>1153</v>
      </c>
      <c r="V23" s="47">
        <v>947</v>
      </c>
      <c r="W23" s="47">
        <v>898</v>
      </c>
      <c r="X23" s="47">
        <v>960</v>
      </c>
      <c r="Y23" s="47">
        <v>1270</v>
      </c>
      <c r="Z23" s="47">
        <v>1379</v>
      </c>
      <c r="AA23" s="47">
        <v>1531</v>
      </c>
      <c r="AB23" s="47">
        <v>1499</v>
      </c>
      <c r="AC23" s="47">
        <v>1150</v>
      </c>
      <c r="AD23" s="47"/>
    </row>
    <row r="24" spans="1:30" x14ac:dyDescent="0.35">
      <c r="A24" t="s">
        <v>21</v>
      </c>
      <c r="B24" s="47">
        <v>642</v>
      </c>
      <c r="C24" s="47">
        <v>692</v>
      </c>
      <c r="D24" s="47">
        <v>610</v>
      </c>
      <c r="E24" s="47">
        <v>506</v>
      </c>
      <c r="F24" s="47">
        <v>358</v>
      </c>
      <c r="G24" s="47">
        <v>502</v>
      </c>
      <c r="H24" s="47">
        <v>456</v>
      </c>
      <c r="I24" s="47">
        <v>432</v>
      </c>
      <c r="J24" s="47">
        <v>364</v>
      </c>
      <c r="K24" s="47">
        <v>320</v>
      </c>
      <c r="L24" s="47">
        <v>336</v>
      </c>
      <c r="M24" s="47">
        <v>385</v>
      </c>
      <c r="N24" s="47">
        <v>534</v>
      </c>
      <c r="O24" s="47">
        <v>597</v>
      </c>
      <c r="P24" s="47">
        <v>559</v>
      </c>
      <c r="Q24" s="47">
        <v>427</v>
      </c>
      <c r="R24" s="47">
        <v>399</v>
      </c>
      <c r="S24" s="47">
        <v>510</v>
      </c>
      <c r="T24" s="47">
        <v>473</v>
      </c>
      <c r="U24" s="47">
        <v>541</v>
      </c>
      <c r="V24" s="47">
        <v>443</v>
      </c>
      <c r="W24" s="47">
        <v>420</v>
      </c>
      <c r="X24" s="47">
        <v>392</v>
      </c>
      <c r="Y24" s="47">
        <v>493</v>
      </c>
      <c r="Z24" s="47">
        <v>540</v>
      </c>
      <c r="AA24" s="47">
        <v>609</v>
      </c>
      <c r="AB24" s="47">
        <v>674</v>
      </c>
      <c r="AC24" s="47">
        <v>512</v>
      </c>
      <c r="AD24" s="47"/>
    </row>
    <row r="25" spans="1:30" x14ac:dyDescent="0.35">
      <c r="A25" t="s">
        <v>22</v>
      </c>
      <c r="B25" s="47">
        <v>1091</v>
      </c>
      <c r="C25" s="47">
        <v>1166</v>
      </c>
      <c r="D25" s="47">
        <v>1019</v>
      </c>
      <c r="E25" s="47">
        <v>801</v>
      </c>
      <c r="F25" s="47">
        <v>705</v>
      </c>
      <c r="G25" s="47">
        <v>966</v>
      </c>
      <c r="H25" s="47">
        <v>858</v>
      </c>
      <c r="I25" s="47">
        <v>828</v>
      </c>
      <c r="J25" s="47">
        <v>700</v>
      </c>
      <c r="K25" s="47">
        <v>643</v>
      </c>
      <c r="L25" s="47">
        <v>639</v>
      </c>
      <c r="M25" s="47">
        <v>623</v>
      </c>
      <c r="N25" s="47">
        <v>897</v>
      </c>
      <c r="O25" s="47">
        <v>949</v>
      </c>
      <c r="P25" s="47">
        <v>826</v>
      </c>
      <c r="Q25" s="47">
        <v>704</v>
      </c>
      <c r="R25" s="47">
        <v>787</v>
      </c>
      <c r="S25" s="47">
        <v>1029</v>
      </c>
      <c r="T25" s="47">
        <v>939</v>
      </c>
      <c r="U25" s="47">
        <v>951</v>
      </c>
      <c r="V25" s="47">
        <v>809</v>
      </c>
      <c r="W25" s="47">
        <v>763</v>
      </c>
      <c r="X25" s="47">
        <v>728</v>
      </c>
      <c r="Y25" s="47">
        <v>781</v>
      </c>
      <c r="Z25" s="47">
        <v>812</v>
      </c>
      <c r="AA25" s="47">
        <v>984</v>
      </c>
      <c r="AB25" s="47">
        <v>973</v>
      </c>
      <c r="AC25" s="47">
        <v>830</v>
      </c>
      <c r="AD25" s="47"/>
    </row>
    <row r="26" spans="1:30" x14ac:dyDescent="0.35">
      <c r="A26" t="s">
        <v>23</v>
      </c>
      <c r="B26" s="47">
        <v>403</v>
      </c>
      <c r="C26" s="47">
        <v>456</v>
      </c>
      <c r="D26" s="47">
        <v>405</v>
      </c>
      <c r="E26" s="47">
        <v>265</v>
      </c>
      <c r="F26" s="47">
        <v>208</v>
      </c>
      <c r="G26" s="47">
        <v>262</v>
      </c>
      <c r="H26" s="47">
        <v>236</v>
      </c>
      <c r="I26" s="47">
        <v>213</v>
      </c>
      <c r="J26" s="47">
        <v>196</v>
      </c>
      <c r="K26" s="47">
        <v>180</v>
      </c>
      <c r="L26" s="47">
        <v>183</v>
      </c>
      <c r="M26" s="47">
        <v>245</v>
      </c>
      <c r="N26" s="47">
        <v>346</v>
      </c>
      <c r="O26" s="47">
        <v>413</v>
      </c>
      <c r="P26" s="47">
        <v>326</v>
      </c>
      <c r="Q26" s="47">
        <v>263</v>
      </c>
      <c r="R26" s="47">
        <v>234</v>
      </c>
      <c r="S26" s="47">
        <v>279</v>
      </c>
      <c r="T26" s="47">
        <v>233</v>
      </c>
      <c r="U26" s="47">
        <v>252</v>
      </c>
      <c r="V26" s="47">
        <v>223</v>
      </c>
      <c r="W26" s="47">
        <v>197</v>
      </c>
      <c r="X26" s="47">
        <v>214</v>
      </c>
      <c r="Y26" s="47">
        <v>312</v>
      </c>
      <c r="Z26" s="47">
        <v>335</v>
      </c>
      <c r="AA26" s="47">
        <v>381</v>
      </c>
      <c r="AB26" s="47">
        <v>324</v>
      </c>
      <c r="AC26" s="47">
        <v>273</v>
      </c>
      <c r="AD26" s="47"/>
    </row>
    <row r="27" spans="1:30" x14ac:dyDescent="0.35">
      <c r="A27" t="s">
        <v>24</v>
      </c>
      <c r="B27" s="47">
        <v>7955</v>
      </c>
      <c r="C27" s="47">
        <v>8253</v>
      </c>
      <c r="D27" s="47">
        <v>7747</v>
      </c>
      <c r="E27" s="47">
        <v>6473</v>
      </c>
      <c r="F27" s="47">
        <v>6658</v>
      </c>
      <c r="G27" s="47">
        <v>8861</v>
      </c>
      <c r="H27" s="47">
        <v>7757</v>
      </c>
      <c r="I27" s="47">
        <v>7538</v>
      </c>
      <c r="J27" s="47">
        <v>6766</v>
      </c>
      <c r="K27" s="47">
        <v>6007</v>
      </c>
      <c r="L27" s="47">
        <v>5869</v>
      </c>
      <c r="M27" s="47">
        <v>5206</v>
      </c>
      <c r="N27" s="47">
        <v>6980</v>
      </c>
      <c r="O27" s="47">
        <v>7029</v>
      </c>
      <c r="P27" s="47">
        <v>6764</v>
      </c>
      <c r="Q27" s="47">
        <v>6181</v>
      </c>
      <c r="R27" s="47">
        <v>7374</v>
      </c>
      <c r="S27" s="47">
        <v>9558</v>
      </c>
      <c r="T27" s="47">
        <v>8637</v>
      </c>
      <c r="U27" s="47">
        <v>9396</v>
      </c>
      <c r="V27" s="47">
        <v>8249</v>
      </c>
      <c r="W27" s="47">
        <v>7741</v>
      </c>
      <c r="X27" s="47">
        <v>7140</v>
      </c>
      <c r="Y27" s="47">
        <v>7162</v>
      </c>
      <c r="Z27" s="47">
        <v>6299</v>
      </c>
      <c r="AA27" s="47">
        <v>7550</v>
      </c>
      <c r="AB27" s="47">
        <v>8407</v>
      </c>
      <c r="AC27" s="47">
        <v>7604</v>
      </c>
      <c r="AD27" s="47"/>
    </row>
    <row r="28" spans="1:30" x14ac:dyDescent="0.35">
      <c r="A28" t="s">
        <v>366</v>
      </c>
      <c r="B28" s="47">
        <v>348</v>
      </c>
      <c r="C28" s="47">
        <v>364</v>
      </c>
      <c r="D28" s="47">
        <v>367</v>
      </c>
      <c r="E28" s="47">
        <v>314</v>
      </c>
      <c r="F28" s="47">
        <v>329</v>
      </c>
      <c r="G28" s="47">
        <v>435</v>
      </c>
      <c r="H28" s="47">
        <v>373</v>
      </c>
      <c r="I28" s="47">
        <v>381</v>
      </c>
      <c r="J28" s="47">
        <v>313</v>
      </c>
      <c r="K28" s="47">
        <v>283</v>
      </c>
      <c r="L28" s="47">
        <v>264</v>
      </c>
      <c r="M28" s="47">
        <v>245</v>
      </c>
      <c r="N28" s="47">
        <v>330</v>
      </c>
      <c r="O28" s="47">
        <v>360</v>
      </c>
      <c r="P28" s="47">
        <v>333</v>
      </c>
      <c r="Q28" s="47">
        <v>285</v>
      </c>
      <c r="R28" s="47">
        <v>342</v>
      </c>
      <c r="S28" s="47">
        <v>478</v>
      </c>
      <c r="T28" s="47">
        <v>417</v>
      </c>
      <c r="U28" s="47">
        <v>469</v>
      </c>
      <c r="V28" s="47">
        <v>407</v>
      </c>
      <c r="W28" s="47">
        <v>418</v>
      </c>
      <c r="X28" s="47">
        <v>373</v>
      </c>
      <c r="Y28" s="47">
        <v>354</v>
      </c>
      <c r="Z28" s="47">
        <v>296</v>
      </c>
      <c r="AA28" s="47">
        <v>354</v>
      </c>
      <c r="AB28" s="47">
        <v>373</v>
      </c>
      <c r="AC28" s="47">
        <v>341</v>
      </c>
      <c r="AD28" s="47"/>
    </row>
    <row r="29" spans="1:30" x14ac:dyDescent="0.35">
      <c r="A29" t="s">
        <v>25</v>
      </c>
      <c r="B29" s="47">
        <v>1547</v>
      </c>
      <c r="C29" s="47">
        <v>1617</v>
      </c>
      <c r="D29" s="47">
        <v>1469</v>
      </c>
      <c r="E29" s="47">
        <v>1173</v>
      </c>
      <c r="F29" s="47">
        <v>1062</v>
      </c>
      <c r="G29" s="47">
        <v>1438</v>
      </c>
      <c r="H29" s="47">
        <v>1318</v>
      </c>
      <c r="I29" s="47">
        <v>1236</v>
      </c>
      <c r="J29" s="47">
        <v>1070</v>
      </c>
      <c r="K29" s="47">
        <v>950</v>
      </c>
      <c r="L29" s="47">
        <v>928</v>
      </c>
      <c r="M29" s="47">
        <v>912</v>
      </c>
      <c r="N29" s="47">
        <v>1326</v>
      </c>
      <c r="O29" s="47">
        <v>1466</v>
      </c>
      <c r="P29" s="47">
        <v>1338</v>
      </c>
      <c r="Q29" s="47">
        <v>1022</v>
      </c>
      <c r="R29" s="47">
        <v>1219</v>
      </c>
      <c r="S29" s="47">
        <v>1522</v>
      </c>
      <c r="T29" s="47">
        <v>1338</v>
      </c>
      <c r="U29" s="47">
        <v>1407</v>
      </c>
      <c r="V29" s="47">
        <v>1209</v>
      </c>
      <c r="W29" s="47">
        <v>1116</v>
      </c>
      <c r="X29" s="47">
        <v>1120</v>
      </c>
      <c r="Y29" s="47">
        <v>1159</v>
      </c>
      <c r="Z29" s="47">
        <v>1181</v>
      </c>
      <c r="AA29" s="47">
        <v>1490</v>
      </c>
      <c r="AB29" s="47">
        <v>1473</v>
      </c>
      <c r="AC29" s="47">
        <v>1231</v>
      </c>
      <c r="AD29" s="47"/>
    </row>
    <row r="30" spans="1:30" x14ac:dyDescent="0.35">
      <c r="A30" t="s">
        <v>26</v>
      </c>
      <c r="B30" s="47">
        <v>709</v>
      </c>
      <c r="C30" s="47">
        <v>727</v>
      </c>
      <c r="D30" s="47">
        <v>683</v>
      </c>
      <c r="E30" s="47">
        <v>518</v>
      </c>
      <c r="F30" s="47">
        <v>398</v>
      </c>
      <c r="G30" s="47">
        <v>467</v>
      </c>
      <c r="H30" s="47">
        <v>424</v>
      </c>
      <c r="I30" s="47">
        <v>416</v>
      </c>
      <c r="J30" s="47">
        <v>356</v>
      </c>
      <c r="K30" s="47">
        <v>300</v>
      </c>
      <c r="L30" s="47">
        <v>338</v>
      </c>
      <c r="M30" s="47">
        <v>400</v>
      </c>
      <c r="N30" s="47">
        <v>585</v>
      </c>
      <c r="O30" s="47">
        <v>639</v>
      </c>
      <c r="P30" s="47">
        <v>617</v>
      </c>
      <c r="Q30" s="47">
        <v>431</v>
      </c>
      <c r="R30" s="47">
        <v>386</v>
      </c>
      <c r="S30" s="47">
        <v>490</v>
      </c>
      <c r="T30" s="47">
        <v>435</v>
      </c>
      <c r="U30" s="47">
        <v>423</v>
      </c>
      <c r="V30" s="47">
        <v>389</v>
      </c>
      <c r="W30" s="47">
        <v>363</v>
      </c>
      <c r="X30" s="47">
        <v>407</v>
      </c>
      <c r="Y30" s="47">
        <v>505</v>
      </c>
      <c r="Z30" s="47">
        <v>494</v>
      </c>
      <c r="AA30" s="47">
        <v>604</v>
      </c>
      <c r="AB30" s="47">
        <v>640</v>
      </c>
      <c r="AC30" s="47">
        <v>474</v>
      </c>
      <c r="AD30" s="47"/>
    </row>
    <row r="31" spans="1:30" x14ac:dyDescent="0.35">
      <c r="A31" t="s">
        <v>27</v>
      </c>
      <c r="B31" s="47">
        <v>1164</v>
      </c>
      <c r="C31" s="47">
        <v>1267</v>
      </c>
      <c r="D31" s="47">
        <v>1151</v>
      </c>
      <c r="E31" s="47">
        <v>1084</v>
      </c>
      <c r="F31" s="47">
        <v>895</v>
      </c>
      <c r="G31" s="47">
        <v>986</v>
      </c>
      <c r="H31" s="47">
        <v>927</v>
      </c>
      <c r="I31" s="47">
        <v>890</v>
      </c>
      <c r="J31" s="47">
        <v>696</v>
      </c>
      <c r="K31" s="47">
        <v>652</v>
      </c>
      <c r="L31" s="47">
        <v>697</v>
      </c>
      <c r="M31" s="47">
        <v>738</v>
      </c>
      <c r="N31" s="47">
        <v>990</v>
      </c>
      <c r="O31" s="47">
        <v>1282</v>
      </c>
      <c r="P31" s="47">
        <v>1229</v>
      </c>
      <c r="Q31" s="47">
        <v>1142</v>
      </c>
      <c r="R31" s="47">
        <v>1009</v>
      </c>
      <c r="S31" s="47">
        <v>1062</v>
      </c>
      <c r="T31" s="47">
        <v>932</v>
      </c>
      <c r="U31" s="47">
        <v>960</v>
      </c>
      <c r="V31" s="47">
        <v>798</v>
      </c>
      <c r="W31" s="47">
        <v>794</v>
      </c>
      <c r="X31" s="47">
        <v>877</v>
      </c>
      <c r="Y31" s="47">
        <v>966</v>
      </c>
      <c r="Z31" s="47">
        <v>1012</v>
      </c>
      <c r="AA31" s="47">
        <v>1222</v>
      </c>
      <c r="AB31" s="47">
        <v>1254</v>
      </c>
      <c r="AC31" s="47">
        <v>1065</v>
      </c>
      <c r="AD31" s="47"/>
    </row>
    <row r="32" spans="1:30" x14ac:dyDescent="0.35">
      <c r="A32" t="s">
        <v>28</v>
      </c>
      <c r="B32" s="47">
        <v>1164</v>
      </c>
      <c r="C32" s="47">
        <v>1267</v>
      </c>
      <c r="D32" s="47">
        <v>1151</v>
      </c>
      <c r="E32" s="47">
        <v>1084</v>
      </c>
      <c r="F32" s="47">
        <v>895</v>
      </c>
      <c r="G32" s="47">
        <v>986</v>
      </c>
      <c r="H32" s="47">
        <v>927</v>
      </c>
      <c r="I32" s="47">
        <v>890</v>
      </c>
      <c r="J32" s="47">
        <v>696</v>
      </c>
      <c r="K32" s="47">
        <v>652</v>
      </c>
      <c r="L32" s="47">
        <v>697</v>
      </c>
      <c r="M32" s="47">
        <v>738</v>
      </c>
      <c r="N32" s="47">
        <v>990</v>
      </c>
      <c r="O32" s="47">
        <v>1282</v>
      </c>
      <c r="P32" s="47">
        <v>1229</v>
      </c>
      <c r="Q32" s="47">
        <v>1142</v>
      </c>
      <c r="R32" s="47">
        <v>1009</v>
      </c>
      <c r="S32" s="47">
        <v>1062</v>
      </c>
      <c r="T32" s="47">
        <v>932</v>
      </c>
      <c r="U32" s="47">
        <v>960</v>
      </c>
      <c r="V32" s="47">
        <v>798</v>
      </c>
      <c r="W32" s="47">
        <v>794</v>
      </c>
      <c r="X32" s="47">
        <v>877</v>
      </c>
      <c r="Y32" s="47">
        <v>966</v>
      </c>
      <c r="Z32" s="47">
        <v>1012</v>
      </c>
      <c r="AA32" s="47">
        <v>1222</v>
      </c>
      <c r="AB32" s="47">
        <v>1254</v>
      </c>
      <c r="AC32" s="47">
        <v>1065</v>
      </c>
      <c r="AD32" s="47"/>
    </row>
    <row r="33" spans="1:30" x14ac:dyDescent="0.35">
      <c r="A33" t="s">
        <v>29</v>
      </c>
      <c r="B33" s="47">
        <v>917</v>
      </c>
      <c r="C33" s="47">
        <v>1004</v>
      </c>
      <c r="D33" s="47">
        <v>986</v>
      </c>
      <c r="E33" s="47">
        <v>807</v>
      </c>
      <c r="F33" s="47">
        <v>632</v>
      </c>
      <c r="G33" s="47">
        <v>837</v>
      </c>
      <c r="H33" s="47">
        <v>711</v>
      </c>
      <c r="I33" s="47">
        <v>727</v>
      </c>
      <c r="J33" s="47">
        <v>590</v>
      </c>
      <c r="K33" s="47">
        <v>533</v>
      </c>
      <c r="L33" s="47">
        <v>570</v>
      </c>
      <c r="M33" s="47">
        <v>662</v>
      </c>
      <c r="N33" s="47">
        <v>848</v>
      </c>
      <c r="O33" s="47">
        <v>951</v>
      </c>
      <c r="P33" s="47">
        <v>974</v>
      </c>
      <c r="Q33" s="47">
        <v>843</v>
      </c>
      <c r="R33" s="47">
        <v>705</v>
      </c>
      <c r="S33" s="47">
        <v>853</v>
      </c>
      <c r="T33" s="47">
        <v>756</v>
      </c>
      <c r="U33" s="47">
        <v>893</v>
      </c>
      <c r="V33" s="47">
        <v>726</v>
      </c>
      <c r="W33" s="47">
        <v>736</v>
      </c>
      <c r="X33" s="47">
        <v>701</v>
      </c>
      <c r="Y33" s="47">
        <v>888</v>
      </c>
      <c r="Z33" s="47">
        <v>886</v>
      </c>
      <c r="AA33" s="47">
        <v>991</v>
      </c>
      <c r="AB33" s="47">
        <v>1057</v>
      </c>
      <c r="AC33" s="47">
        <v>803</v>
      </c>
      <c r="AD33" s="47"/>
    </row>
    <row r="34" spans="1:30" x14ac:dyDescent="0.35">
      <c r="A34" t="s">
        <v>30</v>
      </c>
      <c r="B34" s="47">
        <v>1812</v>
      </c>
      <c r="C34" s="47">
        <v>1839</v>
      </c>
      <c r="D34" s="47">
        <v>1778</v>
      </c>
      <c r="E34" s="47">
        <v>1444</v>
      </c>
      <c r="F34" s="47">
        <v>1294</v>
      </c>
      <c r="G34" s="47">
        <v>1825</v>
      </c>
      <c r="H34" s="47">
        <v>1603</v>
      </c>
      <c r="I34" s="47">
        <v>1630</v>
      </c>
      <c r="J34" s="47">
        <v>1285</v>
      </c>
      <c r="K34" s="47">
        <v>1139</v>
      </c>
      <c r="L34" s="47">
        <v>1192</v>
      </c>
      <c r="M34" s="47">
        <v>1208</v>
      </c>
      <c r="N34" s="47">
        <v>1609</v>
      </c>
      <c r="O34" s="47">
        <v>1692</v>
      </c>
      <c r="P34" s="47">
        <v>1593</v>
      </c>
      <c r="Q34" s="47">
        <v>1433</v>
      </c>
      <c r="R34" s="47">
        <v>1482</v>
      </c>
      <c r="S34" s="47">
        <v>2012</v>
      </c>
      <c r="T34" s="47">
        <v>1818</v>
      </c>
      <c r="U34" s="47">
        <v>2009</v>
      </c>
      <c r="V34" s="47">
        <v>1630</v>
      </c>
      <c r="W34" s="47">
        <v>1510</v>
      </c>
      <c r="X34" s="47">
        <v>1409</v>
      </c>
      <c r="Y34" s="47">
        <v>1542</v>
      </c>
      <c r="Z34" s="47">
        <v>1516</v>
      </c>
      <c r="AA34" s="47">
        <v>1743</v>
      </c>
      <c r="AB34" s="47">
        <v>1851</v>
      </c>
      <c r="AC34" s="47">
        <v>1570</v>
      </c>
      <c r="AD34" s="47"/>
    </row>
    <row r="35" spans="1:30" x14ac:dyDescent="0.35">
      <c r="A35" t="s">
        <v>31</v>
      </c>
      <c r="B35" s="47">
        <v>36</v>
      </c>
      <c r="C35" s="47">
        <v>32</v>
      </c>
      <c r="D35" s="47">
        <v>40</v>
      </c>
      <c r="E35" s="47">
        <v>34</v>
      </c>
      <c r="F35" s="47">
        <v>36</v>
      </c>
      <c r="G35" s="47">
        <v>57</v>
      </c>
      <c r="H35" s="47">
        <v>37</v>
      </c>
      <c r="I35" s="47">
        <v>37</v>
      </c>
      <c r="J35" s="47">
        <v>24</v>
      </c>
      <c r="K35" s="47">
        <v>22</v>
      </c>
      <c r="L35" s="47">
        <v>14</v>
      </c>
      <c r="M35" s="47">
        <v>22</v>
      </c>
      <c r="N35" s="47">
        <v>27</v>
      </c>
      <c r="O35" s="47">
        <v>37</v>
      </c>
      <c r="P35" s="47">
        <v>33</v>
      </c>
      <c r="Q35" s="47">
        <v>32</v>
      </c>
      <c r="R35" s="47">
        <v>28</v>
      </c>
      <c r="S35" s="47">
        <v>47</v>
      </c>
      <c r="T35" s="47">
        <v>37</v>
      </c>
      <c r="U35" s="47">
        <v>38</v>
      </c>
      <c r="V35" s="47">
        <v>26</v>
      </c>
      <c r="W35" s="47">
        <v>29</v>
      </c>
      <c r="X35" s="47">
        <v>30</v>
      </c>
      <c r="Y35" s="47">
        <v>26</v>
      </c>
      <c r="Z35" s="47">
        <v>23</v>
      </c>
      <c r="AA35" s="47">
        <v>39</v>
      </c>
      <c r="AB35" s="47">
        <v>33</v>
      </c>
      <c r="AC35" s="47">
        <v>29</v>
      </c>
      <c r="AD35" s="47"/>
    </row>
    <row r="36" spans="1:30" x14ac:dyDescent="0.35">
      <c r="A36" t="s">
        <v>32</v>
      </c>
      <c r="B36" s="47">
        <v>1044</v>
      </c>
      <c r="C36" s="47">
        <v>1031</v>
      </c>
      <c r="D36" s="47">
        <v>1001</v>
      </c>
      <c r="E36" s="47">
        <v>834</v>
      </c>
      <c r="F36" s="47">
        <v>825</v>
      </c>
      <c r="G36" s="47">
        <v>1211</v>
      </c>
      <c r="H36" s="47">
        <v>1033</v>
      </c>
      <c r="I36" s="47">
        <v>1066</v>
      </c>
      <c r="J36" s="47">
        <v>842</v>
      </c>
      <c r="K36" s="47">
        <v>720</v>
      </c>
      <c r="L36" s="47">
        <v>764</v>
      </c>
      <c r="M36" s="47">
        <v>744</v>
      </c>
      <c r="N36" s="47">
        <v>974</v>
      </c>
      <c r="O36" s="47">
        <v>1013</v>
      </c>
      <c r="P36" s="47">
        <v>945</v>
      </c>
      <c r="Q36" s="47">
        <v>925</v>
      </c>
      <c r="R36" s="47">
        <v>971</v>
      </c>
      <c r="S36" s="47">
        <v>1336</v>
      </c>
      <c r="T36" s="47">
        <v>1223</v>
      </c>
      <c r="U36" s="47">
        <v>1372</v>
      </c>
      <c r="V36" s="47">
        <v>1088</v>
      </c>
      <c r="W36" s="47">
        <v>1022</v>
      </c>
      <c r="X36" s="47">
        <v>957</v>
      </c>
      <c r="Y36" s="47">
        <v>997</v>
      </c>
      <c r="Z36" s="47">
        <v>915</v>
      </c>
      <c r="AA36" s="47">
        <v>1072</v>
      </c>
      <c r="AB36" s="47">
        <v>1124</v>
      </c>
      <c r="AC36" s="47">
        <v>994</v>
      </c>
      <c r="AD36" s="47"/>
    </row>
    <row r="37" spans="1:30" x14ac:dyDescent="0.35">
      <c r="A37" t="s">
        <v>33</v>
      </c>
      <c r="B37" s="47">
        <v>1080</v>
      </c>
      <c r="C37" s="47">
        <v>1063</v>
      </c>
      <c r="D37" s="47">
        <v>1041</v>
      </c>
      <c r="E37" s="47">
        <v>868</v>
      </c>
      <c r="F37" s="47">
        <v>861</v>
      </c>
      <c r="G37" s="47">
        <v>1268</v>
      </c>
      <c r="H37" s="47">
        <v>1070</v>
      </c>
      <c r="I37" s="47">
        <v>1103</v>
      </c>
      <c r="J37" s="47">
        <v>866</v>
      </c>
      <c r="K37" s="47">
        <v>742</v>
      </c>
      <c r="L37" s="47">
        <v>778</v>
      </c>
      <c r="M37" s="47">
        <v>766</v>
      </c>
      <c r="N37" s="47">
        <v>1001</v>
      </c>
      <c r="O37" s="47">
        <v>1050</v>
      </c>
      <c r="P37" s="47">
        <v>978</v>
      </c>
      <c r="Q37" s="47">
        <v>957</v>
      </c>
      <c r="R37" s="47">
        <v>999</v>
      </c>
      <c r="S37" s="47">
        <v>1383</v>
      </c>
      <c r="T37" s="47">
        <v>1260</v>
      </c>
      <c r="U37" s="47">
        <v>1410</v>
      </c>
      <c r="V37" s="47">
        <v>1114</v>
      </c>
      <c r="W37" s="47">
        <v>1051</v>
      </c>
      <c r="X37" s="47">
        <v>987</v>
      </c>
      <c r="Y37" s="47">
        <v>1023</v>
      </c>
      <c r="Z37" s="47">
        <v>938</v>
      </c>
      <c r="AA37" s="47">
        <v>1111</v>
      </c>
      <c r="AB37" s="47">
        <v>1157</v>
      </c>
      <c r="AC37" s="47">
        <v>1023</v>
      </c>
      <c r="AD37" s="47"/>
    </row>
    <row r="38" spans="1:30" x14ac:dyDescent="0.35">
      <c r="A38" t="s">
        <v>34</v>
      </c>
      <c r="B38" s="47">
        <v>3379</v>
      </c>
      <c r="C38" s="47">
        <v>3543</v>
      </c>
      <c r="D38" s="47">
        <v>3308</v>
      </c>
      <c r="E38" s="47">
        <v>2690</v>
      </c>
      <c r="F38" s="47">
        <v>2138</v>
      </c>
      <c r="G38" s="47">
        <v>2915</v>
      </c>
      <c r="H38" s="47">
        <v>2644</v>
      </c>
      <c r="I38" s="47">
        <v>2630</v>
      </c>
      <c r="J38" s="47">
        <v>2094</v>
      </c>
      <c r="K38" s="47">
        <v>1878</v>
      </c>
      <c r="L38" s="47">
        <v>2002</v>
      </c>
      <c r="M38" s="47">
        <v>2322</v>
      </c>
      <c r="N38" s="47">
        <v>3093</v>
      </c>
      <c r="O38" s="47">
        <v>3376</v>
      </c>
      <c r="P38" s="47">
        <v>3206</v>
      </c>
      <c r="Q38" s="47">
        <v>2679</v>
      </c>
      <c r="R38" s="47">
        <v>2404</v>
      </c>
      <c r="S38" s="47">
        <v>3175</v>
      </c>
      <c r="T38" s="47">
        <v>2899</v>
      </c>
      <c r="U38" s="47">
        <v>3162</v>
      </c>
      <c r="V38" s="47">
        <v>2577</v>
      </c>
      <c r="W38" s="47">
        <v>2408</v>
      </c>
      <c r="X38" s="47">
        <v>2369</v>
      </c>
      <c r="Y38" s="47">
        <v>2812</v>
      </c>
      <c r="Z38" s="47">
        <v>2895</v>
      </c>
      <c r="AA38" s="47">
        <v>3274</v>
      </c>
      <c r="AB38" s="47">
        <v>3350</v>
      </c>
      <c r="AC38" s="47">
        <v>2720</v>
      </c>
      <c r="AD38" s="47"/>
    </row>
    <row r="39" spans="1:30" x14ac:dyDescent="0.35">
      <c r="A39" t="s">
        <v>35</v>
      </c>
      <c r="B39" s="47">
        <v>4296</v>
      </c>
      <c r="C39" s="47">
        <v>4547</v>
      </c>
      <c r="D39" s="47">
        <v>4294</v>
      </c>
      <c r="E39" s="47">
        <v>3497</v>
      </c>
      <c r="F39" s="47">
        <v>2770</v>
      </c>
      <c r="G39" s="47">
        <v>3752</v>
      </c>
      <c r="H39" s="47">
        <v>3355</v>
      </c>
      <c r="I39" s="47">
        <v>3357</v>
      </c>
      <c r="J39" s="47">
        <v>2684</v>
      </c>
      <c r="K39" s="47">
        <v>2411</v>
      </c>
      <c r="L39" s="47">
        <v>2572</v>
      </c>
      <c r="M39" s="47">
        <v>2984</v>
      </c>
      <c r="N39" s="47">
        <v>3941</v>
      </c>
      <c r="O39" s="47">
        <v>4327</v>
      </c>
      <c r="P39" s="47">
        <v>4180</v>
      </c>
      <c r="Q39" s="47">
        <v>3522</v>
      </c>
      <c r="R39" s="47">
        <v>3109</v>
      </c>
      <c r="S39" s="47">
        <v>4028</v>
      </c>
      <c r="T39" s="47">
        <v>3655</v>
      </c>
      <c r="U39" s="47">
        <v>4055</v>
      </c>
      <c r="V39" s="47">
        <v>3303</v>
      </c>
      <c r="W39" s="47">
        <v>3144</v>
      </c>
      <c r="X39" s="47">
        <v>3070</v>
      </c>
      <c r="Y39" s="47">
        <v>3700</v>
      </c>
      <c r="Z39" s="47">
        <v>3781</v>
      </c>
      <c r="AA39" s="47">
        <v>4265</v>
      </c>
      <c r="AB39" s="47">
        <v>4407</v>
      </c>
      <c r="AC39" s="47">
        <v>3523</v>
      </c>
      <c r="AD39" s="47"/>
    </row>
    <row r="40" spans="1:30" x14ac:dyDescent="0.35">
      <c r="A40" t="s">
        <v>36</v>
      </c>
      <c r="B40" s="47">
        <v>403</v>
      </c>
      <c r="C40" s="47">
        <v>421</v>
      </c>
      <c r="D40" s="47">
        <v>375</v>
      </c>
      <c r="E40" s="47">
        <v>308</v>
      </c>
      <c r="F40" s="47">
        <v>313</v>
      </c>
      <c r="G40" s="47">
        <v>437</v>
      </c>
      <c r="H40" s="47">
        <v>390</v>
      </c>
      <c r="I40" s="47">
        <v>397</v>
      </c>
      <c r="J40" s="47">
        <v>359</v>
      </c>
      <c r="K40" s="47">
        <v>326</v>
      </c>
      <c r="L40" s="47">
        <v>346</v>
      </c>
      <c r="M40" s="47">
        <v>292</v>
      </c>
      <c r="N40" s="47">
        <v>427</v>
      </c>
      <c r="O40" s="47">
        <v>394</v>
      </c>
      <c r="P40" s="47">
        <v>384</v>
      </c>
      <c r="Q40" s="47">
        <v>355</v>
      </c>
      <c r="R40" s="47">
        <v>428</v>
      </c>
      <c r="S40" s="47">
        <v>554</v>
      </c>
      <c r="T40" s="47">
        <v>476</v>
      </c>
      <c r="U40" s="47">
        <v>497</v>
      </c>
      <c r="V40" s="47">
        <v>432</v>
      </c>
      <c r="W40" s="47">
        <v>416</v>
      </c>
      <c r="X40" s="47">
        <v>365</v>
      </c>
      <c r="Y40" s="47">
        <v>393</v>
      </c>
      <c r="Z40" s="47">
        <v>348</v>
      </c>
      <c r="AA40" s="47">
        <v>408</v>
      </c>
      <c r="AB40" s="47">
        <v>504</v>
      </c>
      <c r="AC40" s="47">
        <v>439</v>
      </c>
      <c r="AD40" s="47"/>
    </row>
    <row r="41" spans="1:30" x14ac:dyDescent="0.35">
      <c r="A41" t="s">
        <v>37</v>
      </c>
      <c r="B41" s="47">
        <v>100</v>
      </c>
      <c r="C41" s="47">
        <v>104</v>
      </c>
      <c r="D41" s="47">
        <v>99</v>
      </c>
      <c r="E41" s="47">
        <v>99</v>
      </c>
      <c r="F41" s="47">
        <v>64</v>
      </c>
      <c r="G41" s="47">
        <v>73</v>
      </c>
      <c r="H41" s="47">
        <v>71</v>
      </c>
      <c r="I41" s="47">
        <v>68</v>
      </c>
      <c r="J41" s="47">
        <v>59</v>
      </c>
      <c r="K41" s="47">
        <v>57</v>
      </c>
      <c r="L41" s="47">
        <v>64</v>
      </c>
      <c r="M41" s="47">
        <v>61</v>
      </c>
      <c r="N41" s="47">
        <v>85</v>
      </c>
      <c r="O41" s="47">
        <v>90</v>
      </c>
      <c r="P41" s="47">
        <v>83</v>
      </c>
      <c r="Q41" s="47">
        <v>78</v>
      </c>
      <c r="R41" s="47">
        <v>72</v>
      </c>
      <c r="S41" s="47">
        <v>79</v>
      </c>
      <c r="T41" s="47">
        <v>85</v>
      </c>
      <c r="U41" s="47">
        <v>63</v>
      </c>
      <c r="V41" s="47">
        <v>63</v>
      </c>
      <c r="W41" s="47">
        <v>62</v>
      </c>
      <c r="X41" s="47">
        <v>60</v>
      </c>
      <c r="Y41" s="47">
        <v>75</v>
      </c>
      <c r="Z41" s="47">
        <v>65</v>
      </c>
      <c r="AA41" s="47">
        <v>78</v>
      </c>
      <c r="AB41" s="47">
        <v>102</v>
      </c>
      <c r="AC41" s="47">
        <v>90</v>
      </c>
      <c r="AD41" s="47"/>
    </row>
    <row r="42" spans="1:30" x14ac:dyDescent="0.35">
      <c r="A42" t="s">
        <v>38</v>
      </c>
      <c r="B42" s="47">
        <v>1772</v>
      </c>
      <c r="C42" s="47">
        <v>1783</v>
      </c>
      <c r="D42" s="47">
        <v>1659</v>
      </c>
      <c r="E42" s="47">
        <v>1274</v>
      </c>
      <c r="F42" s="47">
        <v>1275</v>
      </c>
      <c r="G42" s="47">
        <v>1757</v>
      </c>
      <c r="H42" s="47">
        <v>1650</v>
      </c>
      <c r="I42" s="47">
        <v>1616</v>
      </c>
      <c r="J42" s="47">
        <v>1245</v>
      </c>
      <c r="K42" s="47">
        <v>1113</v>
      </c>
      <c r="L42" s="47">
        <v>1106</v>
      </c>
      <c r="M42" s="47">
        <v>1033</v>
      </c>
      <c r="N42" s="47">
        <v>1463</v>
      </c>
      <c r="O42" s="47">
        <v>1556</v>
      </c>
      <c r="P42" s="47">
        <v>1472</v>
      </c>
      <c r="Q42" s="47">
        <v>1242</v>
      </c>
      <c r="R42" s="47">
        <v>1345</v>
      </c>
      <c r="S42" s="47">
        <v>1874</v>
      </c>
      <c r="T42" s="47">
        <v>1735</v>
      </c>
      <c r="U42" s="47">
        <v>1794</v>
      </c>
      <c r="V42" s="47">
        <v>1464</v>
      </c>
      <c r="W42" s="47">
        <v>1360</v>
      </c>
      <c r="X42" s="47">
        <v>1311</v>
      </c>
      <c r="Y42" s="47">
        <v>1365</v>
      </c>
      <c r="Z42" s="47">
        <v>1311</v>
      </c>
      <c r="AA42" s="47">
        <v>1536</v>
      </c>
      <c r="AB42" s="47">
        <v>1625</v>
      </c>
      <c r="AC42" s="47">
        <v>1403</v>
      </c>
      <c r="AD42" s="47"/>
    </row>
    <row r="43" spans="1:30" x14ac:dyDescent="0.35">
      <c r="A43" t="s">
        <v>39</v>
      </c>
      <c r="B43" s="47">
        <v>645</v>
      </c>
      <c r="C43" s="47">
        <v>628</v>
      </c>
      <c r="D43" s="47">
        <v>615</v>
      </c>
      <c r="E43" s="47">
        <v>505</v>
      </c>
      <c r="F43" s="47">
        <v>552</v>
      </c>
      <c r="G43" s="47">
        <v>752</v>
      </c>
      <c r="H43" s="47">
        <v>746</v>
      </c>
      <c r="I43" s="47">
        <v>699</v>
      </c>
      <c r="J43" s="47">
        <v>518</v>
      </c>
      <c r="K43" s="47">
        <v>484</v>
      </c>
      <c r="L43" s="47">
        <v>492</v>
      </c>
      <c r="M43" s="47">
        <v>493</v>
      </c>
      <c r="N43" s="47">
        <v>659</v>
      </c>
      <c r="O43" s="47">
        <v>691</v>
      </c>
      <c r="P43" s="47">
        <v>657</v>
      </c>
      <c r="Q43" s="47">
        <v>581</v>
      </c>
      <c r="R43" s="47">
        <v>618</v>
      </c>
      <c r="S43" s="47">
        <v>892</v>
      </c>
      <c r="T43" s="47">
        <v>843</v>
      </c>
      <c r="U43" s="47">
        <v>835</v>
      </c>
      <c r="V43" s="47">
        <v>669</v>
      </c>
      <c r="W43" s="47">
        <v>631</v>
      </c>
      <c r="X43" s="47">
        <v>624</v>
      </c>
      <c r="Y43" s="47">
        <v>634</v>
      </c>
      <c r="Z43" s="47">
        <v>599</v>
      </c>
      <c r="AA43" s="47">
        <v>711</v>
      </c>
      <c r="AB43" s="47">
        <v>749</v>
      </c>
      <c r="AC43" s="47">
        <v>664</v>
      </c>
      <c r="AD43" s="47"/>
    </row>
    <row r="44" spans="1:30" x14ac:dyDescent="0.35">
      <c r="A44" t="s">
        <v>40</v>
      </c>
      <c r="B44" s="47">
        <v>1772</v>
      </c>
      <c r="C44" s="47">
        <v>1783</v>
      </c>
      <c r="D44" s="47">
        <v>1659</v>
      </c>
      <c r="E44" s="47">
        <v>1274</v>
      </c>
      <c r="F44" s="47">
        <v>1275</v>
      </c>
      <c r="G44" s="47">
        <v>1757</v>
      </c>
      <c r="H44" s="47">
        <v>1650</v>
      </c>
      <c r="I44" s="47">
        <v>1616</v>
      </c>
      <c r="J44" s="47">
        <v>1245</v>
      </c>
      <c r="K44" s="47">
        <v>1113</v>
      </c>
      <c r="L44" s="47">
        <v>1106</v>
      </c>
      <c r="M44" s="47">
        <v>1033</v>
      </c>
      <c r="N44" s="47">
        <v>1463</v>
      </c>
      <c r="O44" s="47">
        <v>1556</v>
      </c>
      <c r="P44" s="47">
        <v>1472</v>
      </c>
      <c r="Q44" s="47">
        <v>1242</v>
      </c>
      <c r="R44" s="47">
        <v>1345</v>
      </c>
      <c r="S44" s="47">
        <v>1874</v>
      </c>
      <c r="T44" s="47">
        <v>1735</v>
      </c>
      <c r="U44" s="47">
        <v>1794</v>
      </c>
      <c r="V44" s="47">
        <v>1464</v>
      </c>
      <c r="W44" s="47">
        <v>1360</v>
      </c>
      <c r="X44" s="47">
        <v>1311</v>
      </c>
      <c r="Y44" s="47">
        <v>1365</v>
      </c>
      <c r="Z44" s="47">
        <v>1311</v>
      </c>
      <c r="AA44" s="47">
        <v>1536</v>
      </c>
      <c r="AB44" s="47">
        <v>1625</v>
      </c>
      <c r="AC44" s="47">
        <v>1403</v>
      </c>
      <c r="AD44" s="47"/>
    </row>
    <row r="45" spans="1:30" x14ac:dyDescent="0.35">
      <c r="A45" t="s">
        <v>41</v>
      </c>
      <c r="B45" s="47">
        <v>243</v>
      </c>
      <c r="C45" s="47">
        <v>265</v>
      </c>
      <c r="D45" s="47">
        <v>243</v>
      </c>
      <c r="E45" s="47">
        <v>216</v>
      </c>
      <c r="F45" s="47">
        <v>165</v>
      </c>
      <c r="G45" s="47">
        <v>178</v>
      </c>
      <c r="H45" s="47">
        <v>161</v>
      </c>
      <c r="I45" s="47">
        <v>154</v>
      </c>
      <c r="J45" s="47">
        <v>137</v>
      </c>
      <c r="K45" s="47">
        <v>131</v>
      </c>
      <c r="L45" s="47">
        <v>122</v>
      </c>
      <c r="M45" s="47">
        <v>169</v>
      </c>
      <c r="N45" s="47">
        <v>215</v>
      </c>
      <c r="O45" s="47">
        <v>241</v>
      </c>
      <c r="P45" s="47">
        <v>231</v>
      </c>
      <c r="Q45" s="47">
        <v>241</v>
      </c>
      <c r="R45" s="47">
        <v>178</v>
      </c>
      <c r="S45" s="47">
        <v>194</v>
      </c>
      <c r="T45" s="47">
        <v>193</v>
      </c>
      <c r="U45" s="47">
        <v>183</v>
      </c>
      <c r="V45" s="47">
        <v>157</v>
      </c>
      <c r="W45" s="47">
        <v>146</v>
      </c>
      <c r="X45" s="47">
        <v>145</v>
      </c>
      <c r="Y45" s="47">
        <v>170</v>
      </c>
      <c r="Z45" s="47">
        <v>193</v>
      </c>
      <c r="AA45" s="47">
        <v>230</v>
      </c>
      <c r="AB45" s="47">
        <v>207</v>
      </c>
      <c r="AC45" s="47">
        <v>185</v>
      </c>
      <c r="AD45" s="47"/>
    </row>
    <row r="46" spans="1:30" x14ac:dyDescent="0.35">
      <c r="A46" t="s">
        <v>42</v>
      </c>
      <c r="B46" s="47">
        <v>526</v>
      </c>
      <c r="C46" s="47">
        <v>560</v>
      </c>
      <c r="D46" s="47">
        <v>495</v>
      </c>
      <c r="E46" s="47">
        <v>479</v>
      </c>
      <c r="F46" s="47">
        <v>454</v>
      </c>
      <c r="G46" s="47">
        <v>565</v>
      </c>
      <c r="H46" s="47">
        <v>553</v>
      </c>
      <c r="I46" s="47">
        <v>512</v>
      </c>
      <c r="J46" s="47">
        <v>476</v>
      </c>
      <c r="K46" s="47">
        <v>407</v>
      </c>
      <c r="L46" s="47">
        <v>397</v>
      </c>
      <c r="M46" s="47">
        <v>337</v>
      </c>
      <c r="N46" s="47">
        <v>445</v>
      </c>
      <c r="O46" s="47">
        <v>459</v>
      </c>
      <c r="P46" s="47">
        <v>441</v>
      </c>
      <c r="Q46" s="47">
        <v>419</v>
      </c>
      <c r="R46" s="47">
        <v>526</v>
      </c>
      <c r="S46" s="47">
        <v>624</v>
      </c>
      <c r="T46" s="47">
        <v>588</v>
      </c>
      <c r="U46" s="47">
        <v>623</v>
      </c>
      <c r="V46" s="47">
        <v>562</v>
      </c>
      <c r="W46" s="47">
        <v>530</v>
      </c>
      <c r="X46" s="47">
        <v>521</v>
      </c>
      <c r="Y46" s="47">
        <v>512</v>
      </c>
      <c r="Z46" s="47">
        <v>440</v>
      </c>
      <c r="AA46" s="47">
        <v>504</v>
      </c>
      <c r="AB46" s="47">
        <v>567</v>
      </c>
      <c r="AC46" s="47">
        <v>482</v>
      </c>
      <c r="AD46" s="47"/>
    </row>
    <row r="47" spans="1:30" x14ac:dyDescent="0.35">
      <c r="A47" t="s">
        <v>43</v>
      </c>
      <c r="B47" s="47">
        <v>156</v>
      </c>
      <c r="C47" s="47">
        <v>164</v>
      </c>
      <c r="D47" s="47">
        <v>164</v>
      </c>
      <c r="E47" s="47">
        <v>178</v>
      </c>
      <c r="F47" s="47">
        <v>116</v>
      </c>
      <c r="G47" s="47">
        <v>114</v>
      </c>
      <c r="H47" s="47">
        <v>122</v>
      </c>
      <c r="I47" s="47">
        <v>115</v>
      </c>
      <c r="J47" s="47">
        <v>94</v>
      </c>
      <c r="K47" s="47">
        <v>91</v>
      </c>
      <c r="L47" s="47">
        <v>95</v>
      </c>
      <c r="M47" s="47">
        <v>145</v>
      </c>
      <c r="N47" s="47">
        <v>155</v>
      </c>
      <c r="O47" s="47">
        <v>170</v>
      </c>
      <c r="P47" s="47">
        <v>162</v>
      </c>
      <c r="Q47" s="47">
        <v>183</v>
      </c>
      <c r="R47" s="47">
        <v>145</v>
      </c>
      <c r="S47" s="47">
        <v>155</v>
      </c>
      <c r="T47" s="47">
        <v>135</v>
      </c>
      <c r="U47" s="47">
        <v>130</v>
      </c>
      <c r="V47" s="47">
        <v>109</v>
      </c>
      <c r="W47" s="47">
        <v>97</v>
      </c>
      <c r="X47" s="47">
        <v>104</v>
      </c>
      <c r="Y47" s="47">
        <v>145</v>
      </c>
      <c r="Z47" s="47">
        <v>140</v>
      </c>
      <c r="AA47" s="47">
        <v>164</v>
      </c>
      <c r="AB47" s="47">
        <v>185</v>
      </c>
      <c r="AC47" s="47">
        <v>176</v>
      </c>
      <c r="AD47" s="47"/>
    </row>
    <row r="48" spans="1:30" x14ac:dyDescent="0.35">
      <c r="A48" t="s">
        <v>44</v>
      </c>
      <c r="B48" s="47">
        <v>890</v>
      </c>
      <c r="C48" s="47">
        <v>1033</v>
      </c>
      <c r="D48" s="47">
        <v>935</v>
      </c>
      <c r="E48" s="47">
        <v>694</v>
      </c>
      <c r="F48" s="47">
        <v>608</v>
      </c>
      <c r="G48" s="47">
        <v>850</v>
      </c>
      <c r="H48" s="47">
        <v>731</v>
      </c>
      <c r="I48" s="47">
        <v>720</v>
      </c>
      <c r="J48" s="47">
        <v>645</v>
      </c>
      <c r="K48" s="47">
        <v>644</v>
      </c>
      <c r="L48" s="47">
        <v>563</v>
      </c>
      <c r="M48" s="47">
        <v>575</v>
      </c>
      <c r="N48" s="47">
        <v>819</v>
      </c>
      <c r="O48" s="47">
        <v>976</v>
      </c>
      <c r="P48" s="47">
        <v>848</v>
      </c>
      <c r="Q48" s="47">
        <v>656</v>
      </c>
      <c r="R48" s="47">
        <v>641</v>
      </c>
      <c r="S48" s="47">
        <v>843</v>
      </c>
      <c r="T48" s="47">
        <v>780</v>
      </c>
      <c r="U48" s="47">
        <v>925</v>
      </c>
      <c r="V48" s="47">
        <v>755</v>
      </c>
      <c r="W48" s="47">
        <v>730</v>
      </c>
      <c r="X48" s="47">
        <v>656</v>
      </c>
      <c r="Y48" s="47">
        <v>711</v>
      </c>
      <c r="Z48" s="47">
        <v>702</v>
      </c>
      <c r="AA48" s="47">
        <v>853</v>
      </c>
      <c r="AB48" s="47">
        <v>881</v>
      </c>
      <c r="AC48" s="47">
        <v>717</v>
      </c>
      <c r="AD48" s="47"/>
    </row>
    <row r="49" spans="1:30" x14ac:dyDescent="0.35">
      <c r="A49" t="s">
        <v>45</v>
      </c>
      <c r="B49" s="47">
        <v>1801</v>
      </c>
      <c r="C49" s="47">
        <v>1805</v>
      </c>
      <c r="D49" s="47">
        <v>1698</v>
      </c>
      <c r="E49" s="47">
        <v>1447</v>
      </c>
      <c r="F49" s="47">
        <v>1376</v>
      </c>
      <c r="G49" s="47">
        <v>1768</v>
      </c>
      <c r="H49" s="47">
        <v>1611</v>
      </c>
      <c r="I49" s="47">
        <v>1676</v>
      </c>
      <c r="J49" s="47">
        <v>1373</v>
      </c>
      <c r="K49" s="47">
        <v>1262</v>
      </c>
      <c r="L49" s="47">
        <v>1191</v>
      </c>
      <c r="M49" s="47">
        <v>1162</v>
      </c>
      <c r="N49" s="47">
        <v>1498</v>
      </c>
      <c r="O49" s="47">
        <v>1621</v>
      </c>
      <c r="P49" s="47">
        <v>1534</v>
      </c>
      <c r="Q49" s="47">
        <v>1292</v>
      </c>
      <c r="R49" s="47">
        <v>1456</v>
      </c>
      <c r="S49" s="47">
        <v>1845</v>
      </c>
      <c r="T49" s="47">
        <v>1748</v>
      </c>
      <c r="U49" s="47">
        <v>1914</v>
      </c>
      <c r="V49" s="47">
        <v>1554</v>
      </c>
      <c r="W49" s="47">
        <v>1456</v>
      </c>
      <c r="X49" s="47">
        <v>1378</v>
      </c>
      <c r="Y49" s="47">
        <v>1496</v>
      </c>
      <c r="Z49" s="47">
        <v>1394</v>
      </c>
      <c r="AA49" s="47">
        <v>1636</v>
      </c>
      <c r="AB49" s="47">
        <v>1771</v>
      </c>
      <c r="AC49" s="47">
        <v>1546</v>
      </c>
      <c r="AD49" s="47"/>
    </row>
    <row r="50" spans="1:30" x14ac:dyDescent="0.35">
      <c r="A50" t="s">
        <v>46</v>
      </c>
      <c r="B50" s="47">
        <v>5496</v>
      </c>
      <c r="C50" s="47">
        <v>5739</v>
      </c>
      <c r="D50" s="47">
        <v>5347</v>
      </c>
      <c r="E50" s="47">
        <v>4433</v>
      </c>
      <c r="F50" s="47">
        <v>4145</v>
      </c>
      <c r="G50" s="47">
        <v>5431</v>
      </c>
      <c r="H50" s="47">
        <v>4881</v>
      </c>
      <c r="I50" s="47">
        <v>4846</v>
      </c>
      <c r="J50" s="47">
        <v>4032</v>
      </c>
      <c r="K50" s="47">
        <v>3674</v>
      </c>
      <c r="L50" s="47">
        <v>3610</v>
      </c>
      <c r="M50" s="47">
        <v>3560</v>
      </c>
      <c r="N50" s="47">
        <v>4621</v>
      </c>
      <c r="O50" s="47">
        <v>5163</v>
      </c>
      <c r="P50" s="47">
        <v>4833</v>
      </c>
      <c r="Q50" s="47">
        <v>4002</v>
      </c>
      <c r="R50" s="47">
        <v>4415</v>
      </c>
      <c r="S50" s="47">
        <v>5693</v>
      </c>
      <c r="T50" s="47">
        <v>5270</v>
      </c>
      <c r="U50" s="47">
        <v>5660</v>
      </c>
      <c r="V50" s="47">
        <v>4752</v>
      </c>
      <c r="W50" s="47">
        <v>4468</v>
      </c>
      <c r="X50" s="47">
        <v>4269</v>
      </c>
      <c r="Y50" s="47">
        <v>4646</v>
      </c>
      <c r="Z50" s="47">
        <v>4262</v>
      </c>
      <c r="AA50" s="47">
        <v>5187</v>
      </c>
      <c r="AB50" s="47">
        <v>5373</v>
      </c>
      <c r="AC50" s="47">
        <v>4695</v>
      </c>
      <c r="AD50" s="47"/>
    </row>
    <row r="51" spans="1:30" x14ac:dyDescent="0.35">
      <c r="A51" t="s">
        <v>47</v>
      </c>
      <c r="B51" s="47">
        <v>6323</v>
      </c>
      <c r="C51" s="47">
        <v>6650</v>
      </c>
      <c r="D51" s="47">
        <v>6174</v>
      </c>
      <c r="E51" s="47">
        <v>5145</v>
      </c>
      <c r="F51" s="47">
        <v>4751</v>
      </c>
      <c r="G51" s="47">
        <v>6199</v>
      </c>
      <c r="H51" s="47">
        <v>5628</v>
      </c>
      <c r="I51" s="47">
        <v>5565</v>
      </c>
      <c r="J51" s="47">
        <v>4581</v>
      </c>
      <c r="K51" s="47">
        <v>4172</v>
      </c>
      <c r="L51" s="47">
        <v>4087</v>
      </c>
      <c r="M51" s="47">
        <v>4071</v>
      </c>
      <c r="N51" s="47">
        <v>5306</v>
      </c>
      <c r="O51" s="47">
        <v>5940</v>
      </c>
      <c r="P51" s="47">
        <v>5572</v>
      </c>
      <c r="Q51" s="47">
        <v>4654</v>
      </c>
      <c r="R51" s="47">
        <v>5062</v>
      </c>
      <c r="S51" s="47">
        <v>6487</v>
      </c>
      <c r="T51" s="47">
        <v>6060</v>
      </c>
      <c r="U51" s="47">
        <v>6524</v>
      </c>
      <c r="V51" s="47">
        <v>5405</v>
      </c>
      <c r="W51" s="47">
        <v>5067</v>
      </c>
      <c r="X51" s="47">
        <v>4881</v>
      </c>
      <c r="Y51" s="47">
        <v>5318</v>
      </c>
      <c r="Z51" s="47">
        <v>4897</v>
      </c>
      <c r="AA51" s="47">
        <v>5961</v>
      </c>
      <c r="AB51" s="47">
        <v>6190</v>
      </c>
      <c r="AC51" s="47">
        <v>5437</v>
      </c>
      <c r="AD51" s="47"/>
    </row>
    <row r="52" spans="1:30" x14ac:dyDescent="0.35">
      <c r="A52" t="s">
        <v>48</v>
      </c>
      <c r="B52" s="47">
        <v>679</v>
      </c>
      <c r="C52" s="47">
        <v>705</v>
      </c>
      <c r="D52" s="47">
        <v>644</v>
      </c>
      <c r="E52" s="47">
        <v>415</v>
      </c>
      <c r="F52" s="47">
        <v>418</v>
      </c>
      <c r="G52" s="47">
        <v>575</v>
      </c>
      <c r="H52" s="47">
        <v>530</v>
      </c>
      <c r="I52" s="47">
        <v>489</v>
      </c>
      <c r="J52" s="47">
        <v>464</v>
      </c>
      <c r="K52" s="47">
        <v>400</v>
      </c>
      <c r="L52" s="47">
        <v>391</v>
      </c>
      <c r="M52" s="47">
        <v>364</v>
      </c>
      <c r="N52" s="47">
        <v>582</v>
      </c>
      <c r="O52" s="47">
        <v>626</v>
      </c>
      <c r="P52" s="47">
        <v>526</v>
      </c>
      <c r="Q52" s="47">
        <v>413</v>
      </c>
      <c r="R52" s="47">
        <v>479</v>
      </c>
      <c r="S52" s="47">
        <v>613</v>
      </c>
      <c r="T52" s="47">
        <v>569</v>
      </c>
      <c r="U52" s="47">
        <v>593</v>
      </c>
      <c r="V52" s="47">
        <v>494</v>
      </c>
      <c r="W52" s="47">
        <v>455</v>
      </c>
      <c r="X52" s="47">
        <v>419</v>
      </c>
      <c r="Y52" s="47">
        <v>441</v>
      </c>
      <c r="Z52" s="47">
        <v>455</v>
      </c>
      <c r="AA52" s="47">
        <v>566</v>
      </c>
      <c r="AB52" s="47">
        <v>562</v>
      </c>
      <c r="AC52" s="47">
        <v>447</v>
      </c>
      <c r="AD52" s="47"/>
    </row>
    <row r="53" spans="1:30" x14ac:dyDescent="0.35">
      <c r="A53" t="s">
        <v>49</v>
      </c>
      <c r="B53" s="47">
        <v>412</v>
      </c>
      <c r="C53" s="47">
        <v>444</v>
      </c>
      <c r="D53" s="47">
        <v>409</v>
      </c>
      <c r="E53" s="47">
        <v>275</v>
      </c>
      <c r="F53" s="47">
        <v>257</v>
      </c>
      <c r="G53" s="47">
        <v>350</v>
      </c>
      <c r="H53" s="47">
        <v>291</v>
      </c>
      <c r="I53" s="47">
        <v>301</v>
      </c>
      <c r="J53" s="47">
        <v>245</v>
      </c>
      <c r="K53" s="47">
        <v>228</v>
      </c>
      <c r="L53" s="47">
        <v>237</v>
      </c>
      <c r="M53" s="47">
        <v>230</v>
      </c>
      <c r="N53" s="47">
        <v>336</v>
      </c>
      <c r="O53" s="47">
        <v>364</v>
      </c>
      <c r="P53" s="47">
        <v>322</v>
      </c>
      <c r="Q53" s="47">
        <v>243</v>
      </c>
      <c r="R53" s="47">
        <v>285</v>
      </c>
      <c r="S53" s="47">
        <v>378</v>
      </c>
      <c r="T53" s="47">
        <v>321</v>
      </c>
      <c r="U53" s="47">
        <v>358</v>
      </c>
      <c r="V53" s="47">
        <v>289</v>
      </c>
      <c r="W53" s="47">
        <v>274</v>
      </c>
      <c r="X53" s="47">
        <v>284</v>
      </c>
      <c r="Y53" s="47">
        <v>314</v>
      </c>
      <c r="Z53" s="47">
        <v>295</v>
      </c>
      <c r="AA53" s="47">
        <v>349</v>
      </c>
      <c r="AB53" s="47">
        <v>352</v>
      </c>
      <c r="AC53" s="47">
        <v>282</v>
      </c>
      <c r="AD53" s="47"/>
    </row>
    <row r="54" spans="1:30" x14ac:dyDescent="0.35">
      <c r="A54" t="s">
        <v>50</v>
      </c>
      <c r="B54" s="47">
        <v>765</v>
      </c>
      <c r="C54" s="47">
        <v>790</v>
      </c>
      <c r="D54" s="47">
        <v>723</v>
      </c>
      <c r="E54" s="47">
        <v>647</v>
      </c>
      <c r="F54" s="47">
        <v>571</v>
      </c>
      <c r="G54" s="47">
        <v>672</v>
      </c>
      <c r="H54" s="47">
        <v>630</v>
      </c>
      <c r="I54" s="47">
        <v>650</v>
      </c>
      <c r="J54" s="47">
        <v>515</v>
      </c>
      <c r="K54" s="47">
        <v>500</v>
      </c>
      <c r="L54" s="47">
        <v>506</v>
      </c>
      <c r="M54" s="47">
        <v>445</v>
      </c>
      <c r="N54" s="47">
        <v>598</v>
      </c>
      <c r="O54" s="47">
        <v>634</v>
      </c>
      <c r="P54" s="47">
        <v>573</v>
      </c>
      <c r="Q54" s="47">
        <v>518</v>
      </c>
      <c r="R54" s="47">
        <v>606</v>
      </c>
      <c r="S54" s="47">
        <v>733</v>
      </c>
      <c r="T54" s="47">
        <v>743</v>
      </c>
      <c r="U54" s="47">
        <v>735</v>
      </c>
      <c r="V54" s="47">
        <v>605</v>
      </c>
      <c r="W54" s="47">
        <v>577</v>
      </c>
      <c r="X54" s="47">
        <v>598</v>
      </c>
      <c r="Y54" s="47">
        <v>587</v>
      </c>
      <c r="Z54" s="47">
        <v>525</v>
      </c>
      <c r="AA54" s="47">
        <v>683</v>
      </c>
      <c r="AB54" s="47">
        <v>679</v>
      </c>
      <c r="AC54" s="47">
        <v>616</v>
      </c>
      <c r="AD54" s="47"/>
    </row>
    <row r="55" spans="1:30" x14ac:dyDescent="0.35">
      <c r="A55" t="s">
        <v>51</v>
      </c>
      <c r="B55" s="47">
        <v>462</v>
      </c>
      <c r="C55" s="47">
        <v>570</v>
      </c>
      <c r="D55" s="47">
        <v>513</v>
      </c>
      <c r="E55" s="47">
        <v>358</v>
      </c>
      <c r="F55" s="47">
        <v>287</v>
      </c>
      <c r="G55" s="47">
        <v>390</v>
      </c>
      <c r="H55" s="47">
        <v>346</v>
      </c>
      <c r="I55" s="47">
        <v>308</v>
      </c>
      <c r="J55" s="47">
        <v>275</v>
      </c>
      <c r="K55" s="47">
        <v>237</v>
      </c>
      <c r="L55" s="47">
        <v>252</v>
      </c>
      <c r="M55" s="47">
        <v>270</v>
      </c>
      <c r="N55" s="47">
        <v>435</v>
      </c>
      <c r="O55" s="47">
        <v>482</v>
      </c>
      <c r="P55" s="47">
        <v>407</v>
      </c>
      <c r="Q55" s="47">
        <v>273</v>
      </c>
      <c r="R55" s="47">
        <v>314</v>
      </c>
      <c r="S55" s="47">
        <v>393</v>
      </c>
      <c r="T55" s="47">
        <v>352</v>
      </c>
      <c r="U55" s="47">
        <v>384</v>
      </c>
      <c r="V55" s="47">
        <v>329</v>
      </c>
      <c r="W55" s="47">
        <v>298</v>
      </c>
      <c r="X55" s="47">
        <v>307</v>
      </c>
      <c r="Y55" s="47">
        <v>334</v>
      </c>
      <c r="Z55" s="47">
        <v>373</v>
      </c>
      <c r="AA55" s="47">
        <v>466</v>
      </c>
      <c r="AB55" s="47">
        <v>440</v>
      </c>
      <c r="AC55" s="47">
        <v>349</v>
      </c>
      <c r="AD55" s="47"/>
    </row>
    <row r="56" spans="1:30" x14ac:dyDescent="0.35">
      <c r="A56" t="s">
        <v>52</v>
      </c>
      <c r="B56" s="47">
        <v>156</v>
      </c>
      <c r="C56" s="47">
        <v>164</v>
      </c>
      <c r="D56" s="47">
        <v>164</v>
      </c>
      <c r="E56" s="47">
        <v>178</v>
      </c>
      <c r="F56" s="47">
        <v>116</v>
      </c>
      <c r="G56" s="47">
        <v>114</v>
      </c>
      <c r="H56" s="47">
        <v>122</v>
      </c>
      <c r="I56" s="47">
        <v>115</v>
      </c>
      <c r="J56" s="47">
        <v>94</v>
      </c>
      <c r="K56" s="47">
        <v>91</v>
      </c>
      <c r="L56" s="47">
        <v>95</v>
      </c>
      <c r="M56" s="47">
        <v>145</v>
      </c>
      <c r="N56" s="47">
        <v>155</v>
      </c>
      <c r="O56" s="47">
        <v>170</v>
      </c>
      <c r="P56" s="47">
        <v>162</v>
      </c>
      <c r="Q56" s="47">
        <v>183</v>
      </c>
      <c r="R56" s="47">
        <v>145</v>
      </c>
      <c r="S56" s="47">
        <v>155</v>
      </c>
      <c r="T56" s="47">
        <v>135</v>
      </c>
      <c r="U56" s="47">
        <v>130</v>
      </c>
      <c r="V56" s="47">
        <v>109</v>
      </c>
      <c r="W56" s="47">
        <v>97</v>
      </c>
      <c r="X56" s="47">
        <v>104</v>
      </c>
      <c r="Y56" s="47">
        <v>145</v>
      </c>
      <c r="Z56" s="47">
        <v>140</v>
      </c>
      <c r="AA56" s="47">
        <v>164</v>
      </c>
      <c r="AB56" s="47">
        <v>185</v>
      </c>
      <c r="AC56" s="47">
        <v>176</v>
      </c>
      <c r="AD56" s="47"/>
    </row>
    <row r="57" spans="1:30" x14ac:dyDescent="0.35">
      <c r="A57" t="s">
        <v>53</v>
      </c>
      <c r="B57" s="47">
        <v>100</v>
      </c>
      <c r="C57" s="47">
        <v>104</v>
      </c>
      <c r="D57" s="47">
        <v>99</v>
      </c>
      <c r="E57" s="47">
        <v>99</v>
      </c>
      <c r="F57" s="47">
        <v>64</v>
      </c>
      <c r="G57" s="47">
        <v>73</v>
      </c>
      <c r="H57" s="47">
        <v>71</v>
      </c>
      <c r="I57" s="47">
        <v>68</v>
      </c>
      <c r="J57" s="47">
        <v>59</v>
      </c>
      <c r="K57" s="47">
        <v>57</v>
      </c>
      <c r="L57" s="47">
        <v>64</v>
      </c>
      <c r="M57" s="47">
        <v>61</v>
      </c>
      <c r="N57" s="47">
        <v>85</v>
      </c>
      <c r="O57" s="47">
        <v>90</v>
      </c>
      <c r="P57" s="47">
        <v>83</v>
      </c>
      <c r="Q57" s="47">
        <v>78</v>
      </c>
      <c r="R57" s="47">
        <v>72</v>
      </c>
      <c r="S57" s="47">
        <v>79</v>
      </c>
      <c r="T57" s="47">
        <v>85</v>
      </c>
      <c r="U57" s="47">
        <v>63</v>
      </c>
      <c r="V57" s="47">
        <v>63</v>
      </c>
      <c r="W57" s="47">
        <v>62</v>
      </c>
      <c r="X57" s="47">
        <v>60</v>
      </c>
      <c r="Y57" s="47">
        <v>75</v>
      </c>
      <c r="Z57" s="47">
        <v>65</v>
      </c>
      <c r="AA57" s="47">
        <v>78</v>
      </c>
      <c r="AB57" s="47">
        <v>102</v>
      </c>
      <c r="AC57" s="47">
        <v>90</v>
      </c>
      <c r="AD57" s="47"/>
    </row>
    <row r="58" spans="1:30" x14ac:dyDescent="0.35">
      <c r="A58" t="s">
        <v>54</v>
      </c>
      <c r="B58" s="47">
        <v>536</v>
      </c>
      <c r="C58" s="47">
        <v>550</v>
      </c>
      <c r="D58" s="47">
        <v>503</v>
      </c>
      <c r="E58" s="47">
        <v>374</v>
      </c>
      <c r="F58" s="47">
        <v>279</v>
      </c>
      <c r="G58" s="47">
        <v>352</v>
      </c>
      <c r="H58" s="47">
        <v>328</v>
      </c>
      <c r="I58" s="47">
        <v>303</v>
      </c>
      <c r="J58" s="47">
        <v>261</v>
      </c>
      <c r="K58" s="47">
        <v>248</v>
      </c>
      <c r="L58" s="47">
        <v>260</v>
      </c>
      <c r="M58" s="47">
        <v>329</v>
      </c>
      <c r="N58" s="47">
        <v>463</v>
      </c>
      <c r="O58" s="47">
        <v>498</v>
      </c>
      <c r="P58" s="47">
        <v>462</v>
      </c>
      <c r="Q58" s="47">
        <v>327</v>
      </c>
      <c r="R58" s="47">
        <v>277</v>
      </c>
      <c r="S58" s="47">
        <v>361</v>
      </c>
      <c r="T58" s="47">
        <v>343</v>
      </c>
      <c r="U58" s="47">
        <v>354</v>
      </c>
      <c r="V58" s="47">
        <v>292</v>
      </c>
      <c r="W58" s="47">
        <v>263</v>
      </c>
      <c r="X58" s="47">
        <v>282</v>
      </c>
      <c r="Y58" s="47">
        <v>383</v>
      </c>
      <c r="Z58" s="47">
        <v>423</v>
      </c>
      <c r="AA58" s="47">
        <v>489</v>
      </c>
      <c r="AB58" s="47">
        <v>435</v>
      </c>
      <c r="AC58" s="47">
        <v>336</v>
      </c>
      <c r="AD58" s="47"/>
    </row>
    <row r="59" spans="1:30" x14ac:dyDescent="0.35">
      <c r="A59" t="s">
        <v>55</v>
      </c>
      <c r="B59" s="47">
        <v>1324</v>
      </c>
      <c r="C59" s="47">
        <v>1338</v>
      </c>
      <c r="D59" s="47">
        <v>1246</v>
      </c>
      <c r="E59" s="47">
        <v>1081</v>
      </c>
      <c r="F59" s="47">
        <v>1201</v>
      </c>
      <c r="G59" s="47">
        <v>1250</v>
      </c>
      <c r="H59" s="47">
        <v>1163</v>
      </c>
      <c r="I59" s="47">
        <v>1191</v>
      </c>
      <c r="J59" s="47">
        <v>974</v>
      </c>
      <c r="K59" s="47">
        <v>923</v>
      </c>
      <c r="L59" s="47">
        <v>918</v>
      </c>
      <c r="M59" s="47">
        <v>859</v>
      </c>
      <c r="N59" s="47">
        <v>1136</v>
      </c>
      <c r="O59" s="47">
        <v>1193</v>
      </c>
      <c r="P59" s="47">
        <v>1146</v>
      </c>
      <c r="Q59" s="47">
        <v>964</v>
      </c>
      <c r="R59" s="47">
        <v>1143</v>
      </c>
      <c r="S59" s="47">
        <v>1360</v>
      </c>
      <c r="T59" s="47">
        <v>1208</v>
      </c>
      <c r="U59" s="47">
        <v>1237</v>
      </c>
      <c r="V59" s="47">
        <v>1094</v>
      </c>
      <c r="W59" s="47">
        <v>1064</v>
      </c>
      <c r="X59" s="47">
        <v>1077</v>
      </c>
      <c r="Y59" s="47">
        <v>1073</v>
      </c>
      <c r="Z59" s="47">
        <v>974</v>
      </c>
      <c r="AA59" s="47">
        <v>1125</v>
      </c>
      <c r="AB59" s="47">
        <v>1218</v>
      </c>
      <c r="AC59" s="47">
        <v>1036</v>
      </c>
      <c r="AD59" s="47"/>
    </row>
    <row r="60" spans="1:30" x14ac:dyDescent="0.35">
      <c r="A60" t="s">
        <v>56</v>
      </c>
      <c r="B60" s="47">
        <v>3543</v>
      </c>
      <c r="C60" s="47">
        <v>3717</v>
      </c>
      <c r="D60" s="47">
        <v>3557</v>
      </c>
      <c r="E60" s="47">
        <v>2916</v>
      </c>
      <c r="F60" s="47">
        <v>2853</v>
      </c>
      <c r="G60" s="47">
        <v>3285</v>
      </c>
      <c r="H60" s="47">
        <v>3102</v>
      </c>
      <c r="I60" s="47">
        <v>3155</v>
      </c>
      <c r="J60" s="47">
        <v>2458</v>
      </c>
      <c r="K60" s="47">
        <v>2332</v>
      </c>
      <c r="L60" s="47">
        <v>2293</v>
      </c>
      <c r="M60" s="47">
        <v>2173</v>
      </c>
      <c r="N60" s="47">
        <v>2888</v>
      </c>
      <c r="O60" s="47">
        <v>3263</v>
      </c>
      <c r="P60" s="47">
        <v>3136</v>
      </c>
      <c r="Q60" s="47">
        <v>2623</v>
      </c>
      <c r="R60" s="47">
        <v>2976</v>
      </c>
      <c r="S60" s="47">
        <v>3468</v>
      </c>
      <c r="T60" s="47">
        <v>3248</v>
      </c>
      <c r="U60" s="47">
        <v>3353</v>
      </c>
      <c r="V60" s="47">
        <v>2826</v>
      </c>
      <c r="W60" s="47">
        <v>2717</v>
      </c>
      <c r="X60" s="47">
        <v>2707</v>
      </c>
      <c r="Y60" s="47">
        <v>2802</v>
      </c>
      <c r="Z60" s="47">
        <v>2684</v>
      </c>
      <c r="AA60" s="47">
        <v>3185</v>
      </c>
      <c r="AB60" s="47">
        <v>3258</v>
      </c>
      <c r="AC60" s="47">
        <v>2889</v>
      </c>
      <c r="AD60" s="47"/>
    </row>
    <row r="61" spans="1:30" x14ac:dyDescent="0.35">
      <c r="A61" t="s">
        <v>57</v>
      </c>
      <c r="B61" s="47">
        <v>1559</v>
      </c>
      <c r="C61" s="47">
        <v>1697</v>
      </c>
      <c r="D61" s="47">
        <v>1497</v>
      </c>
      <c r="E61" s="47">
        <v>1169</v>
      </c>
      <c r="F61" s="47">
        <v>1090</v>
      </c>
      <c r="G61" s="47">
        <v>1455</v>
      </c>
      <c r="H61" s="47">
        <v>1275</v>
      </c>
      <c r="I61" s="47">
        <v>1256</v>
      </c>
      <c r="J61" s="47">
        <v>1070</v>
      </c>
      <c r="K61" s="47">
        <v>956</v>
      </c>
      <c r="L61" s="47">
        <v>950</v>
      </c>
      <c r="M61" s="47">
        <v>909</v>
      </c>
      <c r="N61" s="47">
        <v>1303</v>
      </c>
      <c r="O61" s="47">
        <v>1495</v>
      </c>
      <c r="P61" s="47">
        <v>1318</v>
      </c>
      <c r="Q61" s="47">
        <v>1040</v>
      </c>
      <c r="R61" s="47">
        <v>1139</v>
      </c>
      <c r="S61" s="47">
        <v>1494</v>
      </c>
      <c r="T61" s="47">
        <v>1329</v>
      </c>
      <c r="U61" s="47">
        <v>1483</v>
      </c>
      <c r="V61" s="47">
        <v>1231</v>
      </c>
      <c r="W61" s="47">
        <v>1165</v>
      </c>
      <c r="X61" s="47">
        <v>1083</v>
      </c>
      <c r="Y61" s="47">
        <v>1196</v>
      </c>
      <c r="Z61" s="47">
        <v>1213</v>
      </c>
      <c r="AA61" s="47">
        <v>1472</v>
      </c>
      <c r="AB61" s="47">
        <v>1466</v>
      </c>
      <c r="AC61" s="47">
        <v>1245</v>
      </c>
      <c r="AD61" s="47"/>
    </row>
    <row r="62" spans="1:30" x14ac:dyDescent="0.35">
      <c r="A62" t="s">
        <v>58</v>
      </c>
      <c r="B62" s="47">
        <v>573</v>
      </c>
      <c r="C62" s="47">
        <v>628</v>
      </c>
      <c r="D62" s="47">
        <v>534</v>
      </c>
      <c r="E62" s="47">
        <v>402</v>
      </c>
      <c r="F62" s="47">
        <v>351</v>
      </c>
      <c r="G62" s="47">
        <v>454</v>
      </c>
      <c r="H62" s="47">
        <v>440</v>
      </c>
      <c r="I62" s="47">
        <v>421</v>
      </c>
      <c r="J62" s="47">
        <v>339</v>
      </c>
      <c r="K62" s="47">
        <v>307</v>
      </c>
      <c r="L62" s="47">
        <v>353</v>
      </c>
      <c r="M62" s="47">
        <v>357</v>
      </c>
      <c r="N62" s="47">
        <v>472</v>
      </c>
      <c r="O62" s="47">
        <v>559</v>
      </c>
      <c r="P62" s="47">
        <v>476</v>
      </c>
      <c r="Q62" s="47">
        <v>351</v>
      </c>
      <c r="R62" s="47">
        <v>395</v>
      </c>
      <c r="S62" s="47">
        <v>479</v>
      </c>
      <c r="T62" s="47">
        <v>430</v>
      </c>
      <c r="U62" s="47">
        <v>454</v>
      </c>
      <c r="V62" s="47">
        <v>409</v>
      </c>
      <c r="W62" s="47">
        <v>360</v>
      </c>
      <c r="X62" s="47">
        <v>382</v>
      </c>
      <c r="Y62" s="47">
        <v>441</v>
      </c>
      <c r="Z62" s="47">
        <v>443</v>
      </c>
      <c r="AA62" s="47">
        <v>547</v>
      </c>
      <c r="AB62" s="47">
        <v>505</v>
      </c>
      <c r="AC62" s="47">
        <v>415</v>
      </c>
      <c r="AD62" s="47"/>
    </row>
    <row r="63" spans="1:30" x14ac:dyDescent="0.35">
      <c r="A63" t="s">
        <v>59</v>
      </c>
      <c r="B63" s="47">
        <v>3474</v>
      </c>
      <c r="C63" s="47">
        <v>3752</v>
      </c>
      <c r="D63" s="47">
        <v>3459</v>
      </c>
      <c r="E63" s="47">
        <v>2961</v>
      </c>
      <c r="F63" s="47">
        <v>2738</v>
      </c>
      <c r="G63" s="47">
        <v>3401</v>
      </c>
      <c r="H63" s="47">
        <v>3174</v>
      </c>
      <c r="I63" s="47">
        <v>3160</v>
      </c>
      <c r="J63" s="47">
        <v>2523</v>
      </c>
      <c r="K63" s="47">
        <v>2372</v>
      </c>
      <c r="L63" s="47">
        <v>2283</v>
      </c>
      <c r="M63" s="47">
        <v>2164</v>
      </c>
      <c r="N63" s="47">
        <v>2859</v>
      </c>
      <c r="O63" s="47">
        <v>3391</v>
      </c>
      <c r="P63" s="47">
        <v>3217</v>
      </c>
      <c r="Q63" s="47">
        <v>2733</v>
      </c>
      <c r="R63" s="47">
        <v>3001</v>
      </c>
      <c r="S63" s="47">
        <v>3630</v>
      </c>
      <c r="T63" s="47">
        <v>3369</v>
      </c>
      <c r="U63" s="47">
        <v>3647</v>
      </c>
      <c r="V63" s="47">
        <v>3075</v>
      </c>
      <c r="W63" s="47">
        <v>3011</v>
      </c>
      <c r="X63" s="47">
        <v>2944</v>
      </c>
      <c r="Y63" s="47">
        <v>2935</v>
      </c>
      <c r="Z63" s="47">
        <v>2858</v>
      </c>
      <c r="AA63" s="47">
        <v>3371</v>
      </c>
      <c r="AB63" s="47">
        <v>3550</v>
      </c>
      <c r="AC63" s="47">
        <v>3116</v>
      </c>
      <c r="AD63" s="47"/>
    </row>
    <row r="64" spans="1:30" x14ac:dyDescent="0.35">
      <c r="A64" t="s">
        <v>60</v>
      </c>
      <c r="B64" s="47">
        <v>2024</v>
      </c>
      <c r="C64" s="47">
        <v>2161</v>
      </c>
      <c r="D64" s="47">
        <v>2010</v>
      </c>
      <c r="E64" s="47">
        <v>1878</v>
      </c>
      <c r="F64" s="47">
        <v>1780</v>
      </c>
      <c r="G64" s="47">
        <v>2124</v>
      </c>
      <c r="H64" s="47">
        <v>1985</v>
      </c>
      <c r="I64" s="47">
        <v>2062</v>
      </c>
      <c r="J64" s="47">
        <v>1544</v>
      </c>
      <c r="K64" s="47">
        <v>1522</v>
      </c>
      <c r="L64" s="47">
        <v>1436</v>
      </c>
      <c r="M64" s="47">
        <v>1305</v>
      </c>
      <c r="N64" s="47">
        <v>1658</v>
      </c>
      <c r="O64" s="47">
        <v>2031</v>
      </c>
      <c r="P64" s="47">
        <v>1981</v>
      </c>
      <c r="Q64" s="47">
        <v>1773</v>
      </c>
      <c r="R64" s="47">
        <v>1907</v>
      </c>
      <c r="S64" s="47">
        <v>2270</v>
      </c>
      <c r="T64" s="47">
        <v>2078</v>
      </c>
      <c r="U64" s="47">
        <v>2295</v>
      </c>
      <c r="V64" s="47">
        <v>1925</v>
      </c>
      <c r="W64" s="47">
        <v>1928</v>
      </c>
      <c r="X64" s="47">
        <v>1860</v>
      </c>
      <c r="Y64" s="47">
        <v>1816</v>
      </c>
      <c r="Z64" s="47">
        <v>1681</v>
      </c>
      <c r="AA64" s="47">
        <v>2007</v>
      </c>
      <c r="AB64" s="47">
        <v>2133</v>
      </c>
      <c r="AC64" s="47">
        <v>1955</v>
      </c>
      <c r="AD64" s="47"/>
    </row>
    <row r="65" spans="1:30" x14ac:dyDescent="0.35">
      <c r="A65" t="s">
        <v>61</v>
      </c>
      <c r="B65" s="47">
        <v>346</v>
      </c>
      <c r="C65" s="47">
        <v>365</v>
      </c>
      <c r="D65" s="47">
        <v>356</v>
      </c>
      <c r="E65" s="47">
        <v>253</v>
      </c>
      <c r="F65" s="47">
        <v>229</v>
      </c>
      <c r="G65" s="47">
        <v>313</v>
      </c>
      <c r="H65" s="47">
        <v>261</v>
      </c>
      <c r="I65" s="47">
        <v>242</v>
      </c>
      <c r="J65" s="47">
        <v>234</v>
      </c>
      <c r="K65" s="47">
        <v>209</v>
      </c>
      <c r="L65" s="47">
        <v>216</v>
      </c>
      <c r="M65" s="47">
        <v>220</v>
      </c>
      <c r="N65" s="47">
        <v>285</v>
      </c>
      <c r="O65" s="47">
        <v>304</v>
      </c>
      <c r="P65" s="47">
        <v>304</v>
      </c>
      <c r="Q65" s="47">
        <v>215</v>
      </c>
      <c r="R65" s="47">
        <v>248</v>
      </c>
      <c r="S65" s="47">
        <v>324</v>
      </c>
      <c r="T65" s="47">
        <v>294</v>
      </c>
      <c r="U65" s="47">
        <v>302</v>
      </c>
      <c r="V65" s="47">
        <v>263</v>
      </c>
      <c r="W65" s="47">
        <v>237</v>
      </c>
      <c r="X65" s="47">
        <v>214</v>
      </c>
      <c r="Y65" s="47">
        <v>262</v>
      </c>
      <c r="Z65" s="47">
        <v>237</v>
      </c>
      <c r="AA65" s="47">
        <v>314</v>
      </c>
      <c r="AB65" s="47">
        <v>335</v>
      </c>
      <c r="AC65" s="47">
        <v>250</v>
      </c>
      <c r="AD65" s="47"/>
    </row>
    <row r="66" spans="1:30" x14ac:dyDescent="0.35">
      <c r="A66" t="s">
        <v>62</v>
      </c>
      <c r="B66" s="47">
        <v>1982</v>
      </c>
      <c r="C66" s="47">
        <v>2095</v>
      </c>
      <c r="D66" s="47">
        <v>1906</v>
      </c>
      <c r="E66" s="47">
        <v>1521</v>
      </c>
      <c r="F66" s="47">
        <v>1478</v>
      </c>
      <c r="G66" s="47">
        <v>2039</v>
      </c>
      <c r="H66" s="47">
        <v>1756</v>
      </c>
      <c r="I66" s="47">
        <v>1646</v>
      </c>
      <c r="J66" s="47">
        <v>1453</v>
      </c>
      <c r="K66" s="47">
        <v>1293</v>
      </c>
      <c r="L66" s="47">
        <v>1305</v>
      </c>
      <c r="M66" s="47">
        <v>1239</v>
      </c>
      <c r="N66" s="47">
        <v>1687</v>
      </c>
      <c r="O66" s="47">
        <v>1814</v>
      </c>
      <c r="P66" s="47">
        <v>1658</v>
      </c>
      <c r="Q66" s="47">
        <v>1363</v>
      </c>
      <c r="R66" s="47">
        <v>1519</v>
      </c>
      <c r="S66" s="47">
        <v>2144</v>
      </c>
      <c r="T66" s="47">
        <v>1883</v>
      </c>
      <c r="U66" s="47">
        <v>2065</v>
      </c>
      <c r="V66" s="47">
        <v>1781</v>
      </c>
      <c r="W66" s="47">
        <v>1649</v>
      </c>
      <c r="X66" s="47">
        <v>1506</v>
      </c>
      <c r="Y66" s="47">
        <v>1611</v>
      </c>
      <c r="Z66" s="47">
        <v>1544</v>
      </c>
      <c r="AA66" s="47">
        <v>1838</v>
      </c>
      <c r="AB66" s="47">
        <v>1880</v>
      </c>
      <c r="AC66" s="47">
        <v>1622</v>
      </c>
      <c r="AD66" s="47"/>
    </row>
    <row r="67" spans="1:30" x14ac:dyDescent="0.35">
      <c r="A67" t="s">
        <v>63</v>
      </c>
      <c r="B67" s="47">
        <v>829</v>
      </c>
      <c r="C67" s="47">
        <v>837</v>
      </c>
      <c r="D67" s="47">
        <v>803</v>
      </c>
      <c r="E67" s="47">
        <v>658</v>
      </c>
      <c r="F67" s="47">
        <v>642</v>
      </c>
      <c r="G67" s="47">
        <v>972</v>
      </c>
      <c r="H67" s="47">
        <v>850</v>
      </c>
      <c r="I67" s="47">
        <v>804</v>
      </c>
      <c r="J67" s="47">
        <v>698</v>
      </c>
      <c r="K67" s="47">
        <v>592</v>
      </c>
      <c r="L67" s="47">
        <v>578</v>
      </c>
      <c r="M67" s="47">
        <v>554</v>
      </c>
      <c r="N67" s="47">
        <v>762</v>
      </c>
      <c r="O67" s="47">
        <v>819</v>
      </c>
      <c r="P67" s="47">
        <v>748</v>
      </c>
      <c r="Q67" s="47">
        <v>663</v>
      </c>
      <c r="R67" s="47">
        <v>699</v>
      </c>
      <c r="S67" s="47">
        <v>1017</v>
      </c>
      <c r="T67" s="47">
        <v>894</v>
      </c>
      <c r="U67" s="47">
        <v>1029</v>
      </c>
      <c r="V67" s="47">
        <v>865</v>
      </c>
      <c r="W67" s="47">
        <v>797</v>
      </c>
      <c r="X67" s="47">
        <v>693</v>
      </c>
      <c r="Y67" s="47">
        <v>724</v>
      </c>
      <c r="Z67" s="47">
        <v>671</v>
      </c>
      <c r="AA67" s="47">
        <v>794</v>
      </c>
      <c r="AB67" s="47">
        <v>841</v>
      </c>
      <c r="AC67" s="47">
        <v>769</v>
      </c>
      <c r="AD67" s="47"/>
    </row>
    <row r="68" spans="1:30" x14ac:dyDescent="0.35">
      <c r="A68" t="s">
        <v>64</v>
      </c>
      <c r="B68" s="47">
        <v>2340</v>
      </c>
      <c r="C68" s="47">
        <v>2417</v>
      </c>
      <c r="D68" s="47">
        <v>2211</v>
      </c>
      <c r="E68" s="47">
        <v>1703</v>
      </c>
      <c r="F68" s="47">
        <v>1637</v>
      </c>
      <c r="G68" s="47">
        <v>2250</v>
      </c>
      <c r="H68" s="47">
        <v>1947</v>
      </c>
      <c r="I68" s="47">
        <v>1835</v>
      </c>
      <c r="J68" s="47">
        <v>1622</v>
      </c>
      <c r="K68" s="47">
        <v>1452</v>
      </c>
      <c r="L68" s="47">
        <v>1478</v>
      </c>
      <c r="M68" s="47">
        <v>1538</v>
      </c>
      <c r="N68" s="47">
        <v>2072</v>
      </c>
      <c r="O68" s="47">
        <v>2216</v>
      </c>
      <c r="P68" s="47">
        <v>2021</v>
      </c>
      <c r="Q68" s="47">
        <v>1616</v>
      </c>
      <c r="R68" s="47">
        <v>1748</v>
      </c>
      <c r="S68" s="47">
        <v>2410</v>
      </c>
      <c r="T68" s="47">
        <v>2123</v>
      </c>
      <c r="U68" s="47">
        <v>2318</v>
      </c>
      <c r="V68" s="47">
        <v>1980</v>
      </c>
      <c r="W68" s="47">
        <v>1832</v>
      </c>
      <c r="X68" s="47">
        <v>1662</v>
      </c>
      <c r="Y68" s="47">
        <v>1836</v>
      </c>
      <c r="Z68" s="47">
        <v>1905</v>
      </c>
      <c r="AA68" s="47">
        <v>2226</v>
      </c>
      <c r="AB68" s="47">
        <v>2191</v>
      </c>
      <c r="AC68" s="47">
        <v>1874</v>
      </c>
      <c r="AD68" s="47"/>
    </row>
    <row r="69" spans="1:30" x14ac:dyDescent="0.35">
      <c r="A69" t="s">
        <v>65</v>
      </c>
      <c r="B69" s="47">
        <v>1982</v>
      </c>
      <c r="C69" s="47">
        <v>2095</v>
      </c>
      <c r="D69" s="47">
        <v>1906</v>
      </c>
      <c r="E69" s="47">
        <v>1521</v>
      </c>
      <c r="F69" s="47">
        <v>1478</v>
      </c>
      <c r="G69" s="47">
        <v>2039</v>
      </c>
      <c r="H69" s="47">
        <v>1756</v>
      </c>
      <c r="I69" s="47">
        <v>1646</v>
      </c>
      <c r="J69" s="47">
        <v>1453</v>
      </c>
      <c r="K69" s="47">
        <v>1293</v>
      </c>
      <c r="L69" s="47">
        <v>1305</v>
      </c>
      <c r="M69" s="47">
        <v>1239</v>
      </c>
      <c r="N69" s="47">
        <v>1687</v>
      </c>
      <c r="O69" s="47">
        <v>1814</v>
      </c>
      <c r="P69" s="47">
        <v>1658</v>
      </c>
      <c r="Q69" s="47">
        <v>1363</v>
      </c>
      <c r="R69" s="47">
        <v>1519</v>
      </c>
      <c r="S69" s="47">
        <v>2144</v>
      </c>
      <c r="T69" s="47">
        <v>1883</v>
      </c>
      <c r="U69" s="47">
        <v>2065</v>
      </c>
      <c r="V69" s="47">
        <v>1781</v>
      </c>
      <c r="W69" s="47">
        <v>1649</v>
      </c>
      <c r="X69" s="47">
        <v>1506</v>
      </c>
      <c r="Y69" s="47">
        <v>1611</v>
      </c>
      <c r="Z69" s="47">
        <v>1544</v>
      </c>
      <c r="AA69" s="47">
        <v>1838</v>
      </c>
      <c r="AB69" s="47">
        <v>1880</v>
      </c>
      <c r="AC69" s="47">
        <v>1622</v>
      </c>
      <c r="AD69" s="47"/>
    </row>
    <row r="70" spans="1:30" x14ac:dyDescent="0.35">
      <c r="A70" t="s">
        <v>66</v>
      </c>
      <c r="B70" s="47">
        <v>295</v>
      </c>
      <c r="C70" s="47">
        <v>360</v>
      </c>
      <c r="D70" s="47">
        <v>336</v>
      </c>
      <c r="E70" s="47">
        <v>206</v>
      </c>
      <c r="F70" s="47">
        <v>189</v>
      </c>
      <c r="G70" s="47">
        <v>269</v>
      </c>
      <c r="H70" s="47">
        <v>255</v>
      </c>
      <c r="I70" s="47">
        <v>242</v>
      </c>
      <c r="J70" s="47">
        <v>210</v>
      </c>
      <c r="K70" s="47">
        <v>224</v>
      </c>
      <c r="L70" s="47">
        <v>198</v>
      </c>
      <c r="M70" s="47">
        <v>193</v>
      </c>
      <c r="N70" s="47">
        <v>309</v>
      </c>
      <c r="O70" s="47">
        <v>341</v>
      </c>
      <c r="P70" s="47">
        <v>269</v>
      </c>
      <c r="Q70" s="47">
        <v>193</v>
      </c>
      <c r="R70" s="47">
        <v>217</v>
      </c>
      <c r="S70" s="47">
        <v>279</v>
      </c>
      <c r="T70" s="47">
        <v>240</v>
      </c>
      <c r="U70" s="47">
        <v>265</v>
      </c>
      <c r="V70" s="47">
        <v>217</v>
      </c>
      <c r="W70" s="47">
        <v>197</v>
      </c>
      <c r="X70" s="47">
        <v>187</v>
      </c>
      <c r="Y70" s="47">
        <v>215</v>
      </c>
      <c r="Z70" s="47">
        <v>232</v>
      </c>
      <c r="AA70" s="47">
        <v>312</v>
      </c>
      <c r="AB70" s="47">
        <v>292</v>
      </c>
      <c r="AC70" s="47">
        <v>234</v>
      </c>
      <c r="AD70" s="47"/>
    </row>
    <row r="71" spans="1:30" x14ac:dyDescent="0.35">
      <c r="A71" t="s">
        <v>67</v>
      </c>
      <c r="B71" s="47">
        <v>3474</v>
      </c>
      <c r="C71" s="47">
        <v>3752</v>
      </c>
      <c r="D71" s="47">
        <v>3459</v>
      </c>
      <c r="E71" s="47">
        <v>2961</v>
      </c>
      <c r="F71" s="47">
        <v>2738</v>
      </c>
      <c r="G71" s="47">
        <v>3401</v>
      </c>
      <c r="H71" s="47">
        <v>3174</v>
      </c>
      <c r="I71" s="47">
        <v>3160</v>
      </c>
      <c r="J71" s="47">
        <v>2523</v>
      </c>
      <c r="K71" s="47">
        <v>2372</v>
      </c>
      <c r="L71" s="47">
        <v>2283</v>
      </c>
      <c r="M71" s="47">
        <v>2164</v>
      </c>
      <c r="N71" s="47">
        <v>2859</v>
      </c>
      <c r="O71" s="47">
        <v>3391</v>
      </c>
      <c r="P71" s="47">
        <v>3217</v>
      </c>
      <c r="Q71" s="47">
        <v>2733</v>
      </c>
      <c r="R71" s="47">
        <v>3001</v>
      </c>
      <c r="S71" s="47">
        <v>3630</v>
      </c>
      <c r="T71" s="47">
        <v>3369</v>
      </c>
      <c r="U71" s="47">
        <v>3647</v>
      </c>
      <c r="V71" s="47">
        <v>3075</v>
      </c>
      <c r="W71" s="47">
        <v>3011</v>
      </c>
      <c r="X71" s="47">
        <v>2944</v>
      </c>
      <c r="Y71" s="47">
        <v>2935</v>
      </c>
      <c r="Z71" s="47">
        <v>2858</v>
      </c>
      <c r="AA71" s="47">
        <v>3371</v>
      </c>
      <c r="AB71" s="47">
        <v>3550</v>
      </c>
      <c r="AC71" s="47">
        <v>3116</v>
      </c>
      <c r="AD71" s="47"/>
    </row>
    <row r="72" spans="1:30" x14ac:dyDescent="0.35">
      <c r="A72" t="s">
        <v>68</v>
      </c>
      <c r="B72" s="47">
        <v>405</v>
      </c>
      <c r="C72" s="47">
        <v>447</v>
      </c>
      <c r="D72" s="47">
        <v>399</v>
      </c>
      <c r="E72" s="47">
        <v>370</v>
      </c>
      <c r="F72" s="47">
        <v>296</v>
      </c>
      <c r="G72" s="47">
        <v>374</v>
      </c>
      <c r="H72" s="47">
        <v>354</v>
      </c>
      <c r="I72" s="47">
        <v>355</v>
      </c>
      <c r="J72" s="47">
        <v>264</v>
      </c>
      <c r="K72" s="47">
        <v>248</v>
      </c>
      <c r="L72" s="47">
        <v>264</v>
      </c>
      <c r="M72" s="47">
        <v>275</v>
      </c>
      <c r="N72" s="47">
        <v>355</v>
      </c>
      <c r="O72" s="47">
        <v>404</v>
      </c>
      <c r="P72" s="47">
        <v>360</v>
      </c>
      <c r="Q72" s="47">
        <v>331</v>
      </c>
      <c r="R72" s="47">
        <v>275</v>
      </c>
      <c r="S72" s="47">
        <v>357</v>
      </c>
      <c r="T72" s="47">
        <v>325</v>
      </c>
      <c r="U72" s="47">
        <v>352</v>
      </c>
      <c r="V72" s="47">
        <v>302</v>
      </c>
      <c r="W72" s="47">
        <v>265</v>
      </c>
      <c r="X72" s="47">
        <v>290</v>
      </c>
      <c r="Y72" s="47">
        <v>320</v>
      </c>
      <c r="Z72" s="47">
        <v>309</v>
      </c>
      <c r="AA72" s="47">
        <v>413</v>
      </c>
      <c r="AB72" s="47">
        <v>371</v>
      </c>
      <c r="AC72" s="47">
        <v>311</v>
      </c>
      <c r="AD72" s="47"/>
    </row>
    <row r="73" spans="1:30" x14ac:dyDescent="0.35">
      <c r="A73" t="s">
        <v>69</v>
      </c>
      <c r="B73" s="47">
        <v>604</v>
      </c>
      <c r="C73" s="47">
        <v>608</v>
      </c>
      <c r="D73" s="47">
        <v>567</v>
      </c>
      <c r="E73" s="47">
        <v>477</v>
      </c>
      <c r="F73" s="47">
        <v>371</v>
      </c>
      <c r="G73" s="47">
        <v>519</v>
      </c>
      <c r="H73" s="47">
        <v>507</v>
      </c>
      <c r="I73" s="47">
        <v>493</v>
      </c>
      <c r="J73" s="47">
        <v>343</v>
      </c>
      <c r="K73" s="47">
        <v>293</v>
      </c>
      <c r="L73" s="47">
        <v>296</v>
      </c>
      <c r="M73" s="47">
        <v>343</v>
      </c>
      <c r="N73" s="47">
        <v>496</v>
      </c>
      <c r="O73" s="47">
        <v>545</v>
      </c>
      <c r="P73" s="47">
        <v>510</v>
      </c>
      <c r="Q73" s="47">
        <v>458</v>
      </c>
      <c r="R73" s="47">
        <v>422</v>
      </c>
      <c r="S73" s="47">
        <v>527</v>
      </c>
      <c r="T73" s="47">
        <v>534</v>
      </c>
      <c r="U73" s="47">
        <v>500</v>
      </c>
      <c r="V73" s="47">
        <v>406</v>
      </c>
      <c r="W73" s="47">
        <v>371</v>
      </c>
      <c r="X73" s="47">
        <v>388</v>
      </c>
      <c r="Y73" s="47">
        <v>487</v>
      </c>
      <c r="Z73" s="47">
        <v>522</v>
      </c>
      <c r="AA73" s="47">
        <v>580</v>
      </c>
      <c r="AB73" s="47">
        <v>597</v>
      </c>
      <c r="AC73" s="47">
        <v>494</v>
      </c>
      <c r="AD73" s="47"/>
    </row>
    <row r="74" spans="1:30" x14ac:dyDescent="0.35">
      <c r="A74" t="s">
        <v>70</v>
      </c>
      <c r="B74" s="47">
        <v>3448</v>
      </c>
      <c r="C74" s="47">
        <v>3553</v>
      </c>
      <c r="D74" s="47">
        <v>3389</v>
      </c>
      <c r="E74" s="47">
        <v>3029</v>
      </c>
      <c r="F74" s="47">
        <v>3291</v>
      </c>
      <c r="G74" s="47">
        <v>4452</v>
      </c>
      <c r="H74" s="47">
        <v>3791</v>
      </c>
      <c r="I74" s="47">
        <v>3689</v>
      </c>
      <c r="J74" s="47">
        <v>3368</v>
      </c>
      <c r="K74" s="47">
        <v>3007</v>
      </c>
      <c r="L74" s="47">
        <v>2910</v>
      </c>
      <c r="M74" s="47">
        <v>2456</v>
      </c>
      <c r="N74" s="47">
        <v>3160</v>
      </c>
      <c r="O74" s="47">
        <v>3174</v>
      </c>
      <c r="P74" s="47">
        <v>3101</v>
      </c>
      <c r="Q74" s="47">
        <v>3014</v>
      </c>
      <c r="R74" s="47">
        <v>3623</v>
      </c>
      <c r="S74" s="47">
        <v>4768</v>
      </c>
      <c r="T74" s="47">
        <v>4306</v>
      </c>
      <c r="U74" s="47">
        <v>4730</v>
      </c>
      <c r="V74" s="47">
        <v>4183</v>
      </c>
      <c r="W74" s="47">
        <v>3932</v>
      </c>
      <c r="X74" s="47">
        <v>3551</v>
      </c>
      <c r="Y74" s="47">
        <v>3434</v>
      </c>
      <c r="Z74" s="47">
        <v>2967</v>
      </c>
      <c r="AA74" s="47">
        <v>3521</v>
      </c>
      <c r="AB74" s="47">
        <v>4005</v>
      </c>
      <c r="AC74" s="47">
        <v>3703</v>
      </c>
      <c r="AD74" s="47"/>
    </row>
    <row r="75" spans="1:30" x14ac:dyDescent="0.35">
      <c r="A75" t="s">
        <v>71</v>
      </c>
      <c r="B75" s="47">
        <v>10187</v>
      </c>
      <c r="C75" s="47">
        <v>10694</v>
      </c>
      <c r="D75" s="47">
        <v>9923</v>
      </c>
      <c r="E75" s="47">
        <v>8047</v>
      </c>
      <c r="F75" s="47">
        <v>8068</v>
      </c>
      <c r="G75" s="47">
        <v>10792</v>
      </c>
      <c r="H75" s="47">
        <v>9491</v>
      </c>
      <c r="I75" s="47">
        <v>9163</v>
      </c>
      <c r="J75" s="47">
        <v>8205</v>
      </c>
      <c r="K75" s="47">
        <v>7287</v>
      </c>
      <c r="L75" s="47">
        <v>7151</v>
      </c>
      <c r="M75" s="47">
        <v>6463</v>
      </c>
      <c r="N75" s="47">
        <v>8894</v>
      </c>
      <c r="O75" s="47">
        <v>9086</v>
      </c>
      <c r="P75" s="47">
        <v>8523</v>
      </c>
      <c r="Q75" s="47">
        <v>7571</v>
      </c>
      <c r="R75" s="47">
        <v>8954</v>
      </c>
      <c r="S75" s="47">
        <v>11593</v>
      </c>
      <c r="T75" s="47">
        <v>10497</v>
      </c>
      <c r="U75" s="47">
        <v>11324</v>
      </c>
      <c r="V75" s="47">
        <v>9881</v>
      </c>
      <c r="W75" s="47">
        <v>9257</v>
      </c>
      <c r="X75" s="47">
        <v>8594</v>
      </c>
      <c r="Y75" s="47">
        <v>8718</v>
      </c>
      <c r="Z75" s="47">
        <v>7939</v>
      </c>
      <c r="AA75" s="47">
        <v>9566</v>
      </c>
      <c r="AB75" s="47">
        <v>10382</v>
      </c>
      <c r="AC75" s="47">
        <v>9230</v>
      </c>
      <c r="AD75" s="47"/>
    </row>
    <row r="76" spans="1:30" x14ac:dyDescent="0.35">
      <c r="A76" t="s">
        <v>72</v>
      </c>
      <c r="B76" s="47">
        <v>14964</v>
      </c>
      <c r="C76" s="47">
        <v>15746</v>
      </c>
      <c r="D76" s="47">
        <v>14717</v>
      </c>
      <c r="E76" s="47">
        <v>11940</v>
      </c>
      <c r="F76" s="47">
        <v>11788</v>
      </c>
      <c r="G76" s="47">
        <v>15158</v>
      </c>
      <c r="H76" s="47">
        <v>13573</v>
      </c>
      <c r="I76" s="47">
        <v>13253</v>
      </c>
      <c r="J76" s="47">
        <v>11437</v>
      </c>
      <c r="K76" s="47">
        <v>10317</v>
      </c>
      <c r="L76" s="47">
        <v>10173</v>
      </c>
      <c r="M76" s="47">
        <v>9360</v>
      </c>
      <c r="N76" s="47">
        <v>12788</v>
      </c>
      <c r="O76" s="47">
        <v>13444</v>
      </c>
      <c r="P76" s="47">
        <v>12667</v>
      </c>
      <c r="Q76" s="47">
        <v>11001</v>
      </c>
      <c r="R76" s="47">
        <v>12761</v>
      </c>
      <c r="S76" s="47">
        <v>16104</v>
      </c>
      <c r="T76" s="47">
        <v>14693</v>
      </c>
      <c r="U76" s="47">
        <v>15680</v>
      </c>
      <c r="V76" s="47">
        <v>13571</v>
      </c>
      <c r="W76" s="47">
        <v>12803</v>
      </c>
      <c r="X76" s="47">
        <v>12135</v>
      </c>
      <c r="Y76" s="47">
        <v>12461</v>
      </c>
      <c r="Z76" s="47">
        <v>11559</v>
      </c>
      <c r="AA76" s="47">
        <v>13857</v>
      </c>
      <c r="AB76" s="47">
        <v>14763</v>
      </c>
      <c r="AC76" s="47">
        <v>13091</v>
      </c>
      <c r="AD76" s="47"/>
    </row>
    <row r="77" spans="1:30" x14ac:dyDescent="0.35">
      <c r="A77" t="s">
        <v>73</v>
      </c>
      <c r="B77" s="47">
        <v>1433</v>
      </c>
      <c r="C77" s="47">
        <v>1445</v>
      </c>
      <c r="D77" s="47">
        <v>1368</v>
      </c>
      <c r="E77" s="47">
        <v>1064</v>
      </c>
      <c r="F77" s="47">
        <v>1007</v>
      </c>
      <c r="G77" s="47">
        <v>1288</v>
      </c>
      <c r="H77" s="47">
        <v>1171</v>
      </c>
      <c r="I77" s="47">
        <v>1100</v>
      </c>
      <c r="J77" s="47">
        <v>959</v>
      </c>
      <c r="K77" s="47">
        <v>887</v>
      </c>
      <c r="L77" s="47">
        <v>915</v>
      </c>
      <c r="M77" s="47">
        <v>933</v>
      </c>
      <c r="N77" s="47">
        <v>1291</v>
      </c>
      <c r="O77" s="47">
        <v>1363</v>
      </c>
      <c r="P77" s="47">
        <v>1314</v>
      </c>
      <c r="Q77" s="47">
        <v>1009</v>
      </c>
      <c r="R77" s="47">
        <v>1157</v>
      </c>
      <c r="S77" s="47">
        <v>1467</v>
      </c>
      <c r="T77" s="47">
        <v>1322</v>
      </c>
      <c r="U77" s="47">
        <v>1399</v>
      </c>
      <c r="V77" s="47">
        <v>1162</v>
      </c>
      <c r="W77" s="47">
        <v>1044</v>
      </c>
      <c r="X77" s="47">
        <v>1016</v>
      </c>
      <c r="Y77" s="47">
        <v>1122</v>
      </c>
      <c r="Z77" s="47">
        <v>1140</v>
      </c>
      <c r="AA77" s="47">
        <v>1341</v>
      </c>
      <c r="AB77" s="47">
        <v>1430</v>
      </c>
      <c r="AC77" s="47">
        <v>1164</v>
      </c>
      <c r="AD77" s="47"/>
    </row>
    <row r="78" spans="1:30" x14ac:dyDescent="0.35">
      <c r="A78" t="s">
        <v>74</v>
      </c>
      <c r="B78" s="47">
        <v>531</v>
      </c>
      <c r="C78" s="47">
        <v>543</v>
      </c>
      <c r="D78" s="47">
        <v>517</v>
      </c>
      <c r="E78" s="47">
        <v>461</v>
      </c>
      <c r="F78" s="47">
        <v>447</v>
      </c>
      <c r="G78" s="47">
        <v>545</v>
      </c>
      <c r="H78" s="47">
        <v>555</v>
      </c>
      <c r="I78" s="47">
        <v>498</v>
      </c>
      <c r="J78" s="47">
        <v>418</v>
      </c>
      <c r="K78" s="47">
        <v>403</v>
      </c>
      <c r="L78" s="47">
        <v>395</v>
      </c>
      <c r="M78" s="47">
        <v>397</v>
      </c>
      <c r="N78" s="47">
        <v>497</v>
      </c>
      <c r="O78" s="47">
        <v>498</v>
      </c>
      <c r="P78" s="47">
        <v>482</v>
      </c>
      <c r="Q78" s="47">
        <v>416</v>
      </c>
      <c r="R78" s="47">
        <v>514</v>
      </c>
      <c r="S78" s="47">
        <v>653</v>
      </c>
      <c r="T78" s="47">
        <v>592</v>
      </c>
      <c r="U78" s="47">
        <v>619</v>
      </c>
      <c r="V78" s="47">
        <v>487</v>
      </c>
      <c r="W78" s="47">
        <v>422</v>
      </c>
      <c r="X78" s="47">
        <v>406</v>
      </c>
      <c r="Y78" s="47">
        <v>451</v>
      </c>
      <c r="Z78" s="47">
        <v>457</v>
      </c>
      <c r="AA78" s="47">
        <v>509</v>
      </c>
      <c r="AB78" s="47">
        <v>564</v>
      </c>
      <c r="AC78" s="47">
        <v>503</v>
      </c>
      <c r="AD78" s="47"/>
    </row>
    <row r="79" spans="1:30" x14ac:dyDescent="0.35">
      <c r="A79" t="s">
        <v>75</v>
      </c>
      <c r="B79" s="47">
        <v>1433</v>
      </c>
      <c r="C79" s="47">
        <v>1445</v>
      </c>
      <c r="D79" s="47">
        <v>1368</v>
      </c>
      <c r="E79" s="47">
        <v>1064</v>
      </c>
      <c r="F79" s="47">
        <v>1007</v>
      </c>
      <c r="G79" s="47">
        <v>1288</v>
      </c>
      <c r="H79" s="47">
        <v>1171</v>
      </c>
      <c r="I79" s="47">
        <v>1100</v>
      </c>
      <c r="J79" s="47">
        <v>959</v>
      </c>
      <c r="K79" s="47">
        <v>887</v>
      </c>
      <c r="L79" s="47">
        <v>915</v>
      </c>
      <c r="M79" s="47">
        <v>933</v>
      </c>
      <c r="N79" s="47">
        <v>1291</v>
      </c>
      <c r="O79" s="47">
        <v>1363</v>
      </c>
      <c r="P79" s="47">
        <v>1314</v>
      </c>
      <c r="Q79" s="47">
        <v>1009</v>
      </c>
      <c r="R79" s="47">
        <v>1157</v>
      </c>
      <c r="S79" s="47">
        <v>1467</v>
      </c>
      <c r="T79" s="47">
        <v>1322</v>
      </c>
      <c r="U79" s="47">
        <v>1399</v>
      </c>
      <c r="V79" s="47">
        <v>1162</v>
      </c>
      <c r="W79" s="47">
        <v>1044</v>
      </c>
      <c r="X79" s="47">
        <v>1016</v>
      </c>
      <c r="Y79" s="47">
        <v>1122</v>
      </c>
      <c r="Z79" s="47">
        <v>1140</v>
      </c>
      <c r="AA79" s="47">
        <v>1341</v>
      </c>
      <c r="AB79" s="47">
        <v>1430</v>
      </c>
      <c r="AC79" s="47">
        <v>1164</v>
      </c>
      <c r="AD79" s="47"/>
    </row>
    <row r="80" spans="1:30" x14ac:dyDescent="0.35">
      <c r="A80" t="s">
        <v>76</v>
      </c>
      <c r="B80" s="47">
        <v>2171</v>
      </c>
      <c r="C80" s="47">
        <v>2286</v>
      </c>
      <c r="D80" s="47">
        <v>2121</v>
      </c>
      <c r="E80" s="47">
        <v>1820</v>
      </c>
      <c r="F80" s="47">
        <v>1600</v>
      </c>
      <c r="G80" s="47">
        <v>2210</v>
      </c>
      <c r="H80" s="47">
        <v>2011</v>
      </c>
      <c r="I80" s="47">
        <v>1994</v>
      </c>
      <c r="J80" s="47">
        <v>1604</v>
      </c>
      <c r="K80" s="47">
        <v>1380</v>
      </c>
      <c r="L80" s="47">
        <v>1400</v>
      </c>
      <c r="M80" s="47">
        <v>1381</v>
      </c>
      <c r="N80" s="47">
        <v>1865</v>
      </c>
      <c r="O80" s="47">
        <v>2015</v>
      </c>
      <c r="P80" s="47">
        <v>1950</v>
      </c>
      <c r="Q80" s="47">
        <v>1772</v>
      </c>
      <c r="R80" s="47">
        <v>1872</v>
      </c>
      <c r="S80" s="47">
        <v>2446</v>
      </c>
      <c r="T80" s="47">
        <v>2266</v>
      </c>
      <c r="U80" s="47">
        <v>2342</v>
      </c>
      <c r="V80" s="47">
        <v>1959</v>
      </c>
      <c r="W80" s="47">
        <v>1802</v>
      </c>
      <c r="X80" s="47">
        <v>1747</v>
      </c>
      <c r="Y80" s="47">
        <v>1909</v>
      </c>
      <c r="Z80" s="47">
        <v>1809</v>
      </c>
      <c r="AA80" s="47">
        <v>2196</v>
      </c>
      <c r="AB80" s="47">
        <v>2310</v>
      </c>
      <c r="AC80" s="47">
        <v>1930</v>
      </c>
      <c r="AD80" s="47"/>
    </row>
    <row r="81" spans="1:30" x14ac:dyDescent="0.35">
      <c r="A81" t="s">
        <v>77</v>
      </c>
      <c r="B81" s="47">
        <v>870</v>
      </c>
      <c r="C81" s="47">
        <v>943</v>
      </c>
      <c r="D81" s="47">
        <v>827</v>
      </c>
      <c r="E81" s="47">
        <v>750</v>
      </c>
      <c r="F81" s="47">
        <v>615</v>
      </c>
      <c r="G81" s="47">
        <v>812</v>
      </c>
      <c r="H81" s="47">
        <v>768</v>
      </c>
      <c r="I81" s="47">
        <v>745</v>
      </c>
      <c r="J81" s="47">
        <v>569</v>
      </c>
      <c r="K81" s="47">
        <v>535</v>
      </c>
      <c r="L81" s="47">
        <v>570</v>
      </c>
      <c r="M81" s="47">
        <v>611</v>
      </c>
      <c r="N81" s="47">
        <v>732</v>
      </c>
      <c r="O81" s="47">
        <v>865</v>
      </c>
      <c r="P81" s="47">
        <v>830</v>
      </c>
      <c r="Q81" s="47">
        <v>755</v>
      </c>
      <c r="R81" s="47">
        <v>717</v>
      </c>
      <c r="S81" s="47">
        <v>837</v>
      </c>
      <c r="T81" s="47">
        <v>796</v>
      </c>
      <c r="U81" s="47">
        <v>780</v>
      </c>
      <c r="V81" s="47">
        <v>681</v>
      </c>
      <c r="W81" s="47">
        <v>652</v>
      </c>
      <c r="X81" s="47">
        <v>716</v>
      </c>
      <c r="Y81" s="47">
        <v>798</v>
      </c>
      <c r="Z81" s="47">
        <v>736</v>
      </c>
      <c r="AA81" s="47">
        <v>911</v>
      </c>
      <c r="AB81" s="47">
        <v>963</v>
      </c>
      <c r="AC81" s="47">
        <v>789</v>
      </c>
      <c r="AD81" s="47"/>
    </row>
    <row r="82" spans="1:30" x14ac:dyDescent="0.35">
      <c r="A82" t="s">
        <v>78</v>
      </c>
      <c r="B82" s="47">
        <v>1318</v>
      </c>
      <c r="C82" s="47">
        <v>1389</v>
      </c>
      <c r="D82" s="47">
        <v>1295</v>
      </c>
      <c r="E82" s="47">
        <v>1205</v>
      </c>
      <c r="F82" s="47">
        <v>1077</v>
      </c>
      <c r="G82" s="47">
        <v>1324</v>
      </c>
      <c r="H82" s="47">
        <v>1249</v>
      </c>
      <c r="I82" s="47">
        <v>1208</v>
      </c>
      <c r="J82" s="47">
        <v>962</v>
      </c>
      <c r="K82" s="47">
        <v>914</v>
      </c>
      <c r="L82" s="47">
        <v>956</v>
      </c>
      <c r="M82" s="47">
        <v>1054</v>
      </c>
      <c r="N82" s="47">
        <v>1238</v>
      </c>
      <c r="O82" s="47">
        <v>1343</v>
      </c>
      <c r="P82" s="47">
        <v>1287</v>
      </c>
      <c r="Q82" s="47">
        <v>1177</v>
      </c>
      <c r="R82" s="47">
        <v>1209</v>
      </c>
      <c r="S82" s="47">
        <v>1318</v>
      </c>
      <c r="T82" s="47">
        <v>1288</v>
      </c>
      <c r="U82" s="47">
        <v>1199</v>
      </c>
      <c r="V82" s="47">
        <v>1076</v>
      </c>
      <c r="W82" s="47">
        <v>1021</v>
      </c>
      <c r="X82" s="47">
        <v>1044</v>
      </c>
      <c r="Y82" s="47">
        <v>1157</v>
      </c>
      <c r="Z82" s="47">
        <v>1123</v>
      </c>
      <c r="AA82" s="47">
        <v>1358</v>
      </c>
      <c r="AB82" s="47">
        <v>1408</v>
      </c>
      <c r="AC82" s="47">
        <v>1233</v>
      </c>
      <c r="AD82" s="47"/>
    </row>
    <row r="83" spans="1:30" x14ac:dyDescent="0.35">
      <c r="A83" t="s">
        <v>79</v>
      </c>
      <c r="B83" s="47">
        <v>870</v>
      </c>
      <c r="C83" s="47">
        <v>943</v>
      </c>
      <c r="D83" s="47">
        <v>827</v>
      </c>
      <c r="E83" s="47">
        <v>750</v>
      </c>
      <c r="F83" s="47">
        <v>615</v>
      </c>
      <c r="G83" s="47">
        <v>812</v>
      </c>
      <c r="H83" s="47">
        <v>768</v>
      </c>
      <c r="I83" s="47">
        <v>745</v>
      </c>
      <c r="J83" s="47">
        <v>569</v>
      </c>
      <c r="K83" s="47">
        <v>535</v>
      </c>
      <c r="L83" s="47">
        <v>570</v>
      </c>
      <c r="M83" s="47">
        <v>611</v>
      </c>
      <c r="N83" s="47">
        <v>732</v>
      </c>
      <c r="O83" s="47">
        <v>865</v>
      </c>
      <c r="P83" s="47">
        <v>830</v>
      </c>
      <c r="Q83" s="47">
        <v>755</v>
      </c>
      <c r="R83" s="47">
        <v>717</v>
      </c>
      <c r="S83" s="47">
        <v>837</v>
      </c>
      <c r="T83" s="47">
        <v>796</v>
      </c>
      <c r="U83" s="47">
        <v>780</v>
      </c>
      <c r="V83" s="47">
        <v>681</v>
      </c>
      <c r="W83" s="47">
        <v>652</v>
      </c>
      <c r="X83" s="47">
        <v>716</v>
      </c>
      <c r="Y83" s="47">
        <v>798</v>
      </c>
      <c r="Z83" s="47">
        <v>736</v>
      </c>
      <c r="AA83" s="47">
        <v>911</v>
      </c>
      <c r="AB83" s="47">
        <v>963</v>
      </c>
      <c r="AC83" s="47">
        <v>789</v>
      </c>
      <c r="AD83" s="47"/>
    </row>
    <row r="84" spans="1:30" x14ac:dyDescent="0.35">
      <c r="A84" t="s">
        <v>80</v>
      </c>
      <c r="B84" s="47">
        <v>419</v>
      </c>
      <c r="C84" s="47">
        <v>432</v>
      </c>
      <c r="D84" s="47">
        <v>362</v>
      </c>
      <c r="E84" s="47">
        <v>231</v>
      </c>
      <c r="F84" s="47">
        <v>212</v>
      </c>
      <c r="G84" s="47">
        <v>271</v>
      </c>
      <c r="H84" s="47">
        <v>261</v>
      </c>
      <c r="I84" s="47">
        <v>240</v>
      </c>
      <c r="J84" s="47">
        <v>200</v>
      </c>
      <c r="K84" s="47">
        <v>183</v>
      </c>
      <c r="L84" s="47">
        <v>208</v>
      </c>
      <c r="M84" s="47">
        <v>252</v>
      </c>
      <c r="N84" s="47">
        <v>365</v>
      </c>
      <c r="O84" s="47">
        <v>421</v>
      </c>
      <c r="P84" s="47">
        <v>336</v>
      </c>
      <c r="Q84" s="47">
        <v>225</v>
      </c>
      <c r="R84" s="47">
        <v>242</v>
      </c>
      <c r="S84" s="47">
        <v>287</v>
      </c>
      <c r="T84" s="47">
        <v>260</v>
      </c>
      <c r="U84" s="47">
        <v>280</v>
      </c>
      <c r="V84" s="47">
        <v>247</v>
      </c>
      <c r="W84" s="47">
        <v>239</v>
      </c>
      <c r="X84" s="47">
        <v>253</v>
      </c>
      <c r="Y84" s="47">
        <v>327</v>
      </c>
      <c r="Z84" s="47">
        <v>345</v>
      </c>
      <c r="AA84" s="47">
        <v>395</v>
      </c>
      <c r="AB84" s="47">
        <v>357</v>
      </c>
      <c r="AC84" s="47">
        <v>266</v>
      </c>
      <c r="AD84" s="47"/>
    </row>
    <row r="85" spans="1:30" x14ac:dyDescent="0.35">
      <c r="A85" t="s">
        <v>81</v>
      </c>
      <c r="B85" s="47">
        <v>82</v>
      </c>
      <c r="C85" s="47">
        <v>91</v>
      </c>
      <c r="D85" s="47">
        <v>71</v>
      </c>
      <c r="E85" s="47">
        <v>87</v>
      </c>
      <c r="F85" s="47">
        <v>83</v>
      </c>
      <c r="G85" s="47">
        <v>101</v>
      </c>
      <c r="H85" s="47">
        <v>126</v>
      </c>
      <c r="I85" s="47">
        <v>115</v>
      </c>
      <c r="J85" s="47">
        <v>59</v>
      </c>
      <c r="K85" s="47">
        <v>61</v>
      </c>
      <c r="L85" s="47">
        <v>54</v>
      </c>
      <c r="M85" s="47">
        <v>57</v>
      </c>
      <c r="N85" s="47">
        <v>62</v>
      </c>
      <c r="O85" s="47">
        <v>71</v>
      </c>
      <c r="P85" s="47">
        <v>73</v>
      </c>
      <c r="Q85" s="47">
        <v>102</v>
      </c>
      <c r="R85" s="47">
        <v>93</v>
      </c>
      <c r="S85" s="47">
        <v>116</v>
      </c>
      <c r="T85" s="47">
        <v>153</v>
      </c>
      <c r="U85" s="47">
        <v>165</v>
      </c>
      <c r="V85" s="47">
        <v>77</v>
      </c>
      <c r="W85" s="47">
        <v>73</v>
      </c>
      <c r="X85" s="47">
        <v>64</v>
      </c>
      <c r="Y85" s="47">
        <v>65</v>
      </c>
      <c r="Z85" s="47">
        <v>61</v>
      </c>
      <c r="AA85" s="47">
        <v>71</v>
      </c>
      <c r="AB85" s="47">
        <v>86</v>
      </c>
      <c r="AC85" s="47">
        <v>120</v>
      </c>
      <c r="AD85" s="47"/>
    </row>
    <row r="86" spans="1:30" x14ac:dyDescent="0.35">
      <c r="A86" t="s">
        <v>82</v>
      </c>
      <c r="B86" s="47">
        <v>588</v>
      </c>
      <c r="C86" s="47">
        <v>553</v>
      </c>
      <c r="D86" s="47">
        <v>534</v>
      </c>
      <c r="E86" s="47">
        <v>467</v>
      </c>
      <c r="F86" s="47">
        <v>457</v>
      </c>
      <c r="G86" s="47">
        <v>582</v>
      </c>
      <c r="H86" s="47">
        <v>522</v>
      </c>
      <c r="I86" s="47">
        <v>501</v>
      </c>
      <c r="J86" s="47">
        <v>446</v>
      </c>
      <c r="K86" s="47">
        <v>430</v>
      </c>
      <c r="L86" s="47">
        <v>422</v>
      </c>
      <c r="M86" s="47">
        <v>347</v>
      </c>
      <c r="N86" s="47">
        <v>467</v>
      </c>
      <c r="O86" s="47">
        <v>525</v>
      </c>
      <c r="P86" s="47">
        <v>485</v>
      </c>
      <c r="Q86" s="47">
        <v>443</v>
      </c>
      <c r="R86" s="47">
        <v>547</v>
      </c>
      <c r="S86" s="47">
        <v>672</v>
      </c>
      <c r="T86" s="47">
        <v>630</v>
      </c>
      <c r="U86" s="47">
        <v>645</v>
      </c>
      <c r="V86" s="47">
        <v>569</v>
      </c>
      <c r="W86" s="47">
        <v>524</v>
      </c>
      <c r="X86" s="47">
        <v>508</v>
      </c>
      <c r="Y86" s="47">
        <v>520</v>
      </c>
      <c r="Z86" s="47">
        <v>458</v>
      </c>
      <c r="AA86" s="47">
        <v>542</v>
      </c>
      <c r="AB86" s="47">
        <v>609</v>
      </c>
      <c r="AC86" s="47">
        <v>510</v>
      </c>
      <c r="AD86" s="47"/>
    </row>
    <row r="87" spans="1:30" x14ac:dyDescent="0.35">
      <c r="A87" t="s">
        <v>83</v>
      </c>
      <c r="B87" s="47">
        <v>917</v>
      </c>
      <c r="C87" s="47">
        <v>1004</v>
      </c>
      <c r="D87" s="47">
        <v>986</v>
      </c>
      <c r="E87" s="47">
        <v>807</v>
      </c>
      <c r="F87" s="47">
        <v>632</v>
      </c>
      <c r="G87" s="47">
        <v>837</v>
      </c>
      <c r="H87" s="47">
        <v>711</v>
      </c>
      <c r="I87" s="47">
        <v>727</v>
      </c>
      <c r="J87" s="47">
        <v>590</v>
      </c>
      <c r="K87" s="47">
        <v>533</v>
      </c>
      <c r="L87" s="47">
        <v>570</v>
      </c>
      <c r="M87" s="47">
        <v>662</v>
      </c>
      <c r="N87" s="47">
        <v>848</v>
      </c>
      <c r="O87" s="47">
        <v>951</v>
      </c>
      <c r="P87" s="47">
        <v>974</v>
      </c>
      <c r="Q87" s="47">
        <v>843</v>
      </c>
      <c r="R87" s="47">
        <v>705</v>
      </c>
      <c r="S87" s="47">
        <v>853</v>
      </c>
      <c r="T87" s="47">
        <v>756</v>
      </c>
      <c r="U87" s="47">
        <v>893</v>
      </c>
      <c r="V87" s="47">
        <v>726</v>
      </c>
      <c r="W87" s="47">
        <v>736</v>
      </c>
      <c r="X87" s="47">
        <v>701</v>
      </c>
      <c r="Y87" s="47">
        <v>888</v>
      </c>
      <c r="Z87" s="47">
        <v>886</v>
      </c>
      <c r="AA87" s="47">
        <v>991</v>
      </c>
      <c r="AB87" s="47">
        <v>1057</v>
      </c>
      <c r="AC87" s="47">
        <v>803</v>
      </c>
      <c r="AD87" s="47"/>
    </row>
    <row r="88" spans="1:30" x14ac:dyDescent="0.35">
      <c r="A88" t="s">
        <v>371</v>
      </c>
      <c r="B88" s="47">
        <v>299</v>
      </c>
      <c r="C88" s="47">
        <v>330</v>
      </c>
      <c r="D88" s="47">
        <v>311</v>
      </c>
      <c r="E88" s="47">
        <v>287</v>
      </c>
      <c r="F88" s="47">
        <v>312</v>
      </c>
      <c r="G88" s="47">
        <v>411</v>
      </c>
      <c r="H88" s="47">
        <v>371</v>
      </c>
      <c r="I88" s="47">
        <v>364</v>
      </c>
      <c r="J88" s="47">
        <v>311</v>
      </c>
      <c r="K88" s="47">
        <v>276</v>
      </c>
      <c r="L88" s="47">
        <v>268</v>
      </c>
      <c r="M88" s="47">
        <v>236</v>
      </c>
      <c r="N88" s="47">
        <v>281</v>
      </c>
      <c r="O88" s="47">
        <v>292</v>
      </c>
      <c r="P88" s="47">
        <v>281</v>
      </c>
      <c r="Q88" s="47">
        <v>290</v>
      </c>
      <c r="R88" s="47">
        <v>336</v>
      </c>
      <c r="S88" s="47">
        <v>441</v>
      </c>
      <c r="T88" s="47">
        <v>404</v>
      </c>
      <c r="U88" s="47">
        <v>476</v>
      </c>
      <c r="V88" s="47">
        <v>389</v>
      </c>
      <c r="W88" s="47">
        <v>370</v>
      </c>
      <c r="X88" s="47">
        <v>337</v>
      </c>
      <c r="Y88" s="47">
        <v>325</v>
      </c>
      <c r="Z88" s="47">
        <v>256</v>
      </c>
      <c r="AA88" s="47">
        <v>302</v>
      </c>
      <c r="AB88" s="47">
        <v>327</v>
      </c>
      <c r="AC88" s="47">
        <v>314</v>
      </c>
      <c r="AD88" s="47"/>
    </row>
    <row r="89" spans="1:30" x14ac:dyDescent="0.35">
      <c r="A89" t="s">
        <v>84</v>
      </c>
      <c r="B89" s="47">
        <v>604</v>
      </c>
      <c r="C89" s="47">
        <v>608</v>
      </c>
      <c r="D89" s="47">
        <v>567</v>
      </c>
      <c r="E89" s="47">
        <v>477</v>
      </c>
      <c r="F89" s="47">
        <v>371</v>
      </c>
      <c r="G89" s="47">
        <v>519</v>
      </c>
      <c r="H89" s="47">
        <v>507</v>
      </c>
      <c r="I89" s="47">
        <v>493</v>
      </c>
      <c r="J89" s="47">
        <v>343</v>
      </c>
      <c r="K89" s="47">
        <v>293</v>
      </c>
      <c r="L89" s="47">
        <v>296</v>
      </c>
      <c r="M89" s="47">
        <v>343</v>
      </c>
      <c r="N89" s="47">
        <v>496</v>
      </c>
      <c r="O89" s="47">
        <v>545</v>
      </c>
      <c r="P89" s="47">
        <v>510</v>
      </c>
      <c r="Q89" s="47">
        <v>458</v>
      </c>
      <c r="R89" s="47">
        <v>422</v>
      </c>
      <c r="S89" s="47">
        <v>527</v>
      </c>
      <c r="T89" s="47">
        <v>534</v>
      </c>
      <c r="U89" s="47">
        <v>500</v>
      </c>
      <c r="V89" s="47">
        <v>406</v>
      </c>
      <c r="W89" s="47">
        <v>371</v>
      </c>
      <c r="X89" s="47">
        <v>388</v>
      </c>
      <c r="Y89" s="47">
        <v>487</v>
      </c>
      <c r="Z89" s="47">
        <v>522</v>
      </c>
      <c r="AA89" s="47">
        <v>580</v>
      </c>
      <c r="AB89" s="47">
        <v>597</v>
      </c>
      <c r="AC89" s="47">
        <v>494</v>
      </c>
      <c r="AD89" s="47"/>
    </row>
    <row r="90" spans="1:30" x14ac:dyDescent="0.35">
      <c r="A90" t="s">
        <v>85</v>
      </c>
      <c r="B90" s="47">
        <v>19419</v>
      </c>
      <c r="C90" s="47">
        <v>20327</v>
      </c>
      <c r="D90" s="47">
        <v>18608</v>
      </c>
      <c r="E90" s="47">
        <v>16841</v>
      </c>
      <c r="F90" s="47">
        <v>15970</v>
      </c>
      <c r="G90" s="47">
        <v>19377</v>
      </c>
      <c r="H90" s="47">
        <v>19036</v>
      </c>
      <c r="I90" s="47">
        <v>18609</v>
      </c>
      <c r="J90" s="47">
        <v>14666</v>
      </c>
      <c r="K90" s="47">
        <v>14026</v>
      </c>
      <c r="L90" s="47">
        <v>13441</v>
      </c>
      <c r="M90" s="47">
        <v>12005</v>
      </c>
      <c r="N90" s="47">
        <v>15225</v>
      </c>
      <c r="O90" s="47">
        <v>17153</v>
      </c>
      <c r="P90" s="47">
        <v>16365</v>
      </c>
      <c r="Q90" s="47">
        <v>15160</v>
      </c>
      <c r="R90" s="47">
        <v>17276</v>
      </c>
      <c r="S90" s="47">
        <v>20620</v>
      </c>
      <c r="T90" s="47">
        <v>19813</v>
      </c>
      <c r="U90" s="47">
        <v>21071</v>
      </c>
      <c r="V90" s="47">
        <v>17651</v>
      </c>
      <c r="W90" s="47">
        <v>17102</v>
      </c>
      <c r="X90" s="47">
        <v>16820</v>
      </c>
      <c r="Y90" s="47">
        <v>16427</v>
      </c>
      <c r="Z90" s="47">
        <v>15005</v>
      </c>
      <c r="AA90" s="47">
        <v>17740</v>
      </c>
      <c r="AB90" s="47">
        <v>18907</v>
      </c>
      <c r="AC90" s="47">
        <v>17384</v>
      </c>
      <c r="AD90" s="47"/>
    </row>
    <row r="91" spans="1:30" x14ac:dyDescent="0.35">
      <c r="A91" t="s">
        <v>86</v>
      </c>
      <c r="B91" s="47">
        <v>12989</v>
      </c>
      <c r="C91" s="47">
        <v>13614</v>
      </c>
      <c r="D91" s="47">
        <v>12407</v>
      </c>
      <c r="E91" s="47">
        <v>11366</v>
      </c>
      <c r="F91" s="47">
        <v>10700</v>
      </c>
      <c r="G91" s="47">
        <v>12932</v>
      </c>
      <c r="H91" s="47">
        <v>12857</v>
      </c>
      <c r="I91" s="47">
        <v>12681</v>
      </c>
      <c r="J91" s="47">
        <v>9662</v>
      </c>
      <c r="K91" s="47">
        <v>9383</v>
      </c>
      <c r="L91" s="47">
        <v>9020</v>
      </c>
      <c r="M91" s="47">
        <v>8087</v>
      </c>
      <c r="N91" s="47">
        <v>9914</v>
      </c>
      <c r="O91" s="47">
        <v>11410</v>
      </c>
      <c r="P91" s="47">
        <v>10937</v>
      </c>
      <c r="Q91" s="47">
        <v>10298</v>
      </c>
      <c r="R91" s="47">
        <v>11445</v>
      </c>
      <c r="S91" s="47">
        <v>13601</v>
      </c>
      <c r="T91" s="47">
        <v>13096</v>
      </c>
      <c r="U91" s="47">
        <v>14209</v>
      </c>
      <c r="V91" s="47">
        <v>11708</v>
      </c>
      <c r="W91" s="47">
        <v>11475</v>
      </c>
      <c r="X91" s="47">
        <v>11211</v>
      </c>
      <c r="Y91" s="47">
        <v>10917</v>
      </c>
      <c r="Z91" s="47">
        <v>9910</v>
      </c>
      <c r="AA91" s="47">
        <v>11636</v>
      </c>
      <c r="AB91" s="47">
        <v>12475</v>
      </c>
      <c r="AC91" s="47">
        <v>11639</v>
      </c>
      <c r="AD91" s="47"/>
    </row>
    <row r="92" spans="1:30" x14ac:dyDescent="0.35">
      <c r="A92" t="s">
        <v>87</v>
      </c>
      <c r="B92" s="47">
        <v>38457</v>
      </c>
      <c r="C92" s="47">
        <v>40377</v>
      </c>
      <c r="D92" s="47">
        <v>37089</v>
      </c>
      <c r="E92" s="47">
        <v>32213</v>
      </c>
      <c r="F92" s="47">
        <v>30748</v>
      </c>
      <c r="G92" s="47">
        <v>38453</v>
      </c>
      <c r="H92" s="47">
        <v>37035</v>
      </c>
      <c r="I92" s="47">
        <v>36138</v>
      </c>
      <c r="J92" s="47">
        <v>29001</v>
      </c>
      <c r="K92" s="47">
        <v>27092</v>
      </c>
      <c r="L92" s="47">
        <v>26214</v>
      </c>
      <c r="M92" s="47">
        <v>23765</v>
      </c>
      <c r="N92" s="47">
        <v>31308</v>
      </c>
      <c r="O92" s="47">
        <v>35149</v>
      </c>
      <c r="P92" s="47">
        <v>32991</v>
      </c>
      <c r="Q92" s="47">
        <v>29352</v>
      </c>
      <c r="R92" s="47">
        <v>33421</v>
      </c>
      <c r="S92" s="47">
        <v>40789</v>
      </c>
      <c r="T92" s="47">
        <v>38898</v>
      </c>
      <c r="U92" s="47">
        <v>41374</v>
      </c>
      <c r="V92" s="47">
        <v>34694</v>
      </c>
      <c r="W92" s="47">
        <v>33219</v>
      </c>
      <c r="X92" s="47">
        <v>32350</v>
      </c>
      <c r="Y92" s="47">
        <v>32201</v>
      </c>
      <c r="Z92" s="47">
        <v>29970</v>
      </c>
      <c r="AA92" s="47">
        <v>35885</v>
      </c>
      <c r="AB92" s="47">
        <v>37892</v>
      </c>
      <c r="AC92" s="47">
        <v>34143</v>
      </c>
      <c r="AD92" s="47"/>
    </row>
    <row r="93" spans="1:30" x14ac:dyDescent="0.35">
      <c r="A93" t="s">
        <v>88</v>
      </c>
      <c r="B93" s="47">
        <v>29074</v>
      </c>
      <c r="C93" s="47">
        <v>30427</v>
      </c>
      <c r="D93" s="47">
        <v>28070</v>
      </c>
      <c r="E93" s="47">
        <v>24823</v>
      </c>
      <c r="F93" s="47">
        <v>23941</v>
      </c>
      <c r="G93" s="47">
        <v>29754</v>
      </c>
      <c r="H93" s="47">
        <v>28834</v>
      </c>
      <c r="I93" s="47">
        <v>28059</v>
      </c>
      <c r="J93" s="47">
        <v>22604</v>
      </c>
      <c r="K93" s="47">
        <v>21230</v>
      </c>
      <c r="L93" s="47">
        <v>20498</v>
      </c>
      <c r="M93" s="47">
        <v>18258</v>
      </c>
      <c r="N93" s="47">
        <v>23574</v>
      </c>
      <c r="O93" s="47">
        <v>26190</v>
      </c>
      <c r="P93" s="47">
        <v>24898</v>
      </c>
      <c r="Q93" s="47">
        <v>22688</v>
      </c>
      <c r="R93" s="47">
        <v>26138</v>
      </c>
      <c r="S93" s="47">
        <v>31852</v>
      </c>
      <c r="T93" s="47">
        <v>30490</v>
      </c>
      <c r="U93" s="47">
        <v>32296</v>
      </c>
      <c r="V93" s="47">
        <v>27240</v>
      </c>
      <c r="W93" s="47">
        <v>26134</v>
      </c>
      <c r="X93" s="47">
        <v>25413</v>
      </c>
      <c r="Y93" s="47">
        <v>24982</v>
      </c>
      <c r="Z93" s="47">
        <v>22704</v>
      </c>
      <c r="AA93" s="47">
        <v>27115</v>
      </c>
      <c r="AB93" s="47">
        <v>28938</v>
      </c>
      <c r="AC93" s="47">
        <v>26244</v>
      </c>
      <c r="AD93" s="47"/>
    </row>
    <row r="94" spans="1:30" x14ac:dyDescent="0.35">
      <c r="A94" t="s">
        <v>89</v>
      </c>
      <c r="B94" s="47">
        <v>2956</v>
      </c>
      <c r="C94" s="47">
        <v>3179</v>
      </c>
      <c r="D94" s="47">
        <v>2999</v>
      </c>
      <c r="E94" s="47">
        <v>2433</v>
      </c>
      <c r="F94" s="47">
        <v>1972</v>
      </c>
      <c r="G94" s="47">
        <v>2442</v>
      </c>
      <c r="H94" s="47">
        <v>2237</v>
      </c>
      <c r="I94" s="47">
        <v>2169</v>
      </c>
      <c r="J94" s="47">
        <v>1817</v>
      </c>
      <c r="K94" s="47">
        <v>1706</v>
      </c>
      <c r="L94" s="47">
        <v>1838</v>
      </c>
      <c r="M94" s="47">
        <v>2151</v>
      </c>
      <c r="N94" s="47">
        <v>2797</v>
      </c>
      <c r="O94" s="47">
        <v>3504</v>
      </c>
      <c r="P94" s="47">
        <v>3178</v>
      </c>
      <c r="Q94" s="47">
        <v>2587</v>
      </c>
      <c r="R94" s="47">
        <v>2235</v>
      </c>
      <c r="S94" s="47">
        <v>2726</v>
      </c>
      <c r="T94" s="47">
        <v>2497</v>
      </c>
      <c r="U94" s="47">
        <v>2745</v>
      </c>
      <c r="V94" s="47">
        <v>2276</v>
      </c>
      <c r="W94" s="47">
        <v>2194</v>
      </c>
      <c r="X94" s="47">
        <v>2267</v>
      </c>
      <c r="Y94" s="47">
        <v>2850</v>
      </c>
      <c r="Z94" s="47">
        <v>2873</v>
      </c>
      <c r="AA94" s="47">
        <v>3449</v>
      </c>
      <c r="AB94" s="47">
        <v>3390</v>
      </c>
      <c r="AC94" s="47">
        <v>2767</v>
      </c>
      <c r="AD94" s="47"/>
    </row>
    <row r="95" spans="1:30" x14ac:dyDescent="0.35">
      <c r="A95" t="s">
        <v>90</v>
      </c>
      <c r="B95" s="47">
        <v>785</v>
      </c>
      <c r="C95" s="47">
        <v>813</v>
      </c>
      <c r="D95" s="47">
        <v>768</v>
      </c>
      <c r="E95" s="47">
        <v>586</v>
      </c>
      <c r="F95" s="47">
        <v>525</v>
      </c>
      <c r="G95" s="47">
        <v>711</v>
      </c>
      <c r="H95" s="47">
        <v>670</v>
      </c>
      <c r="I95" s="47">
        <v>616</v>
      </c>
      <c r="J95" s="47">
        <v>515</v>
      </c>
      <c r="K95" s="47">
        <v>446</v>
      </c>
      <c r="L95" s="47">
        <v>482</v>
      </c>
      <c r="M95" s="47">
        <v>506</v>
      </c>
      <c r="N95" s="47">
        <v>684</v>
      </c>
      <c r="O95" s="47">
        <v>695</v>
      </c>
      <c r="P95" s="47">
        <v>672</v>
      </c>
      <c r="Q95" s="47">
        <v>524</v>
      </c>
      <c r="R95" s="47">
        <v>570</v>
      </c>
      <c r="S95" s="47">
        <v>729</v>
      </c>
      <c r="T95" s="47">
        <v>675</v>
      </c>
      <c r="U95" s="47">
        <v>688</v>
      </c>
      <c r="V95" s="47">
        <v>634</v>
      </c>
      <c r="W95" s="47">
        <v>575</v>
      </c>
      <c r="X95" s="47">
        <v>552</v>
      </c>
      <c r="Y95" s="47">
        <v>612</v>
      </c>
      <c r="Z95" s="47">
        <v>619</v>
      </c>
      <c r="AA95" s="47">
        <v>708</v>
      </c>
      <c r="AB95" s="47">
        <v>733</v>
      </c>
      <c r="AC95" s="47">
        <v>613</v>
      </c>
      <c r="AD95" s="47"/>
    </row>
    <row r="96" spans="1:30" x14ac:dyDescent="0.35">
      <c r="A96" t="s">
        <v>91</v>
      </c>
      <c r="B96" s="47">
        <v>513</v>
      </c>
      <c r="C96" s="47">
        <v>510</v>
      </c>
      <c r="D96" s="47">
        <v>517</v>
      </c>
      <c r="E96" s="47">
        <v>429</v>
      </c>
      <c r="F96" s="47">
        <v>438</v>
      </c>
      <c r="G96" s="47">
        <v>549</v>
      </c>
      <c r="H96" s="47">
        <v>492</v>
      </c>
      <c r="I96" s="47">
        <v>507</v>
      </c>
      <c r="J96" s="47">
        <v>389</v>
      </c>
      <c r="K96" s="47">
        <v>365</v>
      </c>
      <c r="L96" s="47">
        <v>355</v>
      </c>
      <c r="M96" s="47">
        <v>310</v>
      </c>
      <c r="N96" s="47">
        <v>431</v>
      </c>
      <c r="O96" s="47">
        <v>482</v>
      </c>
      <c r="P96" s="47">
        <v>443</v>
      </c>
      <c r="Q96" s="47">
        <v>384</v>
      </c>
      <c r="R96" s="47">
        <v>479</v>
      </c>
      <c r="S96" s="47">
        <v>510</v>
      </c>
      <c r="T96" s="47">
        <v>498</v>
      </c>
      <c r="U96" s="47">
        <v>513</v>
      </c>
      <c r="V96" s="47">
        <v>446</v>
      </c>
      <c r="W96" s="47">
        <v>399</v>
      </c>
      <c r="X96" s="47">
        <v>418</v>
      </c>
      <c r="Y96" s="47">
        <v>430</v>
      </c>
      <c r="Z96" s="47">
        <v>401</v>
      </c>
      <c r="AA96" s="47">
        <v>497</v>
      </c>
      <c r="AB96" s="47">
        <v>523</v>
      </c>
      <c r="AC96" s="47">
        <v>470</v>
      </c>
      <c r="AD96" s="47"/>
    </row>
    <row r="97" spans="1:30" x14ac:dyDescent="0.35">
      <c r="A97" t="s">
        <v>372</v>
      </c>
      <c r="B97" s="47">
        <v>403</v>
      </c>
      <c r="C97" s="47">
        <v>431</v>
      </c>
      <c r="D97" s="47">
        <v>388</v>
      </c>
      <c r="E97" s="47">
        <v>332</v>
      </c>
      <c r="F97" s="47">
        <v>332</v>
      </c>
      <c r="G97" s="47">
        <v>403</v>
      </c>
      <c r="H97" s="47">
        <v>458</v>
      </c>
      <c r="I97" s="47">
        <v>446</v>
      </c>
      <c r="J97" s="47">
        <v>333</v>
      </c>
      <c r="K97" s="47">
        <v>291</v>
      </c>
      <c r="L97" s="47">
        <v>281</v>
      </c>
      <c r="M97" s="47">
        <v>252</v>
      </c>
      <c r="N97" s="47">
        <v>344</v>
      </c>
      <c r="O97" s="47">
        <v>363</v>
      </c>
      <c r="P97" s="47">
        <v>327</v>
      </c>
      <c r="Q97" s="47">
        <v>291</v>
      </c>
      <c r="R97" s="47">
        <v>326</v>
      </c>
      <c r="S97" s="47">
        <v>420</v>
      </c>
      <c r="T97" s="47">
        <v>447</v>
      </c>
      <c r="U97" s="47">
        <v>474</v>
      </c>
      <c r="V97" s="47">
        <v>372</v>
      </c>
      <c r="W97" s="47">
        <v>347</v>
      </c>
      <c r="X97" s="47">
        <v>308</v>
      </c>
      <c r="Y97" s="47">
        <v>336</v>
      </c>
      <c r="Z97" s="47">
        <v>315</v>
      </c>
      <c r="AA97" s="47">
        <v>378</v>
      </c>
      <c r="AB97" s="47">
        <v>396</v>
      </c>
      <c r="AC97" s="47">
        <v>387</v>
      </c>
      <c r="AD97" s="47"/>
    </row>
    <row r="98" spans="1:30" x14ac:dyDescent="0.35">
      <c r="A98" t="s">
        <v>92</v>
      </c>
      <c r="B98" s="47">
        <v>410</v>
      </c>
      <c r="C98" s="47">
        <v>399</v>
      </c>
      <c r="D98" s="47">
        <v>352</v>
      </c>
      <c r="E98" s="47">
        <v>331</v>
      </c>
      <c r="F98" s="47">
        <v>335</v>
      </c>
      <c r="G98" s="47">
        <v>452</v>
      </c>
      <c r="H98" s="47">
        <v>401</v>
      </c>
      <c r="I98" s="47">
        <v>385</v>
      </c>
      <c r="J98" s="47">
        <v>309</v>
      </c>
      <c r="K98" s="47">
        <v>273</v>
      </c>
      <c r="L98" s="47">
        <v>278</v>
      </c>
      <c r="M98" s="47">
        <v>229</v>
      </c>
      <c r="N98" s="47">
        <v>302</v>
      </c>
      <c r="O98" s="47">
        <v>318</v>
      </c>
      <c r="P98" s="47">
        <v>307</v>
      </c>
      <c r="Q98" s="47">
        <v>270</v>
      </c>
      <c r="R98" s="47">
        <v>342</v>
      </c>
      <c r="S98" s="47">
        <v>484</v>
      </c>
      <c r="T98" s="47">
        <v>444</v>
      </c>
      <c r="U98" s="47">
        <v>482</v>
      </c>
      <c r="V98" s="47">
        <v>402</v>
      </c>
      <c r="W98" s="47">
        <v>368</v>
      </c>
      <c r="X98" s="47">
        <v>353</v>
      </c>
      <c r="Y98" s="47">
        <v>335</v>
      </c>
      <c r="Z98" s="47">
        <v>338</v>
      </c>
      <c r="AA98" s="47">
        <v>412</v>
      </c>
      <c r="AB98" s="47">
        <v>447</v>
      </c>
      <c r="AC98" s="47">
        <v>399</v>
      </c>
      <c r="AD98" s="47"/>
    </row>
    <row r="99" spans="1:30" x14ac:dyDescent="0.35">
      <c r="A99" t="s">
        <v>93</v>
      </c>
      <c r="B99" s="47">
        <v>628</v>
      </c>
      <c r="C99" s="47">
        <v>696</v>
      </c>
      <c r="D99" s="47">
        <v>630</v>
      </c>
      <c r="E99" s="47">
        <v>540</v>
      </c>
      <c r="F99" s="47">
        <v>545</v>
      </c>
      <c r="G99" s="47">
        <v>676</v>
      </c>
      <c r="H99" s="47">
        <v>648</v>
      </c>
      <c r="I99" s="47">
        <v>679</v>
      </c>
      <c r="J99" s="47">
        <v>545</v>
      </c>
      <c r="K99" s="47">
        <v>486</v>
      </c>
      <c r="L99" s="47">
        <v>449</v>
      </c>
      <c r="M99" s="47">
        <v>390</v>
      </c>
      <c r="N99" s="47">
        <v>526</v>
      </c>
      <c r="O99" s="47">
        <v>566</v>
      </c>
      <c r="P99" s="47">
        <v>554</v>
      </c>
      <c r="Q99" s="47">
        <v>486</v>
      </c>
      <c r="R99" s="47">
        <v>598</v>
      </c>
      <c r="S99" s="47">
        <v>734</v>
      </c>
      <c r="T99" s="47">
        <v>702</v>
      </c>
      <c r="U99" s="47">
        <v>719</v>
      </c>
      <c r="V99" s="47">
        <v>629</v>
      </c>
      <c r="W99" s="47">
        <v>597</v>
      </c>
      <c r="X99" s="47">
        <v>554</v>
      </c>
      <c r="Y99" s="47">
        <v>525</v>
      </c>
      <c r="Z99" s="47">
        <v>498</v>
      </c>
      <c r="AA99" s="47">
        <v>573</v>
      </c>
      <c r="AB99" s="47">
        <v>652</v>
      </c>
      <c r="AC99" s="47">
        <v>584</v>
      </c>
      <c r="AD99" s="47"/>
    </row>
    <row r="100" spans="1:30" x14ac:dyDescent="0.35">
      <c r="A100" t="s">
        <v>94</v>
      </c>
      <c r="B100" s="47">
        <v>629</v>
      </c>
      <c r="C100" s="47">
        <v>652</v>
      </c>
      <c r="D100" s="47">
        <v>589</v>
      </c>
      <c r="E100" s="47">
        <v>545</v>
      </c>
      <c r="F100" s="47">
        <v>537</v>
      </c>
      <c r="G100" s="47">
        <v>646</v>
      </c>
      <c r="H100" s="47">
        <v>599</v>
      </c>
      <c r="I100" s="47">
        <v>568</v>
      </c>
      <c r="J100" s="47">
        <v>469</v>
      </c>
      <c r="K100" s="47">
        <v>453</v>
      </c>
      <c r="L100" s="47">
        <v>416</v>
      </c>
      <c r="M100" s="47">
        <v>369</v>
      </c>
      <c r="N100" s="47">
        <v>509</v>
      </c>
      <c r="O100" s="47">
        <v>562</v>
      </c>
      <c r="P100" s="47">
        <v>528</v>
      </c>
      <c r="Q100" s="47">
        <v>468</v>
      </c>
      <c r="R100" s="47">
        <v>541</v>
      </c>
      <c r="S100" s="47">
        <v>659</v>
      </c>
      <c r="T100" s="47">
        <v>646</v>
      </c>
      <c r="U100" s="47">
        <v>640</v>
      </c>
      <c r="V100" s="47">
        <v>539</v>
      </c>
      <c r="W100" s="47">
        <v>485</v>
      </c>
      <c r="X100" s="47">
        <v>512</v>
      </c>
      <c r="Y100" s="47">
        <v>539</v>
      </c>
      <c r="Z100" s="47">
        <v>459</v>
      </c>
      <c r="AA100" s="47">
        <v>558</v>
      </c>
      <c r="AB100" s="47">
        <v>587</v>
      </c>
      <c r="AC100" s="47">
        <v>553</v>
      </c>
      <c r="AD100" s="47"/>
    </row>
    <row r="101" spans="1:30" x14ac:dyDescent="0.35">
      <c r="A101" t="s">
        <v>95</v>
      </c>
      <c r="B101" s="47">
        <v>848</v>
      </c>
      <c r="C101" s="47">
        <v>902</v>
      </c>
      <c r="D101" s="47">
        <v>789</v>
      </c>
      <c r="E101" s="47">
        <v>696</v>
      </c>
      <c r="F101" s="47">
        <v>536</v>
      </c>
      <c r="G101" s="47">
        <v>682</v>
      </c>
      <c r="H101" s="47">
        <v>640</v>
      </c>
      <c r="I101" s="47">
        <v>627</v>
      </c>
      <c r="J101" s="47">
        <v>523</v>
      </c>
      <c r="K101" s="47">
        <v>478</v>
      </c>
      <c r="L101" s="47">
        <v>477</v>
      </c>
      <c r="M101" s="47">
        <v>553</v>
      </c>
      <c r="N101" s="47">
        <v>725</v>
      </c>
      <c r="O101" s="47">
        <v>861</v>
      </c>
      <c r="P101" s="47">
        <v>808</v>
      </c>
      <c r="Q101" s="47">
        <v>658</v>
      </c>
      <c r="R101" s="47">
        <v>612</v>
      </c>
      <c r="S101" s="47">
        <v>717</v>
      </c>
      <c r="T101" s="47">
        <v>666</v>
      </c>
      <c r="U101" s="47">
        <v>671</v>
      </c>
      <c r="V101" s="47">
        <v>567</v>
      </c>
      <c r="W101" s="47">
        <v>548</v>
      </c>
      <c r="X101" s="47">
        <v>595</v>
      </c>
      <c r="Y101" s="47">
        <v>697</v>
      </c>
      <c r="Z101" s="47">
        <v>650</v>
      </c>
      <c r="AA101" s="47">
        <v>846</v>
      </c>
      <c r="AB101" s="47">
        <v>807</v>
      </c>
      <c r="AC101" s="47">
        <v>670</v>
      </c>
      <c r="AD101" s="47"/>
    </row>
    <row r="102" spans="1:30" x14ac:dyDescent="0.35">
      <c r="A102" t="s">
        <v>96</v>
      </c>
      <c r="B102" s="47">
        <v>857</v>
      </c>
      <c r="C102" s="47">
        <v>835</v>
      </c>
      <c r="D102" s="47">
        <v>842</v>
      </c>
      <c r="E102" s="47">
        <v>679</v>
      </c>
      <c r="F102" s="47">
        <v>461</v>
      </c>
      <c r="G102" s="47">
        <v>596</v>
      </c>
      <c r="H102" s="47">
        <v>560</v>
      </c>
      <c r="I102" s="47">
        <v>527</v>
      </c>
      <c r="J102" s="47">
        <v>428</v>
      </c>
      <c r="K102" s="47">
        <v>381</v>
      </c>
      <c r="L102" s="47">
        <v>435</v>
      </c>
      <c r="M102" s="47">
        <v>551</v>
      </c>
      <c r="N102" s="47">
        <v>731</v>
      </c>
      <c r="O102" s="47">
        <v>827</v>
      </c>
      <c r="P102" s="47">
        <v>790</v>
      </c>
      <c r="Q102" s="47">
        <v>668</v>
      </c>
      <c r="R102" s="47">
        <v>533</v>
      </c>
      <c r="S102" s="47">
        <v>645</v>
      </c>
      <c r="T102" s="47">
        <v>617</v>
      </c>
      <c r="U102" s="47">
        <v>571</v>
      </c>
      <c r="V102" s="47">
        <v>504</v>
      </c>
      <c r="W102" s="47">
        <v>458</v>
      </c>
      <c r="X102" s="47">
        <v>494</v>
      </c>
      <c r="Y102" s="47">
        <v>677</v>
      </c>
      <c r="Z102" s="47">
        <v>667</v>
      </c>
      <c r="AA102" s="47">
        <v>775</v>
      </c>
      <c r="AB102" s="47">
        <v>845</v>
      </c>
      <c r="AC102" s="47">
        <v>661</v>
      </c>
      <c r="AD102" s="47"/>
    </row>
    <row r="103" spans="1:30" x14ac:dyDescent="0.35">
      <c r="A103" t="s">
        <v>97</v>
      </c>
      <c r="B103" s="47">
        <v>947</v>
      </c>
      <c r="C103" s="47">
        <v>948</v>
      </c>
      <c r="D103" s="47">
        <v>906</v>
      </c>
      <c r="E103" s="47">
        <v>782</v>
      </c>
      <c r="F103" s="47">
        <v>823</v>
      </c>
      <c r="G103" s="47">
        <v>1218</v>
      </c>
      <c r="H103" s="47">
        <v>1066</v>
      </c>
      <c r="I103" s="47">
        <v>1023</v>
      </c>
      <c r="J103" s="47">
        <v>874</v>
      </c>
      <c r="K103" s="47">
        <v>801</v>
      </c>
      <c r="L103" s="47">
        <v>766</v>
      </c>
      <c r="M103" s="47">
        <v>637</v>
      </c>
      <c r="N103" s="47">
        <v>828</v>
      </c>
      <c r="O103" s="47">
        <v>851</v>
      </c>
      <c r="P103" s="47">
        <v>827</v>
      </c>
      <c r="Q103" s="47">
        <v>807</v>
      </c>
      <c r="R103" s="47">
        <v>944</v>
      </c>
      <c r="S103" s="47">
        <v>1267</v>
      </c>
      <c r="T103" s="47">
        <v>1091</v>
      </c>
      <c r="U103" s="47">
        <v>1248</v>
      </c>
      <c r="V103" s="47">
        <v>1052</v>
      </c>
      <c r="W103" s="47">
        <v>982</v>
      </c>
      <c r="X103" s="47">
        <v>872</v>
      </c>
      <c r="Y103" s="47">
        <v>894</v>
      </c>
      <c r="Z103" s="47">
        <v>792</v>
      </c>
      <c r="AA103" s="47">
        <v>935</v>
      </c>
      <c r="AB103" s="47">
        <v>1038</v>
      </c>
      <c r="AC103" s="47">
        <v>954</v>
      </c>
      <c r="AD103" s="47"/>
    </row>
    <row r="104" spans="1:30" x14ac:dyDescent="0.35">
      <c r="A104" t="s">
        <v>98</v>
      </c>
      <c r="B104" s="47">
        <v>2609</v>
      </c>
      <c r="C104" s="47">
        <v>2666</v>
      </c>
      <c r="D104" s="47">
        <v>2554</v>
      </c>
      <c r="E104" s="47">
        <v>2218</v>
      </c>
      <c r="F104" s="47">
        <v>2153</v>
      </c>
      <c r="G104" s="47">
        <v>2935</v>
      </c>
      <c r="H104" s="47">
        <v>2666</v>
      </c>
      <c r="I104" s="47">
        <v>2608</v>
      </c>
      <c r="J104" s="47">
        <v>2119</v>
      </c>
      <c r="K104" s="47">
        <v>1902</v>
      </c>
      <c r="L104" s="47">
        <v>1895</v>
      </c>
      <c r="M104" s="47">
        <v>1770</v>
      </c>
      <c r="N104" s="47">
        <v>2250</v>
      </c>
      <c r="O104" s="47">
        <v>2333</v>
      </c>
      <c r="P104" s="47">
        <v>2215</v>
      </c>
      <c r="Q104" s="47">
        <v>1997</v>
      </c>
      <c r="R104" s="47">
        <v>2329</v>
      </c>
      <c r="S104" s="47">
        <v>3138</v>
      </c>
      <c r="T104" s="47">
        <v>2849</v>
      </c>
      <c r="U104" s="47">
        <v>3115</v>
      </c>
      <c r="V104" s="47">
        <v>2566</v>
      </c>
      <c r="W104" s="47">
        <v>2390</v>
      </c>
      <c r="X104" s="47">
        <v>2238</v>
      </c>
      <c r="Y104" s="47">
        <v>2338</v>
      </c>
      <c r="Z104" s="47">
        <v>2126</v>
      </c>
      <c r="AA104" s="47">
        <v>2579</v>
      </c>
      <c r="AB104" s="47">
        <v>2781</v>
      </c>
      <c r="AC104" s="47">
        <v>2444</v>
      </c>
      <c r="AD104" s="47"/>
    </row>
    <row r="105" spans="1:30" x14ac:dyDescent="0.35">
      <c r="A105" t="s">
        <v>99</v>
      </c>
      <c r="B105" s="47">
        <v>3039</v>
      </c>
      <c r="C105" s="47">
        <v>3188</v>
      </c>
      <c r="D105" s="47">
        <v>2969</v>
      </c>
      <c r="E105" s="47">
        <v>2518</v>
      </c>
      <c r="F105" s="47">
        <v>2324</v>
      </c>
      <c r="G105" s="47">
        <v>3183</v>
      </c>
      <c r="H105" s="47">
        <v>2970</v>
      </c>
      <c r="I105" s="47">
        <v>2904</v>
      </c>
      <c r="J105" s="47">
        <v>2235</v>
      </c>
      <c r="K105" s="47">
        <v>1998</v>
      </c>
      <c r="L105" s="47">
        <v>2012</v>
      </c>
      <c r="M105" s="47">
        <v>2001</v>
      </c>
      <c r="N105" s="47">
        <v>2562</v>
      </c>
      <c r="O105" s="47">
        <v>2647</v>
      </c>
      <c r="P105" s="47">
        <v>2557</v>
      </c>
      <c r="Q105" s="47">
        <v>2266</v>
      </c>
      <c r="R105" s="47">
        <v>2445</v>
      </c>
      <c r="S105" s="47">
        <v>3400</v>
      </c>
      <c r="T105" s="47">
        <v>3120</v>
      </c>
      <c r="U105" s="47">
        <v>3404</v>
      </c>
      <c r="V105" s="47">
        <v>2745</v>
      </c>
      <c r="W105" s="47">
        <v>2560</v>
      </c>
      <c r="X105" s="47">
        <v>2450</v>
      </c>
      <c r="Y105" s="47">
        <v>2637</v>
      </c>
      <c r="Z105" s="47">
        <v>2373</v>
      </c>
      <c r="AA105" s="47">
        <v>2912</v>
      </c>
      <c r="AB105" s="47">
        <v>3058</v>
      </c>
      <c r="AC105" s="47">
        <v>2663</v>
      </c>
      <c r="AD105" s="47"/>
    </row>
    <row r="106" spans="1:30" x14ac:dyDescent="0.35">
      <c r="A106" t="s">
        <v>100</v>
      </c>
      <c r="B106" s="47">
        <v>1307</v>
      </c>
      <c r="C106" s="47">
        <v>1347</v>
      </c>
      <c r="D106" s="47">
        <v>1259</v>
      </c>
      <c r="E106" s="47">
        <v>1078</v>
      </c>
      <c r="F106" s="47">
        <v>1127</v>
      </c>
      <c r="G106" s="47">
        <v>1470</v>
      </c>
      <c r="H106" s="47">
        <v>1369</v>
      </c>
      <c r="I106" s="47">
        <v>1320</v>
      </c>
      <c r="J106" s="47">
        <v>1148</v>
      </c>
      <c r="K106" s="47">
        <v>1035</v>
      </c>
      <c r="L106" s="47">
        <v>1006</v>
      </c>
      <c r="M106" s="47">
        <v>877</v>
      </c>
      <c r="N106" s="47">
        <v>1151</v>
      </c>
      <c r="O106" s="47">
        <v>1223</v>
      </c>
      <c r="P106" s="47">
        <v>1124</v>
      </c>
      <c r="Q106" s="47">
        <v>1050</v>
      </c>
      <c r="R106" s="47">
        <v>1250</v>
      </c>
      <c r="S106" s="47">
        <v>1576</v>
      </c>
      <c r="T106" s="47">
        <v>1518</v>
      </c>
      <c r="U106" s="47">
        <v>1601</v>
      </c>
      <c r="V106" s="47">
        <v>1355</v>
      </c>
      <c r="W106" s="47">
        <v>1265</v>
      </c>
      <c r="X106" s="47">
        <v>1187</v>
      </c>
      <c r="Y106" s="47">
        <v>1174</v>
      </c>
      <c r="Z106" s="47">
        <v>987</v>
      </c>
      <c r="AA106" s="47">
        <v>1219</v>
      </c>
      <c r="AB106" s="47">
        <v>1330</v>
      </c>
      <c r="AC106" s="47">
        <v>1189</v>
      </c>
      <c r="AD106" s="47"/>
    </row>
    <row r="107" spans="1:30" x14ac:dyDescent="0.35">
      <c r="A107" t="s">
        <v>101</v>
      </c>
      <c r="B107" s="47">
        <v>184</v>
      </c>
      <c r="C107" s="47">
        <v>207</v>
      </c>
      <c r="D107" s="47">
        <v>182</v>
      </c>
      <c r="E107" s="47">
        <v>125</v>
      </c>
      <c r="F107" s="47">
        <v>92</v>
      </c>
      <c r="G107" s="47">
        <v>130</v>
      </c>
      <c r="H107" s="47">
        <v>118</v>
      </c>
      <c r="I107" s="47">
        <v>106</v>
      </c>
      <c r="J107" s="47">
        <v>87</v>
      </c>
      <c r="K107" s="47">
        <v>81</v>
      </c>
      <c r="L107" s="47">
        <v>90</v>
      </c>
      <c r="M107" s="47">
        <v>122</v>
      </c>
      <c r="N107" s="47">
        <v>178</v>
      </c>
      <c r="O107" s="47">
        <v>222</v>
      </c>
      <c r="P107" s="47">
        <v>184</v>
      </c>
      <c r="Q107" s="47">
        <v>130</v>
      </c>
      <c r="R107" s="47">
        <v>99</v>
      </c>
      <c r="S107" s="47">
        <v>120</v>
      </c>
      <c r="T107" s="47">
        <v>110</v>
      </c>
      <c r="U107" s="47">
        <v>106</v>
      </c>
      <c r="V107" s="47">
        <v>100</v>
      </c>
      <c r="W107" s="47">
        <v>88</v>
      </c>
      <c r="X107" s="47">
        <v>89</v>
      </c>
      <c r="Y107" s="47">
        <v>131</v>
      </c>
      <c r="Z107" s="47">
        <v>143</v>
      </c>
      <c r="AA107" s="47">
        <v>180</v>
      </c>
      <c r="AB107" s="47">
        <v>154</v>
      </c>
      <c r="AC107" s="47">
        <v>117</v>
      </c>
      <c r="AD107" s="47"/>
    </row>
    <row r="108" spans="1:30" x14ac:dyDescent="0.35">
      <c r="A108" t="s">
        <v>102</v>
      </c>
      <c r="B108" s="47">
        <v>1017</v>
      </c>
      <c r="C108" s="47">
        <v>1132</v>
      </c>
      <c r="D108" s="47">
        <v>1052</v>
      </c>
      <c r="E108" s="47">
        <v>831</v>
      </c>
      <c r="F108" s="47">
        <v>685</v>
      </c>
      <c r="G108" s="47">
        <v>828</v>
      </c>
      <c r="H108" s="47">
        <v>774</v>
      </c>
      <c r="I108" s="47">
        <v>754</v>
      </c>
      <c r="J108" s="47">
        <v>612</v>
      </c>
      <c r="K108" s="47">
        <v>576</v>
      </c>
      <c r="L108" s="47">
        <v>614</v>
      </c>
      <c r="M108" s="47">
        <v>723</v>
      </c>
      <c r="N108" s="47">
        <v>912</v>
      </c>
      <c r="O108" s="47">
        <v>1160</v>
      </c>
      <c r="P108" s="47">
        <v>1030</v>
      </c>
      <c r="Q108" s="47">
        <v>847</v>
      </c>
      <c r="R108" s="47">
        <v>699</v>
      </c>
      <c r="S108" s="47">
        <v>890</v>
      </c>
      <c r="T108" s="47">
        <v>818</v>
      </c>
      <c r="U108" s="47">
        <v>936</v>
      </c>
      <c r="V108" s="47">
        <v>748</v>
      </c>
      <c r="W108" s="47">
        <v>708</v>
      </c>
      <c r="X108" s="47">
        <v>709</v>
      </c>
      <c r="Y108" s="47">
        <v>939</v>
      </c>
      <c r="Z108" s="47">
        <v>950</v>
      </c>
      <c r="AA108" s="47">
        <v>1124</v>
      </c>
      <c r="AB108" s="47">
        <v>1104</v>
      </c>
      <c r="AC108" s="47">
        <v>920</v>
      </c>
      <c r="AD108" s="47"/>
    </row>
    <row r="109" spans="1:30" x14ac:dyDescent="0.35">
      <c r="A109" t="s">
        <v>103</v>
      </c>
      <c r="B109" s="47">
        <v>890</v>
      </c>
      <c r="C109" s="47">
        <v>1033</v>
      </c>
      <c r="D109" s="47">
        <v>935</v>
      </c>
      <c r="E109" s="47">
        <v>694</v>
      </c>
      <c r="F109" s="47">
        <v>608</v>
      </c>
      <c r="G109" s="47">
        <v>850</v>
      </c>
      <c r="H109" s="47">
        <v>731</v>
      </c>
      <c r="I109" s="47">
        <v>720</v>
      </c>
      <c r="J109" s="47">
        <v>645</v>
      </c>
      <c r="K109" s="47">
        <v>644</v>
      </c>
      <c r="L109" s="47">
        <v>563</v>
      </c>
      <c r="M109" s="47">
        <v>575</v>
      </c>
      <c r="N109" s="47">
        <v>819</v>
      </c>
      <c r="O109" s="47">
        <v>976</v>
      </c>
      <c r="P109" s="47">
        <v>848</v>
      </c>
      <c r="Q109" s="47">
        <v>656</v>
      </c>
      <c r="R109" s="47">
        <v>641</v>
      </c>
      <c r="S109" s="47">
        <v>843</v>
      </c>
      <c r="T109" s="47">
        <v>780</v>
      </c>
      <c r="U109" s="47">
        <v>925</v>
      </c>
      <c r="V109" s="47">
        <v>755</v>
      </c>
      <c r="W109" s="47">
        <v>730</v>
      </c>
      <c r="X109" s="47">
        <v>656</v>
      </c>
      <c r="Y109" s="47">
        <v>711</v>
      </c>
      <c r="Z109" s="47">
        <v>702</v>
      </c>
      <c r="AA109" s="47">
        <v>853</v>
      </c>
      <c r="AB109" s="47">
        <v>881</v>
      </c>
      <c r="AC109" s="47">
        <v>717</v>
      </c>
      <c r="AD109" s="47"/>
    </row>
    <row r="110" spans="1:30" x14ac:dyDescent="0.35">
      <c r="A110" t="s">
        <v>104</v>
      </c>
      <c r="B110" s="47">
        <v>1379</v>
      </c>
      <c r="C110" s="47">
        <v>1511</v>
      </c>
      <c r="D110" s="47">
        <v>1340</v>
      </c>
      <c r="E110" s="47">
        <v>1147</v>
      </c>
      <c r="F110" s="47">
        <v>767</v>
      </c>
      <c r="G110" s="47">
        <v>819</v>
      </c>
      <c r="H110" s="47">
        <v>770</v>
      </c>
      <c r="I110" s="47">
        <v>722</v>
      </c>
      <c r="J110" s="47">
        <v>626</v>
      </c>
      <c r="K110" s="47">
        <v>570</v>
      </c>
      <c r="L110" s="47">
        <v>724</v>
      </c>
      <c r="M110" s="47">
        <v>992</v>
      </c>
      <c r="N110" s="47">
        <v>1259</v>
      </c>
      <c r="O110" s="47">
        <v>1619</v>
      </c>
      <c r="P110" s="47">
        <v>1443</v>
      </c>
      <c r="Q110" s="47">
        <v>1188</v>
      </c>
      <c r="R110" s="47">
        <v>814</v>
      </c>
      <c r="S110" s="47">
        <v>892</v>
      </c>
      <c r="T110" s="47">
        <v>811</v>
      </c>
      <c r="U110" s="47">
        <v>867</v>
      </c>
      <c r="V110" s="47">
        <v>729</v>
      </c>
      <c r="W110" s="47">
        <v>708</v>
      </c>
      <c r="X110" s="47">
        <v>931</v>
      </c>
      <c r="Y110" s="47">
        <v>1224</v>
      </c>
      <c r="Z110" s="47">
        <v>1333</v>
      </c>
      <c r="AA110" s="47">
        <v>1548</v>
      </c>
      <c r="AB110" s="47">
        <v>1437</v>
      </c>
      <c r="AC110" s="47">
        <v>1143</v>
      </c>
      <c r="AD110" s="47"/>
    </row>
    <row r="111" spans="1:30" x14ac:dyDescent="0.35">
      <c r="A111" t="s">
        <v>105</v>
      </c>
      <c r="B111" s="47">
        <v>1357</v>
      </c>
      <c r="C111" s="47">
        <v>1410</v>
      </c>
      <c r="D111" s="47">
        <v>1320</v>
      </c>
      <c r="E111" s="47">
        <v>1112</v>
      </c>
      <c r="F111" s="47">
        <v>1000</v>
      </c>
      <c r="G111" s="47">
        <v>1345</v>
      </c>
      <c r="H111" s="47">
        <v>1153</v>
      </c>
      <c r="I111" s="47">
        <v>1091</v>
      </c>
      <c r="J111" s="47">
        <v>913</v>
      </c>
      <c r="K111" s="47">
        <v>817</v>
      </c>
      <c r="L111" s="47">
        <v>835</v>
      </c>
      <c r="M111" s="47">
        <v>853</v>
      </c>
      <c r="N111" s="47">
        <v>1154</v>
      </c>
      <c r="O111" s="47">
        <v>1227</v>
      </c>
      <c r="P111" s="47">
        <v>1182</v>
      </c>
      <c r="Q111" s="47">
        <v>959</v>
      </c>
      <c r="R111" s="47">
        <v>1025</v>
      </c>
      <c r="S111" s="47">
        <v>1324</v>
      </c>
      <c r="T111" s="47">
        <v>1152</v>
      </c>
      <c r="U111" s="47">
        <v>1258</v>
      </c>
      <c r="V111" s="47">
        <v>1089</v>
      </c>
      <c r="W111" s="47">
        <v>1032</v>
      </c>
      <c r="X111" s="47">
        <v>963</v>
      </c>
      <c r="Y111" s="47">
        <v>1110</v>
      </c>
      <c r="Z111" s="47">
        <v>1106</v>
      </c>
      <c r="AA111" s="47">
        <v>1236</v>
      </c>
      <c r="AB111" s="47">
        <v>1295</v>
      </c>
      <c r="AC111" s="47">
        <v>1109</v>
      </c>
      <c r="AD111" s="47"/>
    </row>
    <row r="112" spans="1:30" x14ac:dyDescent="0.35">
      <c r="A112" t="s">
        <v>106</v>
      </c>
      <c r="B112" s="47">
        <v>256</v>
      </c>
      <c r="C112" s="47">
        <v>266</v>
      </c>
      <c r="D112" s="47">
        <v>253</v>
      </c>
      <c r="E112" s="47">
        <v>249</v>
      </c>
      <c r="F112" s="47">
        <v>191</v>
      </c>
      <c r="G112" s="47">
        <v>231</v>
      </c>
      <c r="H112" s="47">
        <v>204</v>
      </c>
      <c r="I112" s="47">
        <v>206</v>
      </c>
      <c r="J112" s="47">
        <v>175</v>
      </c>
      <c r="K112" s="47">
        <v>159</v>
      </c>
      <c r="L112" s="47">
        <v>174</v>
      </c>
      <c r="M112" s="47">
        <v>176</v>
      </c>
      <c r="N112" s="47">
        <v>230</v>
      </c>
      <c r="O112" s="47">
        <v>249</v>
      </c>
      <c r="P112" s="47">
        <v>235</v>
      </c>
      <c r="Q112" s="47">
        <v>225</v>
      </c>
      <c r="R112" s="47">
        <v>205</v>
      </c>
      <c r="S112" s="47">
        <v>225</v>
      </c>
      <c r="T112" s="47">
        <v>208</v>
      </c>
      <c r="U112" s="47">
        <v>213</v>
      </c>
      <c r="V112" s="47">
        <v>191</v>
      </c>
      <c r="W112" s="47">
        <v>172</v>
      </c>
      <c r="X112" s="47">
        <v>199</v>
      </c>
      <c r="Y112" s="47">
        <v>225</v>
      </c>
      <c r="Z112" s="47">
        <v>223</v>
      </c>
      <c r="AA112" s="47">
        <v>276</v>
      </c>
      <c r="AB112" s="47">
        <v>317</v>
      </c>
      <c r="AC112" s="47">
        <v>261</v>
      </c>
      <c r="AD112" s="47"/>
    </row>
    <row r="113" spans="1:30" x14ac:dyDescent="0.35">
      <c r="A113" t="s">
        <v>107</v>
      </c>
      <c r="B113" s="47">
        <v>4215</v>
      </c>
      <c r="C113" s="47">
        <v>4462</v>
      </c>
      <c r="D113" s="47">
        <v>4065</v>
      </c>
      <c r="E113" s="47">
        <v>3414</v>
      </c>
      <c r="F113" s="47">
        <v>3173</v>
      </c>
      <c r="G113" s="47">
        <v>3919</v>
      </c>
      <c r="H113" s="47">
        <v>3836</v>
      </c>
      <c r="I113" s="47">
        <v>3830</v>
      </c>
      <c r="J113" s="47">
        <v>2847</v>
      </c>
      <c r="K113" s="47">
        <v>2650</v>
      </c>
      <c r="L113" s="47">
        <v>2587</v>
      </c>
      <c r="M113" s="47">
        <v>2449</v>
      </c>
      <c r="N113" s="47">
        <v>3386</v>
      </c>
      <c r="O113" s="47">
        <v>3958</v>
      </c>
      <c r="P113" s="47">
        <v>3589</v>
      </c>
      <c r="Q113" s="47">
        <v>3075</v>
      </c>
      <c r="R113" s="47">
        <v>3396</v>
      </c>
      <c r="S113" s="47">
        <v>3989</v>
      </c>
      <c r="T113" s="47">
        <v>3952</v>
      </c>
      <c r="U113" s="47">
        <v>4196</v>
      </c>
      <c r="V113" s="47">
        <v>3343</v>
      </c>
      <c r="W113" s="47">
        <v>3199</v>
      </c>
      <c r="X113" s="47">
        <v>3236</v>
      </c>
      <c r="Y113" s="47">
        <v>3269</v>
      </c>
      <c r="Z113" s="47">
        <v>3275</v>
      </c>
      <c r="AA113" s="47">
        <v>3863</v>
      </c>
      <c r="AB113" s="47">
        <v>4000</v>
      </c>
      <c r="AC113" s="47">
        <v>3680</v>
      </c>
      <c r="AD113" s="47"/>
    </row>
    <row r="114" spans="1:30" x14ac:dyDescent="0.35">
      <c r="A114" t="s">
        <v>108</v>
      </c>
      <c r="B114" s="47">
        <v>1774</v>
      </c>
      <c r="C114" s="47">
        <v>1887</v>
      </c>
      <c r="D114" s="47">
        <v>1659</v>
      </c>
      <c r="E114" s="47">
        <v>1494</v>
      </c>
      <c r="F114" s="47">
        <v>1407</v>
      </c>
      <c r="G114" s="47">
        <v>1744</v>
      </c>
      <c r="H114" s="47">
        <v>1693</v>
      </c>
      <c r="I114" s="47">
        <v>1771</v>
      </c>
      <c r="J114" s="47">
        <v>1252</v>
      </c>
      <c r="K114" s="47">
        <v>1183</v>
      </c>
      <c r="L114" s="47">
        <v>1143</v>
      </c>
      <c r="M114" s="47">
        <v>1042</v>
      </c>
      <c r="N114" s="47">
        <v>1422</v>
      </c>
      <c r="O114" s="47">
        <v>1642</v>
      </c>
      <c r="P114" s="47">
        <v>1590</v>
      </c>
      <c r="Q114" s="47">
        <v>1402</v>
      </c>
      <c r="R114" s="47">
        <v>1500</v>
      </c>
      <c r="S114" s="47">
        <v>1756</v>
      </c>
      <c r="T114" s="47">
        <v>1757</v>
      </c>
      <c r="U114" s="47">
        <v>1875</v>
      </c>
      <c r="V114" s="47">
        <v>1453</v>
      </c>
      <c r="W114" s="47">
        <v>1456</v>
      </c>
      <c r="X114" s="47">
        <v>1495</v>
      </c>
      <c r="Y114" s="47">
        <v>1471</v>
      </c>
      <c r="Z114" s="47">
        <v>1464</v>
      </c>
      <c r="AA114" s="47">
        <v>1651</v>
      </c>
      <c r="AB114" s="47">
        <v>1806</v>
      </c>
      <c r="AC114" s="47">
        <v>1768</v>
      </c>
      <c r="AD114" s="47"/>
    </row>
    <row r="115" spans="1:30" x14ac:dyDescent="0.35">
      <c r="A115" t="s">
        <v>109</v>
      </c>
      <c r="B115" s="47">
        <v>4215</v>
      </c>
      <c r="C115" s="47">
        <v>4462</v>
      </c>
      <c r="D115" s="47">
        <v>4065</v>
      </c>
      <c r="E115" s="47">
        <v>3414</v>
      </c>
      <c r="F115" s="47">
        <v>3173</v>
      </c>
      <c r="G115" s="47">
        <v>3919</v>
      </c>
      <c r="H115" s="47">
        <v>3836</v>
      </c>
      <c r="I115" s="47">
        <v>3830</v>
      </c>
      <c r="J115" s="47">
        <v>2847</v>
      </c>
      <c r="K115" s="47">
        <v>2650</v>
      </c>
      <c r="L115" s="47">
        <v>2587</v>
      </c>
      <c r="M115" s="47">
        <v>2449</v>
      </c>
      <c r="N115" s="47">
        <v>3386</v>
      </c>
      <c r="O115" s="47">
        <v>3958</v>
      </c>
      <c r="P115" s="47">
        <v>3589</v>
      </c>
      <c r="Q115" s="47">
        <v>3075</v>
      </c>
      <c r="R115" s="47">
        <v>3396</v>
      </c>
      <c r="S115" s="47">
        <v>3989</v>
      </c>
      <c r="T115" s="47">
        <v>3952</v>
      </c>
      <c r="U115" s="47">
        <v>4196</v>
      </c>
      <c r="V115" s="47">
        <v>3343</v>
      </c>
      <c r="W115" s="47">
        <v>3199</v>
      </c>
      <c r="X115" s="47">
        <v>3236</v>
      </c>
      <c r="Y115" s="47">
        <v>3269</v>
      </c>
      <c r="Z115" s="47">
        <v>3275</v>
      </c>
      <c r="AA115" s="47">
        <v>3863</v>
      </c>
      <c r="AB115" s="47">
        <v>4000</v>
      </c>
      <c r="AC115" s="47">
        <v>3680</v>
      </c>
      <c r="AD115" s="47"/>
    </row>
    <row r="116" spans="1:30" x14ac:dyDescent="0.35">
      <c r="A116" t="s">
        <v>110</v>
      </c>
      <c r="B116" s="47">
        <v>335</v>
      </c>
      <c r="C116" s="47">
        <v>343</v>
      </c>
      <c r="D116" s="47">
        <v>337</v>
      </c>
      <c r="E116" s="47">
        <v>243</v>
      </c>
      <c r="F116" s="47">
        <v>210</v>
      </c>
      <c r="G116" s="47">
        <v>286</v>
      </c>
      <c r="H116" s="47">
        <v>273</v>
      </c>
      <c r="I116" s="47">
        <v>233</v>
      </c>
      <c r="J116" s="47">
        <v>207</v>
      </c>
      <c r="K116" s="47">
        <v>193</v>
      </c>
      <c r="L116" s="47">
        <v>188</v>
      </c>
      <c r="M116" s="47">
        <v>190</v>
      </c>
      <c r="N116" s="47">
        <v>298</v>
      </c>
      <c r="O116" s="47">
        <v>323</v>
      </c>
      <c r="P116" s="47">
        <v>292</v>
      </c>
      <c r="Q116" s="47">
        <v>213</v>
      </c>
      <c r="R116" s="47">
        <v>240</v>
      </c>
      <c r="S116" s="47">
        <v>302</v>
      </c>
      <c r="T116" s="47">
        <v>291</v>
      </c>
      <c r="U116" s="47">
        <v>313</v>
      </c>
      <c r="V116" s="47">
        <v>241</v>
      </c>
      <c r="W116" s="47">
        <v>226</v>
      </c>
      <c r="X116" s="47">
        <v>218</v>
      </c>
      <c r="Y116" s="47">
        <v>237</v>
      </c>
      <c r="Z116" s="47">
        <v>248</v>
      </c>
      <c r="AA116" s="47">
        <v>330</v>
      </c>
      <c r="AB116" s="47">
        <v>326</v>
      </c>
      <c r="AC116" s="47">
        <v>282</v>
      </c>
      <c r="AD116" s="47"/>
    </row>
    <row r="117" spans="1:30" x14ac:dyDescent="0.35">
      <c r="A117" t="s">
        <v>111</v>
      </c>
      <c r="B117" s="47">
        <v>3543</v>
      </c>
      <c r="C117" s="47">
        <v>3717</v>
      </c>
      <c r="D117" s="47">
        <v>3557</v>
      </c>
      <c r="E117" s="47">
        <v>2916</v>
      </c>
      <c r="F117" s="47">
        <v>2853</v>
      </c>
      <c r="G117" s="47">
        <v>3285</v>
      </c>
      <c r="H117" s="47">
        <v>3102</v>
      </c>
      <c r="I117" s="47">
        <v>3155</v>
      </c>
      <c r="J117" s="47">
        <v>2458</v>
      </c>
      <c r="K117" s="47">
        <v>2332</v>
      </c>
      <c r="L117" s="47">
        <v>2293</v>
      </c>
      <c r="M117" s="47">
        <v>2173</v>
      </c>
      <c r="N117" s="47">
        <v>2888</v>
      </c>
      <c r="O117" s="47">
        <v>3263</v>
      </c>
      <c r="P117" s="47">
        <v>3136</v>
      </c>
      <c r="Q117" s="47">
        <v>2623</v>
      </c>
      <c r="R117" s="47">
        <v>2976</v>
      </c>
      <c r="S117" s="47">
        <v>3468</v>
      </c>
      <c r="T117" s="47">
        <v>3248</v>
      </c>
      <c r="U117" s="47">
        <v>3353</v>
      </c>
      <c r="V117" s="47">
        <v>2826</v>
      </c>
      <c r="W117" s="47">
        <v>2717</v>
      </c>
      <c r="X117" s="47">
        <v>2707</v>
      </c>
      <c r="Y117" s="47">
        <v>2802</v>
      </c>
      <c r="Z117" s="47">
        <v>2684</v>
      </c>
      <c r="AA117" s="47">
        <v>3185</v>
      </c>
      <c r="AB117" s="47">
        <v>3258</v>
      </c>
      <c r="AC117" s="47">
        <v>2889</v>
      </c>
      <c r="AD117" s="47"/>
    </row>
    <row r="118" spans="1:30" x14ac:dyDescent="0.35">
      <c r="A118" t="s">
        <v>112</v>
      </c>
      <c r="B118" s="47">
        <v>336</v>
      </c>
      <c r="C118" s="47">
        <v>357</v>
      </c>
      <c r="D118" s="47">
        <v>316</v>
      </c>
      <c r="E118" s="47">
        <v>297</v>
      </c>
      <c r="F118" s="47">
        <v>208</v>
      </c>
      <c r="G118" s="47">
        <v>244</v>
      </c>
      <c r="H118" s="47">
        <v>218</v>
      </c>
      <c r="I118" s="47">
        <v>208</v>
      </c>
      <c r="J118" s="47">
        <v>176</v>
      </c>
      <c r="K118" s="47">
        <v>163</v>
      </c>
      <c r="L118" s="47">
        <v>172</v>
      </c>
      <c r="M118" s="47">
        <v>196</v>
      </c>
      <c r="N118" s="47">
        <v>266</v>
      </c>
      <c r="O118" s="47">
        <v>327</v>
      </c>
      <c r="P118" s="47">
        <v>302</v>
      </c>
      <c r="Q118" s="47">
        <v>237</v>
      </c>
      <c r="R118" s="47">
        <v>200</v>
      </c>
      <c r="S118" s="47">
        <v>246</v>
      </c>
      <c r="T118" s="47">
        <v>220</v>
      </c>
      <c r="U118" s="47">
        <v>230</v>
      </c>
      <c r="V118" s="47">
        <v>194</v>
      </c>
      <c r="W118" s="47">
        <v>177</v>
      </c>
      <c r="X118" s="47">
        <v>205</v>
      </c>
      <c r="Y118" s="47">
        <v>249</v>
      </c>
      <c r="Z118" s="47">
        <v>265</v>
      </c>
      <c r="AA118" s="47">
        <v>307</v>
      </c>
      <c r="AB118" s="47">
        <v>333</v>
      </c>
      <c r="AC118" s="47">
        <v>250</v>
      </c>
      <c r="AD118" s="47"/>
    </row>
    <row r="119" spans="1:30" x14ac:dyDescent="0.35">
      <c r="A119" t="s">
        <v>113</v>
      </c>
      <c r="B119" s="47">
        <v>1234</v>
      </c>
      <c r="C119" s="47">
        <v>1335</v>
      </c>
      <c r="D119" s="47">
        <v>1237</v>
      </c>
      <c r="E119" s="47">
        <v>977</v>
      </c>
      <c r="F119" s="47">
        <v>867</v>
      </c>
      <c r="G119" s="47">
        <v>1081</v>
      </c>
      <c r="H119" s="47">
        <v>980</v>
      </c>
      <c r="I119" s="47">
        <v>935</v>
      </c>
      <c r="J119" s="47">
        <v>774</v>
      </c>
      <c r="K119" s="47">
        <v>698</v>
      </c>
      <c r="L119" s="47">
        <v>729</v>
      </c>
      <c r="M119" s="47">
        <v>724</v>
      </c>
      <c r="N119" s="47">
        <v>1006</v>
      </c>
      <c r="O119" s="47">
        <v>1095</v>
      </c>
      <c r="P119" s="47">
        <v>1008</v>
      </c>
      <c r="Q119" s="47">
        <v>807</v>
      </c>
      <c r="R119" s="47">
        <v>831</v>
      </c>
      <c r="S119" s="47">
        <v>1043</v>
      </c>
      <c r="T119" s="47">
        <v>948</v>
      </c>
      <c r="U119" s="47">
        <v>1003</v>
      </c>
      <c r="V119" s="47">
        <v>864</v>
      </c>
      <c r="W119" s="47">
        <v>829</v>
      </c>
      <c r="X119" s="47">
        <v>834</v>
      </c>
      <c r="Y119" s="47">
        <v>941</v>
      </c>
      <c r="Z119" s="47">
        <v>936</v>
      </c>
      <c r="AA119" s="47">
        <v>1106</v>
      </c>
      <c r="AB119" s="47">
        <v>1123</v>
      </c>
      <c r="AC119" s="47">
        <v>972</v>
      </c>
      <c r="AD119" s="47"/>
    </row>
    <row r="120" spans="1:30" x14ac:dyDescent="0.35">
      <c r="A120" t="s">
        <v>114</v>
      </c>
      <c r="B120" s="47">
        <v>420</v>
      </c>
      <c r="C120" s="47">
        <v>451</v>
      </c>
      <c r="D120" s="47">
        <v>404</v>
      </c>
      <c r="E120" s="47">
        <v>437</v>
      </c>
      <c r="F120" s="47">
        <v>261</v>
      </c>
      <c r="G120" s="47">
        <v>295</v>
      </c>
      <c r="H120" s="47">
        <v>306</v>
      </c>
      <c r="I120" s="47">
        <v>301</v>
      </c>
      <c r="J120" s="47">
        <v>213</v>
      </c>
      <c r="K120" s="47">
        <v>194</v>
      </c>
      <c r="L120" s="47">
        <v>255</v>
      </c>
      <c r="M120" s="47">
        <v>287</v>
      </c>
      <c r="N120" s="47">
        <v>371</v>
      </c>
      <c r="O120" s="47">
        <v>467</v>
      </c>
      <c r="P120" s="47">
        <v>415</v>
      </c>
      <c r="Q120" s="47">
        <v>401</v>
      </c>
      <c r="R120" s="47">
        <v>283</v>
      </c>
      <c r="S120" s="47">
        <v>333</v>
      </c>
      <c r="T120" s="47">
        <v>329</v>
      </c>
      <c r="U120" s="47">
        <v>335</v>
      </c>
      <c r="V120" s="47">
        <v>262</v>
      </c>
      <c r="W120" s="47">
        <v>241</v>
      </c>
      <c r="X120" s="47">
        <v>290</v>
      </c>
      <c r="Y120" s="47">
        <v>378</v>
      </c>
      <c r="Z120" s="47">
        <v>342</v>
      </c>
      <c r="AA120" s="47">
        <v>413</v>
      </c>
      <c r="AB120" s="47">
        <v>435</v>
      </c>
      <c r="AC120" s="47">
        <v>374</v>
      </c>
      <c r="AD120" s="47"/>
    </row>
    <row r="121" spans="1:30" x14ac:dyDescent="0.35">
      <c r="A121" t="s">
        <v>115</v>
      </c>
      <c r="B121" s="47">
        <v>745</v>
      </c>
      <c r="C121" s="47">
        <v>820</v>
      </c>
      <c r="D121" s="47">
        <v>756</v>
      </c>
      <c r="E121" s="47">
        <v>625</v>
      </c>
      <c r="F121" s="47">
        <v>523</v>
      </c>
      <c r="G121" s="47">
        <v>667</v>
      </c>
      <c r="H121" s="47">
        <v>621</v>
      </c>
      <c r="I121" s="47">
        <v>604</v>
      </c>
      <c r="J121" s="47">
        <v>490</v>
      </c>
      <c r="K121" s="47">
        <v>437</v>
      </c>
      <c r="L121" s="47">
        <v>423</v>
      </c>
      <c r="M121" s="47">
        <v>454</v>
      </c>
      <c r="N121" s="47">
        <v>623</v>
      </c>
      <c r="O121" s="47">
        <v>706</v>
      </c>
      <c r="P121" s="47">
        <v>666</v>
      </c>
      <c r="Q121" s="47">
        <v>550</v>
      </c>
      <c r="R121" s="47">
        <v>554</v>
      </c>
      <c r="S121" s="47">
        <v>678</v>
      </c>
      <c r="T121" s="47">
        <v>637</v>
      </c>
      <c r="U121" s="47">
        <v>699</v>
      </c>
      <c r="V121" s="47">
        <v>576</v>
      </c>
      <c r="W121" s="47">
        <v>526</v>
      </c>
      <c r="X121" s="47">
        <v>548</v>
      </c>
      <c r="Y121" s="47">
        <v>607</v>
      </c>
      <c r="Z121" s="47">
        <v>574</v>
      </c>
      <c r="AA121" s="47">
        <v>703</v>
      </c>
      <c r="AB121" s="47">
        <v>731</v>
      </c>
      <c r="AC121" s="47">
        <v>622</v>
      </c>
      <c r="AD121" s="47"/>
    </row>
    <row r="122" spans="1:30" x14ac:dyDescent="0.35">
      <c r="A122" t="s">
        <v>116</v>
      </c>
      <c r="B122" s="47">
        <v>827</v>
      </c>
      <c r="C122" s="47">
        <v>911</v>
      </c>
      <c r="D122" s="47">
        <v>827</v>
      </c>
      <c r="E122" s="47">
        <v>712</v>
      </c>
      <c r="F122" s="47">
        <v>606</v>
      </c>
      <c r="G122" s="47">
        <v>768</v>
      </c>
      <c r="H122" s="47">
        <v>747</v>
      </c>
      <c r="I122" s="47">
        <v>719</v>
      </c>
      <c r="J122" s="47">
        <v>549</v>
      </c>
      <c r="K122" s="47">
        <v>498</v>
      </c>
      <c r="L122" s="47">
        <v>477</v>
      </c>
      <c r="M122" s="47">
        <v>511</v>
      </c>
      <c r="N122" s="47">
        <v>685</v>
      </c>
      <c r="O122" s="47">
        <v>777</v>
      </c>
      <c r="P122" s="47">
        <v>739</v>
      </c>
      <c r="Q122" s="47">
        <v>652</v>
      </c>
      <c r="R122" s="47">
        <v>647</v>
      </c>
      <c r="S122" s="47">
        <v>794</v>
      </c>
      <c r="T122" s="47">
        <v>790</v>
      </c>
      <c r="U122" s="47">
        <v>864</v>
      </c>
      <c r="V122" s="47">
        <v>653</v>
      </c>
      <c r="W122" s="47">
        <v>599</v>
      </c>
      <c r="X122" s="47">
        <v>612</v>
      </c>
      <c r="Y122" s="47">
        <v>672</v>
      </c>
      <c r="Z122" s="47">
        <v>635</v>
      </c>
      <c r="AA122" s="47">
        <v>774</v>
      </c>
      <c r="AB122" s="47">
        <v>817</v>
      </c>
      <c r="AC122" s="47">
        <v>742</v>
      </c>
      <c r="AD122" s="47"/>
    </row>
    <row r="123" spans="1:30" x14ac:dyDescent="0.35">
      <c r="A123" t="s">
        <v>117</v>
      </c>
      <c r="B123" s="47">
        <v>1728</v>
      </c>
      <c r="C123" s="47">
        <v>1772</v>
      </c>
      <c r="D123" s="47">
        <v>1669</v>
      </c>
      <c r="E123" s="47">
        <v>1399</v>
      </c>
      <c r="F123" s="47">
        <v>1412</v>
      </c>
      <c r="G123" s="47">
        <v>1851</v>
      </c>
      <c r="H123" s="47">
        <v>1601</v>
      </c>
      <c r="I123" s="47">
        <v>1578</v>
      </c>
      <c r="J123" s="47">
        <v>1378</v>
      </c>
      <c r="K123" s="47">
        <v>1243</v>
      </c>
      <c r="L123" s="47">
        <v>1234</v>
      </c>
      <c r="M123" s="47">
        <v>1092</v>
      </c>
      <c r="N123" s="47">
        <v>1423</v>
      </c>
      <c r="O123" s="47">
        <v>1514</v>
      </c>
      <c r="P123" s="47">
        <v>1389</v>
      </c>
      <c r="Q123" s="47">
        <v>1242</v>
      </c>
      <c r="R123" s="47">
        <v>1494</v>
      </c>
      <c r="S123" s="47">
        <v>1940</v>
      </c>
      <c r="T123" s="47">
        <v>1731</v>
      </c>
      <c r="U123" s="47">
        <v>1835</v>
      </c>
      <c r="V123" s="47">
        <v>1609</v>
      </c>
      <c r="W123" s="47">
        <v>1490</v>
      </c>
      <c r="X123" s="47">
        <v>1413</v>
      </c>
      <c r="Y123" s="47">
        <v>1421</v>
      </c>
      <c r="Z123" s="47">
        <v>1283</v>
      </c>
      <c r="AA123" s="47">
        <v>1581</v>
      </c>
      <c r="AB123" s="47">
        <v>1751</v>
      </c>
      <c r="AC123" s="47">
        <v>1508</v>
      </c>
      <c r="AD123" s="47"/>
    </row>
    <row r="124" spans="1:30" x14ac:dyDescent="0.35">
      <c r="A124" t="s">
        <v>118</v>
      </c>
      <c r="B124" s="47">
        <v>729</v>
      </c>
      <c r="C124" s="47">
        <v>722</v>
      </c>
      <c r="D124" s="47">
        <v>710</v>
      </c>
      <c r="E124" s="47">
        <v>654</v>
      </c>
      <c r="F124" s="47">
        <v>651</v>
      </c>
      <c r="G124" s="47">
        <v>820</v>
      </c>
      <c r="H124" s="47">
        <v>715</v>
      </c>
      <c r="I124" s="47">
        <v>693</v>
      </c>
      <c r="J124" s="47">
        <v>612</v>
      </c>
      <c r="K124" s="47">
        <v>550</v>
      </c>
      <c r="L124" s="47">
        <v>534</v>
      </c>
      <c r="M124" s="47">
        <v>479</v>
      </c>
      <c r="N124" s="47">
        <v>606</v>
      </c>
      <c r="O124" s="47">
        <v>629</v>
      </c>
      <c r="P124" s="47">
        <v>574</v>
      </c>
      <c r="Q124" s="47">
        <v>553</v>
      </c>
      <c r="R124" s="47">
        <v>643</v>
      </c>
      <c r="S124" s="47">
        <v>837</v>
      </c>
      <c r="T124" s="47">
        <v>756</v>
      </c>
      <c r="U124" s="47">
        <v>840</v>
      </c>
      <c r="V124" s="47">
        <v>726</v>
      </c>
      <c r="W124" s="47">
        <v>683</v>
      </c>
      <c r="X124" s="47">
        <v>631</v>
      </c>
      <c r="Y124" s="47">
        <v>631</v>
      </c>
      <c r="Z124" s="47">
        <v>571</v>
      </c>
      <c r="AA124" s="47">
        <v>697</v>
      </c>
      <c r="AB124" s="47">
        <v>769</v>
      </c>
      <c r="AC124" s="47">
        <v>665</v>
      </c>
      <c r="AD124" s="47"/>
    </row>
    <row r="125" spans="1:30" x14ac:dyDescent="0.35">
      <c r="A125" t="s">
        <v>119</v>
      </c>
      <c r="B125" s="47">
        <v>1728</v>
      </c>
      <c r="C125" s="47">
        <v>1772</v>
      </c>
      <c r="D125" s="47">
        <v>1669</v>
      </c>
      <c r="E125" s="47">
        <v>1399</v>
      </c>
      <c r="F125" s="47">
        <v>1412</v>
      </c>
      <c r="G125" s="47">
        <v>1851</v>
      </c>
      <c r="H125" s="47">
        <v>1601</v>
      </c>
      <c r="I125" s="47">
        <v>1578</v>
      </c>
      <c r="J125" s="47">
        <v>1378</v>
      </c>
      <c r="K125" s="47">
        <v>1243</v>
      </c>
      <c r="L125" s="47">
        <v>1234</v>
      </c>
      <c r="M125" s="47">
        <v>1092</v>
      </c>
      <c r="N125" s="47">
        <v>1423</v>
      </c>
      <c r="O125" s="47">
        <v>1514</v>
      </c>
      <c r="P125" s="47">
        <v>1389</v>
      </c>
      <c r="Q125" s="47">
        <v>1242</v>
      </c>
      <c r="R125" s="47">
        <v>1494</v>
      </c>
      <c r="S125" s="47">
        <v>1940</v>
      </c>
      <c r="T125" s="47">
        <v>1731</v>
      </c>
      <c r="U125" s="47">
        <v>1835</v>
      </c>
      <c r="V125" s="47">
        <v>1609</v>
      </c>
      <c r="W125" s="47">
        <v>1490</v>
      </c>
      <c r="X125" s="47">
        <v>1413</v>
      </c>
      <c r="Y125" s="47">
        <v>1421</v>
      </c>
      <c r="Z125" s="47">
        <v>1283</v>
      </c>
      <c r="AA125" s="47">
        <v>1581</v>
      </c>
      <c r="AB125" s="47">
        <v>1751</v>
      </c>
      <c r="AC125" s="47">
        <v>1508</v>
      </c>
      <c r="AD125" s="47"/>
    </row>
    <row r="126" spans="1:30" x14ac:dyDescent="0.35">
      <c r="A126" t="s">
        <v>120</v>
      </c>
      <c r="B126" s="47">
        <v>1939</v>
      </c>
      <c r="C126" s="47">
        <v>2047</v>
      </c>
      <c r="D126" s="47">
        <v>1947</v>
      </c>
      <c r="E126" s="47">
        <v>1602</v>
      </c>
      <c r="F126" s="47">
        <v>1287</v>
      </c>
      <c r="G126" s="47">
        <v>1614</v>
      </c>
      <c r="H126" s="47">
        <v>1463</v>
      </c>
      <c r="I126" s="47">
        <v>1415</v>
      </c>
      <c r="J126" s="47">
        <v>1205</v>
      </c>
      <c r="K126" s="47">
        <v>1130</v>
      </c>
      <c r="L126" s="47">
        <v>1224</v>
      </c>
      <c r="M126" s="47">
        <v>1428</v>
      </c>
      <c r="N126" s="47">
        <v>1885</v>
      </c>
      <c r="O126" s="47">
        <v>2344</v>
      </c>
      <c r="P126" s="47">
        <v>2148</v>
      </c>
      <c r="Q126" s="47">
        <v>1740</v>
      </c>
      <c r="R126" s="47">
        <v>1536</v>
      </c>
      <c r="S126" s="47">
        <v>1836</v>
      </c>
      <c r="T126" s="47">
        <v>1679</v>
      </c>
      <c r="U126" s="47">
        <v>1809</v>
      </c>
      <c r="V126" s="47">
        <v>1528</v>
      </c>
      <c r="W126" s="47">
        <v>1486</v>
      </c>
      <c r="X126" s="47">
        <v>1558</v>
      </c>
      <c r="Y126" s="47">
        <v>1911</v>
      </c>
      <c r="Z126" s="47">
        <v>1923</v>
      </c>
      <c r="AA126" s="47">
        <v>2325</v>
      </c>
      <c r="AB126" s="47">
        <v>2286</v>
      </c>
      <c r="AC126" s="47">
        <v>1847</v>
      </c>
      <c r="AD126" s="47"/>
    </row>
    <row r="127" spans="1:30" x14ac:dyDescent="0.35">
      <c r="A127" t="s">
        <v>121</v>
      </c>
      <c r="B127" s="47">
        <v>429</v>
      </c>
      <c r="C127" s="47">
        <v>439</v>
      </c>
      <c r="D127" s="47">
        <v>406</v>
      </c>
      <c r="E127" s="47">
        <v>369</v>
      </c>
      <c r="F127" s="47">
        <v>382</v>
      </c>
      <c r="G127" s="47">
        <v>488</v>
      </c>
      <c r="H127" s="47">
        <v>406</v>
      </c>
      <c r="I127" s="47">
        <v>451</v>
      </c>
      <c r="J127" s="47">
        <v>387</v>
      </c>
      <c r="K127" s="47">
        <v>345</v>
      </c>
      <c r="L127" s="47">
        <v>350</v>
      </c>
      <c r="M127" s="47">
        <v>295</v>
      </c>
      <c r="N127" s="47">
        <v>350</v>
      </c>
      <c r="O127" s="47">
        <v>363</v>
      </c>
      <c r="P127" s="47">
        <v>343</v>
      </c>
      <c r="Q127" s="47">
        <v>352</v>
      </c>
      <c r="R127" s="47">
        <v>354</v>
      </c>
      <c r="S127" s="47">
        <v>457</v>
      </c>
      <c r="T127" s="47">
        <v>394</v>
      </c>
      <c r="U127" s="47">
        <v>506</v>
      </c>
      <c r="V127" s="47">
        <v>450</v>
      </c>
      <c r="W127" s="47">
        <v>447</v>
      </c>
      <c r="X127" s="47">
        <v>368</v>
      </c>
      <c r="Y127" s="47">
        <v>409</v>
      </c>
      <c r="Z127" s="47">
        <v>349</v>
      </c>
      <c r="AA127" s="47">
        <v>400</v>
      </c>
      <c r="AB127" s="47">
        <v>459</v>
      </c>
      <c r="AC127" s="47">
        <v>433</v>
      </c>
      <c r="AD127" s="47"/>
    </row>
    <row r="128" spans="1:30" x14ac:dyDescent="0.35">
      <c r="A128" t="s">
        <v>122</v>
      </c>
      <c r="B128" s="47">
        <v>1357</v>
      </c>
      <c r="C128" s="47">
        <v>1410</v>
      </c>
      <c r="D128" s="47">
        <v>1320</v>
      </c>
      <c r="E128" s="47">
        <v>1112</v>
      </c>
      <c r="F128" s="47">
        <v>1000</v>
      </c>
      <c r="G128" s="47">
        <v>1345</v>
      </c>
      <c r="H128" s="47">
        <v>1153</v>
      </c>
      <c r="I128" s="47">
        <v>1091</v>
      </c>
      <c r="J128" s="47">
        <v>913</v>
      </c>
      <c r="K128" s="47">
        <v>817</v>
      </c>
      <c r="L128" s="47">
        <v>835</v>
      </c>
      <c r="M128" s="47">
        <v>853</v>
      </c>
      <c r="N128" s="47">
        <v>1154</v>
      </c>
      <c r="O128" s="47">
        <v>1227</v>
      </c>
      <c r="P128" s="47">
        <v>1182</v>
      </c>
      <c r="Q128" s="47">
        <v>959</v>
      </c>
      <c r="R128" s="47">
        <v>1025</v>
      </c>
      <c r="S128" s="47">
        <v>1324</v>
      </c>
      <c r="T128" s="47">
        <v>1152</v>
      </c>
      <c r="U128" s="47">
        <v>1258</v>
      </c>
      <c r="V128" s="47">
        <v>1089</v>
      </c>
      <c r="W128" s="47">
        <v>1032</v>
      </c>
      <c r="X128" s="47">
        <v>963</v>
      </c>
      <c r="Y128" s="47">
        <v>1110</v>
      </c>
      <c r="Z128" s="47">
        <v>1106</v>
      </c>
      <c r="AA128" s="47">
        <v>1236</v>
      </c>
      <c r="AB128" s="47">
        <v>1295</v>
      </c>
      <c r="AC128" s="47">
        <v>1109</v>
      </c>
      <c r="AD128" s="47"/>
    </row>
    <row r="129" spans="1:30" x14ac:dyDescent="0.35">
      <c r="A129" t="s">
        <v>123</v>
      </c>
      <c r="B129" s="47">
        <v>525</v>
      </c>
      <c r="C129" s="47">
        <v>558</v>
      </c>
      <c r="D129" s="47">
        <v>553</v>
      </c>
      <c r="E129" s="47">
        <v>473</v>
      </c>
      <c r="F129" s="47">
        <v>438</v>
      </c>
      <c r="G129" s="47">
        <v>548</v>
      </c>
      <c r="H129" s="47">
        <v>532</v>
      </c>
      <c r="I129" s="47">
        <v>490</v>
      </c>
      <c r="J129" s="47">
        <v>398</v>
      </c>
      <c r="K129" s="47">
        <v>349</v>
      </c>
      <c r="L129" s="47">
        <v>343</v>
      </c>
      <c r="M129" s="47">
        <v>347</v>
      </c>
      <c r="N129" s="47">
        <v>442</v>
      </c>
      <c r="O129" s="47">
        <v>509</v>
      </c>
      <c r="P129" s="47">
        <v>484</v>
      </c>
      <c r="Q129" s="47">
        <v>394</v>
      </c>
      <c r="R129" s="47">
        <v>485</v>
      </c>
      <c r="S129" s="47">
        <v>607</v>
      </c>
      <c r="T129" s="47">
        <v>573</v>
      </c>
      <c r="U129" s="47">
        <v>598</v>
      </c>
      <c r="V129" s="47">
        <v>541</v>
      </c>
      <c r="W129" s="47">
        <v>494</v>
      </c>
      <c r="X129" s="47">
        <v>467</v>
      </c>
      <c r="Y129" s="47">
        <v>452</v>
      </c>
      <c r="Z129" s="47">
        <v>398</v>
      </c>
      <c r="AA129" s="47">
        <v>455</v>
      </c>
      <c r="AB129" s="47">
        <v>512</v>
      </c>
      <c r="AC129" s="47">
        <v>471</v>
      </c>
      <c r="AD129" s="47"/>
    </row>
    <row r="130" spans="1:30" x14ac:dyDescent="0.35">
      <c r="A130" t="s">
        <v>124</v>
      </c>
      <c r="B130" s="47">
        <v>478</v>
      </c>
      <c r="C130" s="47">
        <v>563</v>
      </c>
      <c r="D130" s="47">
        <v>542</v>
      </c>
      <c r="E130" s="47">
        <v>484</v>
      </c>
      <c r="F130" s="47">
        <v>546</v>
      </c>
      <c r="G130" s="47">
        <v>641</v>
      </c>
      <c r="H130" s="47">
        <v>618</v>
      </c>
      <c r="I130" s="47">
        <v>594</v>
      </c>
      <c r="J130" s="47">
        <v>391</v>
      </c>
      <c r="K130" s="47">
        <v>395</v>
      </c>
      <c r="L130" s="47">
        <v>402</v>
      </c>
      <c r="M130" s="47">
        <v>355</v>
      </c>
      <c r="N130" s="47">
        <v>495</v>
      </c>
      <c r="O130" s="47">
        <v>687</v>
      </c>
      <c r="P130" s="47">
        <v>687</v>
      </c>
      <c r="Q130" s="47">
        <v>634</v>
      </c>
      <c r="R130" s="47">
        <v>591</v>
      </c>
      <c r="S130" s="47">
        <v>684</v>
      </c>
      <c r="T130" s="47">
        <v>633</v>
      </c>
      <c r="U130" s="47">
        <v>663</v>
      </c>
      <c r="V130" s="47">
        <v>491</v>
      </c>
      <c r="W130" s="47">
        <v>506</v>
      </c>
      <c r="X130" s="47">
        <v>516</v>
      </c>
      <c r="Y130" s="47">
        <v>538</v>
      </c>
      <c r="Z130" s="47">
        <v>479</v>
      </c>
      <c r="AA130" s="47">
        <v>578</v>
      </c>
      <c r="AB130" s="47">
        <v>656</v>
      </c>
      <c r="AC130" s="47">
        <v>564</v>
      </c>
      <c r="AD130" s="47"/>
    </row>
    <row r="131" spans="1:30" x14ac:dyDescent="0.35">
      <c r="A131" t="s">
        <v>125</v>
      </c>
      <c r="B131" s="47">
        <v>551</v>
      </c>
      <c r="C131" s="47">
        <v>591</v>
      </c>
      <c r="D131" s="47">
        <v>534</v>
      </c>
      <c r="E131" s="47">
        <v>431</v>
      </c>
      <c r="F131" s="47">
        <v>276</v>
      </c>
      <c r="G131" s="47">
        <v>321</v>
      </c>
      <c r="H131" s="47">
        <v>291</v>
      </c>
      <c r="I131" s="47">
        <v>274</v>
      </c>
      <c r="J131" s="47">
        <v>226</v>
      </c>
      <c r="K131" s="47">
        <v>215</v>
      </c>
      <c r="L131" s="47">
        <v>254</v>
      </c>
      <c r="M131" s="47">
        <v>372</v>
      </c>
      <c r="N131" s="47">
        <v>499</v>
      </c>
      <c r="O131" s="47">
        <v>597</v>
      </c>
      <c r="P131" s="47">
        <v>553</v>
      </c>
      <c r="Q131" s="47">
        <v>403</v>
      </c>
      <c r="R131" s="47">
        <v>314</v>
      </c>
      <c r="S131" s="47">
        <v>382</v>
      </c>
      <c r="T131" s="47">
        <v>343</v>
      </c>
      <c r="U131" s="47">
        <v>354</v>
      </c>
      <c r="V131" s="47">
        <v>307</v>
      </c>
      <c r="W131" s="47">
        <v>272</v>
      </c>
      <c r="X131" s="47">
        <v>290</v>
      </c>
      <c r="Y131" s="47">
        <v>458</v>
      </c>
      <c r="Z131" s="47">
        <v>454</v>
      </c>
      <c r="AA131" s="47">
        <v>535</v>
      </c>
      <c r="AB131" s="47">
        <v>543</v>
      </c>
      <c r="AC131" s="47">
        <v>411</v>
      </c>
      <c r="AD131" s="47"/>
    </row>
    <row r="132" spans="1:30" x14ac:dyDescent="0.35">
      <c r="A132" t="s">
        <v>126</v>
      </c>
      <c r="B132" s="47">
        <v>655</v>
      </c>
      <c r="C132" s="47">
        <v>698</v>
      </c>
      <c r="D132" s="47">
        <v>645</v>
      </c>
      <c r="E132" s="47">
        <v>495</v>
      </c>
      <c r="F132" s="47">
        <v>375</v>
      </c>
      <c r="G132" s="47">
        <v>487</v>
      </c>
      <c r="H132" s="47">
        <v>430</v>
      </c>
      <c r="I132" s="47">
        <v>394</v>
      </c>
      <c r="J132" s="47">
        <v>334</v>
      </c>
      <c r="K132" s="47">
        <v>296</v>
      </c>
      <c r="L132" s="47">
        <v>345</v>
      </c>
      <c r="M132" s="47">
        <v>426</v>
      </c>
      <c r="N132" s="47">
        <v>607</v>
      </c>
      <c r="O132" s="47">
        <v>731</v>
      </c>
      <c r="P132" s="47">
        <v>607</v>
      </c>
      <c r="Q132" s="47">
        <v>486</v>
      </c>
      <c r="R132" s="47">
        <v>424</v>
      </c>
      <c r="S132" s="47">
        <v>564</v>
      </c>
      <c r="T132" s="47">
        <v>493</v>
      </c>
      <c r="U132" s="47">
        <v>506</v>
      </c>
      <c r="V132" s="47">
        <v>414</v>
      </c>
      <c r="W132" s="47">
        <v>380</v>
      </c>
      <c r="X132" s="47">
        <v>400</v>
      </c>
      <c r="Y132" s="47">
        <v>503</v>
      </c>
      <c r="Z132" s="47">
        <v>577</v>
      </c>
      <c r="AA132" s="47">
        <v>666</v>
      </c>
      <c r="AB132" s="47">
        <v>600</v>
      </c>
      <c r="AC132" s="47">
        <v>473</v>
      </c>
      <c r="AD132" s="47"/>
    </row>
    <row r="133" spans="1:30" x14ac:dyDescent="0.35">
      <c r="A133" t="s">
        <v>127</v>
      </c>
      <c r="B133" s="47">
        <v>561</v>
      </c>
      <c r="C133" s="47">
        <v>604</v>
      </c>
      <c r="D133" s="47">
        <v>554</v>
      </c>
      <c r="E133" s="47">
        <v>392</v>
      </c>
      <c r="F133" s="47">
        <v>343</v>
      </c>
      <c r="G133" s="47">
        <v>449</v>
      </c>
      <c r="H133" s="47">
        <v>389</v>
      </c>
      <c r="I133" s="47">
        <v>373</v>
      </c>
      <c r="J133" s="47">
        <v>348</v>
      </c>
      <c r="K133" s="47">
        <v>296</v>
      </c>
      <c r="L133" s="47">
        <v>304</v>
      </c>
      <c r="M133" s="47">
        <v>323</v>
      </c>
      <c r="N133" s="47">
        <v>530</v>
      </c>
      <c r="O133" s="47">
        <v>578</v>
      </c>
      <c r="P133" s="47">
        <v>528</v>
      </c>
      <c r="Q133" s="47">
        <v>343</v>
      </c>
      <c r="R133" s="47">
        <v>355</v>
      </c>
      <c r="S133" s="47">
        <v>467</v>
      </c>
      <c r="T133" s="47">
        <v>415</v>
      </c>
      <c r="U133" s="47">
        <v>441</v>
      </c>
      <c r="V133" s="47">
        <v>389</v>
      </c>
      <c r="W133" s="47">
        <v>358</v>
      </c>
      <c r="X133" s="47">
        <v>351</v>
      </c>
      <c r="Y133" s="47">
        <v>402</v>
      </c>
      <c r="Z133" s="47">
        <v>466</v>
      </c>
      <c r="AA133" s="47">
        <v>545</v>
      </c>
      <c r="AB133" s="47">
        <v>516</v>
      </c>
      <c r="AC133" s="47">
        <v>435</v>
      </c>
      <c r="AD133" s="47"/>
    </row>
    <row r="134" spans="1:30" x14ac:dyDescent="0.35">
      <c r="A134" t="s">
        <v>128</v>
      </c>
      <c r="B134" s="47">
        <v>498</v>
      </c>
      <c r="C134" s="47">
        <v>499</v>
      </c>
      <c r="D134" s="47">
        <v>498</v>
      </c>
      <c r="E134" s="47">
        <v>544</v>
      </c>
      <c r="F134" s="47">
        <v>326</v>
      </c>
      <c r="G134" s="47">
        <v>407</v>
      </c>
      <c r="H134" s="47">
        <v>399</v>
      </c>
      <c r="I134" s="47">
        <v>355</v>
      </c>
      <c r="J134" s="47">
        <v>289</v>
      </c>
      <c r="K134" s="47">
        <v>267</v>
      </c>
      <c r="L134" s="47">
        <v>294</v>
      </c>
      <c r="M134" s="47">
        <v>387</v>
      </c>
      <c r="N134" s="47">
        <v>449</v>
      </c>
      <c r="O134" s="47">
        <v>471</v>
      </c>
      <c r="P134" s="47">
        <v>496</v>
      </c>
      <c r="Q134" s="47">
        <v>560</v>
      </c>
      <c r="R134" s="47">
        <v>368</v>
      </c>
      <c r="S134" s="47">
        <v>421</v>
      </c>
      <c r="T134" s="47">
        <v>399</v>
      </c>
      <c r="U134" s="47">
        <v>380</v>
      </c>
      <c r="V134" s="47">
        <v>307</v>
      </c>
      <c r="W134" s="47">
        <v>285</v>
      </c>
      <c r="X134" s="47">
        <v>338</v>
      </c>
      <c r="Y134" s="47">
        <v>476</v>
      </c>
      <c r="Z134" s="47">
        <v>416</v>
      </c>
      <c r="AA134" s="47">
        <v>514</v>
      </c>
      <c r="AB134" s="47">
        <v>528</v>
      </c>
      <c r="AC134" s="47">
        <v>480</v>
      </c>
      <c r="AD134" s="47"/>
    </row>
    <row r="135" spans="1:30" x14ac:dyDescent="0.35">
      <c r="A135" t="s">
        <v>129</v>
      </c>
      <c r="B135" s="47">
        <v>2062</v>
      </c>
      <c r="C135" s="47">
        <v>2174</v>
      </c>
      <c r="D135" s="47">
        <v>1988</v>
      </c>
      <c r="E135" s="47">
        <v>1634</v>
      </c>
      <c r="F135" s="47">
        <v>1482</v>
      </c>
      <c r="G135" s="47">
        <v>1887</v>
      </c>
      <c r="H135" s="47">
        <v>1772</v>
      </c>
      <c r="I135" s="47">
        <v>1757</v>
      </c>
      <c r="J135" s="47">
        <v>1410</v>
      </c>
      <c r="K135" s="47">
        <v>1306</v>
      </c>
      <c r="L135" s="47">
        <v>1251</v>
      </c>
      <c r="M135" s="47">
        <v>1237</v>
      </c>
      <c r="N135" s="47">
        <v>1719</v>
      </c>
      <c r="O135" s="47">
        <v>2040</v>
      </c>
      <c r="P135" s="47">
        <v>1848</v>
      </c>
      <c r="Q135" s="47">
        <v>1527</v>
      </c>
      <c r="R135" s="47">
        <v>1529</v>
      </c>
      <c r="S135" s="47">
        <v>1932</v>
      </c>
      <c r="T135" s="47">
        <v>1789</v>
      </c>
      <c r="U135" s="47">
        <v>1992</v>
      </c>
      <c r="V135" s="47">
        <v>1671</v>
      </c>
      <c r="W135" s="47">
        <v>1605</v>
      </c>
      <c r="X135" s="47">
        <v>1498</v>
      </c>
      <c r="Y135" s="47">
        <v>1595</v>
      </c>
      <c r="Z135" s="47">
        <v>1597</v>
      </c>
      <c r="AA135" s="47">
        <v>1945</v>
      </c>
      <c r="AB135" s="47">
        <v>2015</v>
      </c>
      <c r="AC135" s="47">
        <v>1743</v>
      </c>
      <c r="AD135" s="47"/>
    </row>
    <row r="136" spans="1:30" x14ac:dyDescent="0.35">
      <c r="A136" t="s">
        <v>130</v>
      </c>
      <c r="B136" s="47">
        <v>413</v>
      </c>
      <c r="C136" s="47">
        <v>441</v>
      </c>
      <c r="D136" s="47">
        <v>420</v>
      </c>
      <c r="E136" s="47">
        <v>350</v>
      </c>
      <c r="F136" s="47">
        <v>218</v>
      </c>
      <c r="G136" s="47">
        <v>260</v>
      </c>
      <c r="H136" s="47">
        <v>269</v>
      </c>
      <c r="I136" s="47">
        <v>260</v>
      </c>
      <c r="J136" s="47">
        <v>204</v>
      </c>
      <c r="K136" s="47">
        <v>180</v>
      </c>
      <c r="L136" s="47">
        <v>200</v>
      </c>
      <c r="M136" s="47">
        <v>240</v>
      </c>
      <c r="N136" s="47">
        <v>320</v>
      </c>
      <c r="O136" s="47">
        <v>375</v>
      </c>
      <c r="P136" s="47">
        <v>352</v>
      </c>
      <c r="Q136" s="47">
        <v>323</v>
      </c>
      <c r="R136" s="47">
        <v>252</v>
      </c>
      <c r="S136" s="47">
        <v>297</v>
      </c>
      <c r="T136" s="47">
        <v>289</v>
      </c>
      <c r="U136" s="47">
        <v>282</v>
      </c>
      <c r="V136" s="47">
        <v>231</v>
      </c>
      <c r="W136" s="47">
        <v>215</v>
      </c>
      <c r="X136" s="47">
        <v>214</v>
      </c>
      <c r="Y136" s="47">
        <v>308</v>
      </c>
      <c r="Z136" s="47">
        <v>327</v>
      </c>
      <c r="AA136" s="47">
        <v>357</v>
      </c>
      <c r="AB136" s="47">
        <v>374</v>
      </c>
      <c r="AC136" s="47">
        <v>300</v>
      </c>
      <c r="AD136" s="47"/>
    </row>
    <row r="137" spans="1:30" x14ac:dyDescent="0.35">
      <c r="A137" t="s">
        <v>131</v>
      </c>
      <c r="B137" s="47">
        <v>2158</v>
      </c>
      <c r="C137" s="47">
        <v>2254</v>
      </c>
      <c r="D137" s="47">
        <v>2147</v>
      </c>
      <c r="E137" s="47">
        <v>1747</v>
      </c>
      <c r="F137" s="47">
        <v>1690</v>
      </c>
      <c r="G137" s="47">
        <v>2228</v>
      </c>
      <c r="H137" s="47">
        <v>2088</v>
      </c>
      <c r="I137" s="47">
        <v>1960</v>
      </c>
      <c r="J137" s="47">
        <v>1677</v>
      </c>
      <c r="K137" s="47">
        <v>1537</v>
      </c>
      <c r="L137" s="47">
        <v>1491</v>
      </c>
      <c r="M137" s="47">
        <v>1329</v>
      </c>
      <c r="N137" s="47">
        <v>1833</v>
      </c>
      <c r="O137" s="47">
        <v>2086</v>
      </c>
      <c r="P137" s="47">
        <v>1907</v>
      </c>
      <c r="Q137" s="47">
        <v>1599</v>
      </c>
      <c r="R137" s="47">
        <v>1852</v>
      </c>
      <c r="S137" s="47">
        <v>2378</v>
      </c>
      <c r="T137" s="47">
        <v>2244</v>
      </c>
      <c r="U137" s="47">
        <v>2317</v>
      </c>
      <c r="V137" s="47">
        <v>1989</v>
      </c>
      <c r="W137" s="47">
        <v>1875</v>
      </c>
      <c r="X137" s="47">
        <v>1813</v>
      </c>
      <c r="Y137" s="47">
        <v>1831</v>
      </c>
      <c r="Z137" s="47">
        <v>1667</v>
      </c>
      <c r="AA137" s="47">
        <v>2123</v>
      </c>
      <c r="AB137" s="47">
        <v>2201</v>
      </c>
      <c r="AC137" s="47">
        <v>1912</v>
      </c>
      <c r="AD137" s="47"/>
    </row>
    <row r="138" spans="1:30" x14ac:dyDescent="0.35">
      <c r="A138" t="s">
        <v>132</v>
      </c>
      <c r="B138" s="47">
        <v>1559</v>
      </c>
      <c r="C138" s="47">
        <v>1697</v>
      </c>
      <c r="D138" s="47">
        <v>1497</v>
      </c>
      <c r="E138" s="47">
        <v>1169</v>
      </c>
      <c r="F138" s="47">
        <v>1090</v>
      </c>
      <c r="G138" s="47">
        <v>1455</v>
      </c>
      <c r="H138" s="47">
        <v>1275</v>
      </c>
      <c r="I138" s="47">
        <v>1256</v>
      </c>
      <c r="J138" s="47">
        <v>1070</v>
      </c>
      <c r="K138" s="47">
        <v>956</v>
      </c>
      <c r="L138" s="47">
        <v>950</v>
      </c>
      <c r="M138" s="47">
        <v>909</v>
      </c>
      <c r="N138" s="47">
        <v>1303</v>
      </c>
      <c r="O138" s="47">
        <v>1495</v>
      </c>
      <c r="P138" s="47">
        <v>1318</v>
      </c>
      <c r="Q138" s="47">
        <v>1040</v>
      </c>
      <c r="R138" s="47">
        <v>1139</v>
      </c>
      <c r="S138" s="47">
        <v>1494</v>
      </c>
      <c r="T138" s="47">
        <v>1329</v>
      </c>
      <c r="U138" s="47">
        <v>1483</v>
      </c>
      <c r="V138" s="47">
        <v>1231</v>
      </c>
      <c r="W138" s="47">
        <v>1165</v>
      </c>
      <c r="X138" s="47">
        <v>1083</v>
      </c>
      <c r="Y138" s="47">
        <v>1196</v>
      </c>
      <c r="Z138" s="47">
        <v>1213</v>
      </c>
      <c r="AA138" s="47">
        <v>1472</v>
      </c>
      <c r="AB138" s="47">
        <v>1466</v>
      </c>
      <c r="AC138" s="47">
        <v>1245</v>
      </c>
      <c r="AD138" s="47"/>
    </row>
    <row r="139" spans="1:30" x14ac:dyDescent="0.35">
      <c r="A139" t="s">
        <v>133</v>
      </c>
      <c r="B139" s="47">
        <v>6190</v>
      </c>
      <c r="C139" s="47">
        <v>6499</v>
      </c>
      <c r="D139" s="47">
        <v>6056</v>
      </c>
      <c r="E139" s="47">
        <v>5157</v>
      </c>
      <c r="F139" s="47">
        <v>5154</v>
      </c>
      <c r="G139" s="47">
        <v>6679</v>
      </c>
      <c r="H139" s="47">
        <v>6341</v>
      </c>
      <c r="I139" s="47">
        <v>6170</v>
      </c>
      <c r="J139" s="47">
        <v>5113</v>
      </c>
      <c r="K139" s="47">
        <v>4632</v>
      </c>
      <c r="L139" s="47">
        <v>4560</v>
      </c>
      <c r="M139" s="47">
        <v>4047</v>
      </c>
      <c r="N139" s="47">
        <v>5365</v>
      </c>
      <c r="O139" s="47">
        <v>5728</v>
      </c>
      <c r="P139" s="47">
        <v>5502</v>
      </c>
      <c r="Q139" s="47">
        <v>4879</v>
      </c>
      <c r="R139" s="47">
        <v>5760</v>
      </c>
      <c r="S139" s="47">
        <v>7278</v>
      </c>
      <c r="T139" s="47">
        <v>6915</v>
      </c>
      <c r="U139" s="47">
        <v>7307</v>
      </c>
      <c r="V139" s="47">
        <v>6245</v>
      </c>
      <c r="W139" s="47">
        <v>5892</v>
      </c>
      <c r="X139" s="47">
        <v>5593</v>
      </c>
      <c r="Y139" s="47">
        <v>5550</v>
      </c>
      <c r="Z139" s="47">
        <v>5045</v>
      </c>
      <c r="AA139" s="47">
        <v>6033</v>
      </c>
      <c r="AB139" s="47">
        <v>6500</v>
      </c>
      <c r="AC139" s="47">
        <v>5759</v>
      </c>
      <c r="AD139" s="47"/>
    </row>
    <row r="140" spans="1:30" x14ac:dyDescent="0.35">
      <c r="A140" t="s">
        <v>134</v>
      </c>
      <c r="B140" s="47">
        <v>1174</v>
      </c>
      <c r="C140" s="47">
        <v>1202</v>
      </c>
      <c r="D140" s="47">
        <v>1111</v>
      </c>
      <c r="E140" s="47">
        <v>978</v>
      </c>
      <c r="F140" s="47">
        <v>1007</v>
      </c>
      <c r="G140" s="47">
        <v>1313</v>
      </c>
      <c r="H140" s="47">
        <v>1309</v>
      </c>
      <c r="I140" s="47">
        <v>1261</v>
      </c>
      <c r="J140" s="47">
        <v>963</v>
      </c>
      <c r="K140" s="47">
        <v>855</v>
      </c>
      <c r="L140" s="47">
        <v>855</v>
      </c>
      <c r="M140" s="47">
        <v>788</v>
      </c>
      <c r="N140" s="47">
        <v>1010</v>
      </c>
      <c r="O140" s="47">
        <v>1068</v>
      </c>
      <c r="P140" s="47">
        <v>1054</v>
      </c>
      <c r="Q140" s="47">
        <v>940</v>
      </c>
      <c r="R140" s="47">
        <v>1078</v>
      </c>
      <c r="S140" s="47">
        <v>1383</v>
      </c>
      <c r="T140" s="47">
        <v>1343</v>
      </c>
      <c r="U140" s="47">
        <v>1390</v>
      </c>
      <c r="V140" s="47">
        <v>1164</v>
      </c>
      <c r="W140" s="47">
        <v>1067</v>
      </c>
      <c r="X140" s="47">
        <v>1031</v>
      </c>
      <c r="Y140" s="47">
        <v>1030</v>
      </c>
      <c r="Z140" s="47">
        <v>984</v>
      </c>
      <c r="AA140" s="47">
        <v>1183</v>
      </c>
      <c r="AB140" s="47">
        <v>1157</v>
      </c>
      <c r="AC140" s="47">
        <v>1055</v>
      </c>
      <c r="AD140" s="47"/>
    </row>
    <row r="141" spans="1:30" x14ac:dyDescent="0.35">
      <c r="A141" t="s">
        <v>135</v>
      </c>
      <c r="B141" s="47">
        <v>934</v>
      </c>
      <c r="C141" s="47">
        <v>999</v>
      </c>
      <c r="D141" s="47">
        <v>900</v>
      </c>
      <c r="E141" s="47">
        <v>797</v>
      </c>
      <c r="F141" s="47">
        <v>666</v>
      </c>
      <c r="G141" s="47">
        <v>874</v>
      </c>
      <c r="H141" s="47">
        <v>796</v>
      </c>
      <c r="I141" s="47">
        <v>783</v>
      </c>
      <c r="J141" s="47">
        <v>630</v>
      </c>
      <c r="K141" s="47">
        <v>556</v>
      </c>
      <c r="L141" s="47">
        <v>553</v>
      </c>
      <c r="M141" s="47">
        <v>545</v>
      </c>
      <c r="N141" s="47">
        <v>818</v>
      </c>
      <c r="O141" s="47">
        <v>882</v>
      </c>
      <c r="P141" s="47">
        <v>828</v>
      </c>
      <c r="Q141" s="47">
        <v>698</v>
      </c>
      <c r="R141" s="47">
        <v>692</v>
      </c>
      <c r="S141" s="47">
        <v>894</v>
      </c>
      <c r="T141" s="47">
        <v>802</v>
      </c>
      <c r="U141" s="47">
        <v>851</v>
      </c>
      <c r="V141" s="47">
        <v>722</v>
      </c>
      <c r="W141" s="47">
        <v>674</v>
      </c>
      <c r="X141" s="47">
        <v>653</v>
      </c>
      <c r="Y141" s="47">
        <v>723</v>
      </c>
      <c r="Z141" s="47">
        <v>736</v>
      </c>
      <c r="AA141" s="47">
        <v>896</v>
      </c>
      <c r="AB141" s="47">
        <v>890</v>
      </c>
      <c r="AC141" s="47">
        <v>721</v>
      </c>
      <c r="AD141" s="47"/>
    </row>
    <row r="142" spans="1:30" x14ac:dyDescent="0.35">
      <c r="A142" t="s">
        <v>136</v>
      </c>
      <c r="B142" s="47">
        <v>559</v>
      </c>
      <c r="C142" s="47">
        <v>548</v>
      </c>
      <c r="D142" s="47">
        <v>500</v>
      </c>
      <c r="E142" s="47">
        <v>468</v>
      </c>
      <c r="F142" s="47">
        <v>468</v>
      </c>
      <c r="G142" s="47">
        <v>655</v>
      </c>
      <c r="H142" s="47">
        <v>607</v>
      </c>
      <c r="I142" s="47">
        <v>634</v>
      </c>
      <c r="J142" s="47">
        <v>499</v>
      </c>
      <c r="K142" s="47">
        <v>435</v>
      </c>
      <c r="L142" s="47">
        <v>420</v>
      </c>
      <c r="M142" s="47">
        <v>348</v>
      </c>
      <c r="N142" s="47">
        <v>462</v>
      </c>
      <c r="O142" s="47">
        <v>500</v>
      </c>
      <c r="P142" s="47">
        <v>506</v>
      </c>
      <c r="Q142" s="47">
        <v>471</v>
      </c>
      <c r="R142" s="47">
        <v>557</v>
      </c>
      <c r="S142" s="47">
        <v>722</v>
      </c>
      <c r="T142" s="47">
        <v>655</v>
      </c>
      <c r="U142" s="47">
        <v>686</v>
      </c>
      <c r="V142" s="47">
        <v>573</v>
      </c>
      <c r="W142" s="47">
        <v>538</v>
      </c>
      <c r="X142" s="47">
        <v>525</v>
      </c>
      <c r="Y142" s="47">
        <v>508</v>
      </c>
      <c r="Z142" s="47">
        <v>443</v>
      </c>
      <c r="AA142" s="47">
        <v>565</v>
      </c>
      <c r="AB142" s="47">
        <v>584</v>
      </c>
      <c r="AC142" s="47">
        <v>503</v>
      </c>
      <c r="AD142" s="47"/>
    </row>
    <row r="143" spans="1:30" x14ac:dyDescent="0.35">
      <c r="A143" t="s">
        <v>137</v>
      </c>
      <c r="B143" s="47">
        <v>2171</v>
      </c>
      <c r="C143" s="47">
        <v>2286</v>
      </c>
      <c r="D143" s="47">
        <v>2121</v>
      </c>
      <c r="E143" s="47">
        <v>1820</v>
      </c>
      <c r="F143" s="47">
        <v>1600</v>
      </c>
      <c r="G143" s="47">
        <v>2210</v>
      </c>
      <c r="H143" s="47">
        <v>2011</v>
      </c>
      <c r="I143" s="47">
        <v>1994</v>
      </c>
      <c r="J143" s="47">
        <v>1604</v>
      </c>
      <c r="K143" s="47">
        <v>1380</v>
      </c>
      <c r="L143" s="47">
        <v>1400</v>
      </c>
      <c r="M143" s="47">
        <v>1381</v>
      </c>
      <c r="N143" s="47">
        <v>1865</v>
      </c>
      <c r="O143" s="47">
        <v>2015</v>
      </c>
      <c r="P143" s="47">
        <v>1950</v>
      </c>
      <c r="Q143" s="47">
        <v>1772</v>
      </c>
      <c r="R143" s="47">
        <v>1872</v>
      </c>
      <c r="S143" s="47">
        <v>2446</v>
      </c>
      <c r="T143" s="47">
        <v>2266</v>
      </c>
      <c r="U143" s="47">
        <v>2342</v>
      </c>
      <c r="V143" s="47">
        <v>1959</v>
      </c>
      <c r="W143" s="47">
        <v>1802</v>
      </c>
      <c r="X143" s="47">
        <v>1747</v>
      </c>
      <c r="Y143" s="47">
        <v>1909</v>
      </c>
      <c r="Z143" s="47">
        <v>1809</v>
      </c>
      <c r="AA143" s="47">
        <v>2196</v>
      </c>
      <c r="AB143" s="47">
        <v>2310</v>
      </c>
      <c r="AC143" s="47">
        <v>1930</v>
      </c>
      <c r="AD143" s="47"/>
    </row>
    <row r="144" spans="1:30" x14ac:dyDescent="0.35">
      <c r="A144" t="s">
        <v>138</v>
      </c>
      <c r="B144" s="47">
        <v>5601</v>
      </c>
      <c r="C144" s="47">
        <v>5721</v>
      </c>
      <c r="D144" s="47">
        <v>5379</v>
      </c>
      <c r="E144" s="47">
        <v>4491</v>
      </c>
      <c r="F144" s="47">
        <v>3918</v>
      </c>
      <c r="G144" s="47">
        <v>5357</v>
      </c>
      <c r="H144" s="47">
        <v>4881</v>
      </c>
      <c r="I144" s="47">
        <v>4714</v>
      </c>
      <c r="J144" s="47">
        <v>3776</v>
      </c>
      <c r="K144" s="47">
        <v>3336</v>
      </c>
      <c r="L144" s="47">
        <v>3403</v>
      </c>
      <c r="M144" s="47">
        <v>3436</v>
      </c>
      <c r="N144" s="47">
        <v>4709</v>
      </c>
      <c r="O144" s="47">
        <v>5163</v>
      </c>
      <c r="P144" s="47">
        <v>4887</v>
      </c>
      <c r="Q144" s="47">
        <v>4202</v>
      </c>
      <c r="R144" s="47">
        <v>4425</v>
      </c>
      <c r="S144" s="47">
        <v>5673</v>
      </c>
      <c r="T144" s="47">
        <v>5236</v>
      </c>
      <c r="U144" s="47">
        <v>5395</v>
      </c>
      <c r="V144" s="47">
        <v>4567</v>
      </c>
      <c r="W144" s="47">
        <v>4218</v>
      </c>
      <c r="X144" s="47">
        <v>4119</v>
      </c>
      <c r="Y144" s="47">
        <v>4694</v>
      </c>
      <c r="Z144" s="47">
        <v>4710</v>
      </c>
      <c r="AA144" s="47">
        <v>5405</v>
      </c>
      <c r="AB144" s="47">
        <v>5556</v>
      </c>
      <c r="AC144" s="47">
        <v>4701</v>
      </c>
      <c r="AD144" s="47"/>
    </row>
    <row r="145" spans="1:30" x14ac:dyDescent="0.35">
      <c r="A145" t="s">
        <v>139</v>
      </c>
      <c r="B145" s="47">
        <v>548</v>
      </c>
      <c r="C145" s="47">
        <v>546</v>
      </c>
      <c r="D145" s="47">
        <v>478</v>
      </c>
      <c r="E145" s="47">
        <v>358</v>
      </c>
      <c r="F145" s="47">
        <v>330</v>
      </c>
      <c r="G145" s="47">
        <v>398</v>
      </c>
      <c r="H145" s="47">
        <v>369</v>
      </c>
      <c r="I145" s="47">
        <v>355</v>
      </c>
      <c r="J145" s="47">
        <v>302</v>
      </c>
      <c r="K145" s="47">
        <v>274</v>
      </c>
      <c r="L145" s="47">
        <v>274</v>
      </c>
      <c r="M145" s="47">
        <v>324</v>
      </c>
      <c r="N145" s="47">
        <v>466</v>
      </c>
      <c r="O145" s="47">
        <v>582</v>
      </c>
      <c r="P145" s="47">
        <v>462</v>
      </c>
      <c r="Q145" s="47">
        <v>329</v>
      </c>
      <c r="R145" s="47">
        <v>347</v>
      </c>
      <c r="S145" s="47">
        <v>430</v>
      </c>
      <c r="T145" s="47">
        <v>376</v>
      </c>
      <c r="U145" s="47">
        <v>371</v>
      </c>
      <c r="V145" s="47">
        <v>321</v>
      </c>
      <c r="W145" s="47">
        <v>305</v>
      </c>
      <c r="X145" s="47">
        <v>311</v>
      </c>
      <c r="Y145" s="47">
        <v>377</v>
      </c>
      <c r="Z145" s="47">
        <v>421</v>
      </c>
      <c r="AA145" s="47">
        <v>501</v>
      </c>
      <c r="AB145" s="47">
        <v>480</v>
      </c>
      <c r="AC145" s="47">
        <v>370</v>
      </c>
      <c r="AD145" s="47"/>
    </row>
    <row r="146" spans="1:30" x14ac:dyDescent="0.35">
      <c r="A146" t="s">
        <v>140</v>
      </c>
      <c r="B146" s="47">
        <v>758</v>
      </c>
      <c r="C146" s="47">
        <v>748</v>
      </c>
      <c r="D146" s="47">
        <v>687</v>
      </c>
      <c r="E146" s="47">
        <v>599</v>
      </c>
      <c r="F146" s="47">
        <v>658</v>
      </c>
      <c r="G146" s="47">
        <v>815</v>
      </c>
      <c r="H146" s="47">
        <v>738</v>
      </c>
      <c r="I146" s="47">
        <v>676</v>
      </c>
      <c r="J146" s="47">
        <v>629</v>
      </c>
      <c r="K146" s="47">
        <v>595</v>
      </c>
      <c r="L146" s="47">
        <v>545</v>
      </c>
      <c r="M146" s="47">
        <v>485</v>
      </c>
      <c r="N146" s="47">
        <v>616</v>
      </c>
      <c r="O146" s="47">
        <v>647</v>
      </c>
      <c r="P146" s="47">
        <v>631</v>
      </c>
      <c r="Q146" s="47">
        <v>590</v>
      </c>
      <c r="R146" s="47">
        <v>738</v>
      </c>
      <c r="S146" s="47">
        <v>885</v>
      </c>
      <c r="T146" s="47">
        <v>811</v>
      </c>
      <c r="U146" s="47">
        <v>820</v>
      </c>
      <c r="V146" s="47">
        <v>746</v>
      </c>
      <c r="W146" s="47">
        <v>694</v>
      </c>
      <c r="X146" s="47">
        <v>667</v>
      </c>
      <c r="Y146" s="47">
        <v>664</v>
      </c>
      <c r="Z146" s="47">
        <v>617</v>
      </c>
      <c r="AA146" s="47">
        <v>710</v>
      </c>
      <c r="AB146" s="47">
        <v>795</v>
      </c>
      <c r="AC146" s="47">
        <v>747</v>
      </c>
      <c r="AD146" s="47"/>
    </row>
    <row r="147" spans="1:30" x14ac:dyDescent="0.35">
      <c r="A147" t="s">
        <v>141</v>
      </c>
      <c r="B147" s="47">
        <v>1367</v>
      </c>
      <c r="C147" s="47">
        <v>1446</v>
      </c>
      <c r="D147" s="47">
        <v>1347</v>
      </c>
      <c r="E147" s="47">
        <v>1110</v>
      </c>
      <c r="F147" s="47">
        <v>977</v>
      </c>
      <c r="G147" s="47">
        <v>1214</v>
      </c>
      <c r="H147" s="47">
        <v>1204</v>
      </c>
      <c r="I147" s="47">
        <v>1157</v>
      </c>
      <c r="J147" s="47">
        <v>897</v>
      </c>
      <c r="K147" s="47">
        <v>872</v>
      </c>
      <c r="L147" s="47">
        <v>829</v>
      </c>
      <c r="M147" s="47">
        <v>768</v>
      </c>
      <c r="N147" s="47">
        <v>1099</v>
      </c>
      <c r="O147" s="47">
        <v>1250</v>
      </c>
      <c r="P147" s="47">
        <v>1092</v>
      </c>
      <c r="Q147" s="47">
        <v>937</v>
      </c>
      <c r="R147" s="47">
        <v>1141</v>
      </c>
      <c r="S147" s="47">
        <v>1289</v>
      </c>
      <c r="T147" s="47">
        <v>1214</v>
      </c>
      <c r="U147" s="47">
        <v>1251</v>
      </c>
      <c r="V147" s="47">
        <v>1070</v>
      </c>
      <c r="W147" s="47">
        <v>1038</v>
      </c>
      <c r="X147" s="47">
        <v>1095</v>
      </c>
      <c r="Y147" s="47">
        <v>1107</v>
      </c>
      <c r="Z147" s="47">
        <v>1093</v>
      </c>
      <c r="AA147" s="47">
        <v>1301</v>
      </c>
      <c r="AB147" s="47">
        <v>1275</v>
      </c>
      <c r="AC147" s="47">
        <v>1088</v>
      </c>
      <c r="AD147" s="47"/>
    </row>
    <row r="148" spans="1:30" x14ac:dyDescent="0.35">
      <c r="A148" t="s">
        <v>142</v>
      </c>
      <c r="B148" s="47">
        <v>493</v>
      </c>
      <c r="C148" s="47">
        <v>557</v>
      </c>
      <c r="D148" s="47">
        <v>491</v>
      </c>
      <c r="E148" s="47">
        <v>384</v>
      </c>
      <c r="F148" s="47">
        <v>422</v>
      </c>
      <c r="G148" s="47">
        <v>520</v>
      </c>
      <c r="H148" s="47">
        <v>476</v>
      </c>
      <c r="I148" s="47">
        <v>446</v>
      </c>
      <c r="J148" s="47">
        <v>408</v>
      </c>
      <c r="K148" s="47">
        <v>382</v>
      </c>
      <c r="L148" s="47">
        <v>366</v>
      </c>
      <c r="M148" s="47">
        <v>305</v>
      </c>
      <c r="N148" s="47">
        <v>423</v>
      </c>
      <c r="O148" s="47">
        <v>461</v>
      </c>
      <c r="P148" s="47">
        <v>438</v>
      </c>
      <c r="Q148" s="47">
        <v>371</v>
      </c>
      <c r="R148" s="47">
        <v>449</v>
      </c>
      <c r="S148" s="47">
        <v>542</v>
      </c>
      <c r="T148" s="47">
        <v>528</v>
      </c>
      <c r="U148" s="47">
        <v>504</v>
      </c>
      <c r="V148" s="47">
        <v>456</v>
      </c>
      <c r="W148" s="47">
        <v>440</v>
      </c>
      <c r="X148" s="47">
        <v>427</v>
      </c>
      <c r="Y148" s="47">
        <v>414</v>
      </c>
      <c r="Z148" s="47">
        <v>366</v>
      </c>
      <c r="AA148" s="47">
        <v>472</v>
      </c>
      <c r="AB148" s="47">
        <v>497</v>
      </c>
      <c r="AC148" s="47">
        <v>441</v>
      </c>
      <c r="AD148" s="47"/>
    </row>
    <row r="149" spans="1:30" x14ac:dyDescent="0.35">
      <c r="A149" t="s">
        <v>143</v>
      </c>
      <c r="B149" s="47">
        <v>2062</v>
      </c>
      <c r="C149" s="47">
        <v>2174</v>
      </c>
      <c r="D149" s="47">
        <v>1988</v>
      </c>
      <c r="E149" s="47">
        <v>1634</v>
      </c>
      <c r="F149" s="47">
        <v>1482</v>
      </c>
      <c r="G149" s="47">
        <v>1887</v>
      </c>
      <c r="H149" s="47">
        <v>1772</v>
      </c>
      <c r="I149" s="47">
        <v>1757</v>
      </c>
      <c r="J149" s="47">
        <v>1410</v>
      </c>
      <c r="K149" s="47">
        <v>1306</v>
      </c>
      <c r="L149" s="47">
        <v>1251</v>
      </c>
      <c r="M149" s="47">
        <v>1237</v>
      </c>
      <c r="N149" s="47">
        <v>1719</v>
      </c>
      <c r="O149" s="47">
        <v>2040</v>
      </c>
      <c r="P149" s="47">
        <v>1848</v>
      </c>
      <c r="Q149" s="47">
        <v>1527</v>
      </c>
      <c r="R149" s="47">
        <v>1529</v>
      </c>
      <c r="S149" s="47">
        <v>1932</v>
      </c>
      <c r="T149" s="47">
        <v>1789</v>
      </c>
      <c r="U149" s="47">
        <v>1992</v>
      </c>
      <c r="V149" s="47">
        <v>1671</v>
      </c>
      <c r="W149" s="47">
        <v>1605</v>
      </c>
      <c r="X149" s="47">
        <v>1498</v>
      </c>
      <c r="Y149" s="47">
        <v>1595</v>
      </c>
      <c r="Z149" s="47">
        <v>1597</v>
      </c>
      <c r="AA149" s="47">
        <v>1945</v>
      </c>
      <c r="AB149" s="47">
        <v>2015</v>
      </c>
      <c r="AC149" s="47">
        <v>1743</v>
      </c>
      <c r="AD149" s="47"/>
    </row>
    <row r="150" spans="1:30" x14ac:dyDescent="0.35">
      <c r="A150" t="s">
        <v>144</v>
      </c>
      <c r="B150" s="47">
        <v>2609</v>
      </c>
      <c r="C150" s="47">
        <v>2666</v>
      </c>
      <c r="D150" s="47">
        <v>2554</v>
      </c>
      <c r="E150" s="47">
        <v>2218</v>
      </c>
      <c r="F150" s="47">
        <v>2153</v>
      </c>
      <c r="G150" s="47">
        <v>2935</v>
      </c>
      <c r="H150" s="47">
        <v>2666</v>
      </c>
      <c r="I150" s="47">
        <v>2608</v>
      </c>
      <c r="J150" s="47">
        <v>2119</v>
      </c>
      <c r="K150" s="47">
        <v>1902</v>
      </c>
      <c r="L150" s="47">
        <v>1895</v>
      </c>
      <c r="M150" s="47">
        <v>1770</v>
      </c>
      <c r="N150" s="47">
        <v>2250</v>
      </c>
      <c r="O150" s="47">
        <v>2333</v>
      </c>
      <c r="P150" s="47">
        <v>2215</v>
      </c>
      <c r="Q150" s="47">
        <v>1997</v>
      </c>
      <c r="R150" s="47">
        <v>2329</v>
      </c>
      <c r="S150" s="47">
        <v>3138</v>
      </c>
      <c r="T150" s="47">
        <v>2849</v>
      </c>
      <c r="U150" s="47">
        <v>3115</v>
      </c>
      <c r="V150" s="47">
        <v>2566</v>
      </c>
      <c r="W150" s="47">
        <v>2390</v>
      </c>
      <c r="X150" s="47">
        <v>2238</v>
      </c>
      <c r="Y150" s="47">
        <v>2338</v>
      </c>
      <c r="Z150" s="47">
        <v>2126</v>
      </c>
      <c r="AA150" s="47">
        <v>2579</v>
      </c>
      <c r="AB150" s="47">
        <v>2781</v>
      </c>
      <c r="AC150" s="47">
        <v>2444</v>
      </c>
      <c r="AD150" s="47"/>
    </row>
    <row r="151" spans="1:30" x14ac:dyDescent="0.35">
      <c r="A151" t="s">
        <v>145</v>
      </c>
      <c r="B151" s="47">
        <v>109162</v>
      </c>
      <c r="C151" s="47">
        <v>114904</v>
      </c>
      <c r="D151" s="47">
        <v>106297</v>
      </c>
      <c r="E151" s="47">
        <v>89319</v>
      </c>
      <c r="F151" s="47">
        <v>81212</v>
      </c>
      <c r="G151" s="47">
        <v>103800</v>
      </c>
      <c r="H151" s="47">
        <v>96543</v>
      </c>
      <c r="I151" s="47">
        <v>94023</v>
      </c>
      <c r="J151" s="47">
        <v>76869</v>
      </c>
      <c r="K151" s="47">
        <v>70514</v>
      </c>
      <c r="L151" s="47">
        <v>70506</v>
      </c>
      <c r="M151" s="47">
        <v>69282</v>
      </c>
      <c r="N151" s="47">
        <v>92370</v>
      </c>
      <c r="O151" s="47">
        <v>103059</v>
      </c>
      <c r="P151" s="47">
        <v>96338</v>
      </c>
      <c r="Q151" s="47">
        <v>82884</v>
      </c>
      <c r="R151" s="47">
        <v>88230</v>
      </c>
      <c r="S151" s="47">
        <v>110290</v>
      </c>
      <c r="T151" s="47">
        <v>102513</v>
      </c>
      <c r="U151" s="47">
        <v>109028</v>
      </c>
      <c r="V151" s="47">
        <v>91790</v>
      </c>
      <c r="W151" s="47">
        <v>86768</v>
      </c>
      <c r="X151" s="47">
        <v>85164</v>
      </c>
      <c r="Y151" s="47">
        <v>90954</v>
      </c>
      <c r="Z151" s="47">
        <v>87159</v>
      </c>
      <c r="AA151" s="47">
        <v>103968</v>
      </c>
      <c r="AB151" s="47">
        <v>108286</v>
      </c>
      <c r="AC151" s="47">
        <v>93793</v>
      </c>
      <c r="AD151" s="47"/>
    </row>
    <row r="152" spans="1:30" x14ac:dyDescent="0.35">
      <c r="A152" t="s">
        <v>146</v>
      </c>
      <c r="B152" s="47">
        <v>1469</v>
      </c>
      <c r="C152" s="47">
        <v>1417</v>
      </c>
      <c r="D152" s="47">
        <v>1371</v>
      </c>
      <c r="E152" s="47">
        <v>1082</v>
      </c>
      <c r="F152" s="47">
        <v>947</v>
      </c>
      <c r="G152" s="47">
        <v>1283</v>
      </c>
      <c r="H152" s="47">
        <v>1210</v>
      </c>
      <c r="I152" s="47">
        <v>1136</v>
      </c>
      <c r="J152" s="47">
        <v>916</v>
      </c>
      <c r="K152" s="47">
        <v>846</v>
      </c>
      <c r="L152" s="47">
        <v>872</v>
      </c>
      <c r="M152" s="47">
        <v>859</v>
      </c>
      <c r="N152" s="47">
        <v>1194</v>
      </c>
      <c r="O152" s="47">
        <v>1376</v>
      </c>
      <c r="P152" s="47">
        <v>1245</v>
      </c>
      <c r="Q152" s="47">
        <v>1013</v>
      </c>
      <c r="R152" s="47">
        <v>1106</v>
      </c>
      <c r="S152" s="47">
        <v>1376</v>
      </c>
      <c r="T152" s="47">
        <v>1284</v>
      </c>
      <c r="U152" s="47">
        <v>1295</v>
      </c>
      <c r="V152" s="47">
        <v>1113</v>
      </c>
      <c r="W152" s="47">
        <v>1013</v>
      </c>
      <c r="X152" s="47">
        <v>1021</v>
      </c>
      <c r="Y152" s="47">
        <v>1188</v>
      </c>
      <c r="Z152" s="47">
        <v>1273</v>
      </c>
      <c r="AA152" s="47">
        <v>1393</v>
      </c>
      <c r="AB152" s="47">
        <v>1354</v>
      </c>
      <c r="AC152" s="47">
        <v>1168</v>
      </c>
      <c r="AD152" s="47"/>
    </row>
    <row r="153" spans="1:30" x14ac:dyDescent="0.35">
      <c r="A153" t="s">
        <v>147</v>
      </c>
      <c r="B153" s="47">
        <v>1469</v>
      </c>
      <c r="C153" s="47">
        <v>1417</v>
      </c>
      <c r="D153" s="47">
        <v>1371</v>
      </c>
      <c r="E153" s="47">
        <v>1082</v>
      </c>
      <c r="F153" s="47">
        <v>947</v>
      </c>
      <c r="G153" s="47">
        <v>1283</v>
      </c>
      <c r="H153" s="47">
        <v>1210</v>
      </c>
      <c r="I153" s="47">
        <v>1136</v>
      </c>
      <c r="J153" s="47">
        <v>916</v>
      </c>
      <c r="K153" s="47">
        <v>846</v>
      </c>
      <c r="L153" s="47">
        <v>872</v>
      </c>
      <c r="M153" s="47">
        <v>859</v>
      </c>
      <c r="N153" s="47">
        <v>1194</v>
      </c>
      <c r="O153" s="47">
        <v>1376</v>
      </c>
      <c r="P153" s="47">
        <v>1245</v>
      </c>
      <c r="Q153" s="47">
        <v>1013</v>
      </c>
      <c r="R153" s="47">
        <v>1106</v>
      </c>
      <c r="S153" s="47">
        <v>1376</v>
      </c>
      <c r="T153" s="47">
        <v>1284</v>
      </c>
      <c r="U153" s="47">
        <v>1295</v>
      </c>
      <c r="V153" s="47">
        <v>1113</v>
      </c>
      <c r="W153" s="47">
        <v>1013</v>
      </c>
      <c r="X153" s="47">
        <v>1021</v>
      </c>
      <c r="Y153" s="47">
        <v>1188</v>
      </c>
      <c r="Z153" s="47">
        <v>1273</v>
      </c>
      <c r="AA153" s="47">
        <v>1393</v>
      </c>
      <c r="AB153" s="47">
        <v>1354</v>
      </c>
      <c r="AC153" s="47">
        <v>1168</v>
      </c>
      <c r="AD153" s="47"/>
    </row>
  </sheetData>
  <hyperlinks>
    <hyperlink ref="A2" r:id="rId1" xr:uid="{00000000-0004-0000-0400-000000000000}"/>
  </hyperlink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53"/>
  <sheetViews>
    <sheetView topLeftCell="A141" zoomScale="90" zoomScaleNormal="90" workbookViewId="0">
      <selection activeCell="B3" sqref="B3"/>
    </sheetView>
  </sheetViews>
  <sheetFormatPr defaultRowHeight="12.75" x14ac:dyDescent="0.35"/>
  <cols>
    <col min="1" max="1" width="71" bestFit="1" customWidth="1"/>
  </cols>
  <sheetData>
    <row r="1" spans="1:19" ht="14.25" x14ac:dyDescent="0.45">
      <c r="A1" s="2" t="s">
        <v>152</v>
      </c>
      <c r="B1" s="81">
        <v>44562</v>
      </c>
      <c r="C1" s="81">
        <v>44593</v>
      </c>
      <c r="D1" s="81">
        <v>44621</v>
      </c>
      <c r="E1" s="81">
        <v>44652</v>
      </c>
      <c r="F1" s="81">
        <v>44682</v>
      </c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19" ht="14.25" x14ac:dyDescent="0.45">
      <c r="A2" s="61" t="s">
        <v>149</v>
      </c>
      <c r="B2" s="81">
        <v>45261</v>
      </c>
      <c r="C2" s="81">
        <v>45292</v>
      </c>
      <c r="D2" s="81">
        <v>45323</v>
      </c>
      <c r="E2" s="81">
        <v>45352</v>
      </c>
      <c r="F2" s="81">
        <v>45383</v>
      </c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spans="1:19" x14ac:dyDescent="0.35">
      <c r="A3" t="s">
        <v>0</v>
      </c>
      <c r="B3">
        <f>SUM('Step 3'!B3:Y3)</f>
        <v>9418</v>
      </c>
      <c r="C3">
        <f>SUM('Step 3'!C3:Z3)</f>
        <v>9377</v>
      </c>
      <c r="D3">
        <f>SUM('Step 3'!D3:AA3)</f>
        <v>9369</v>
      </c>
      <c r="E3">
        <f>SUM('Step 3'!E3:AB3)</f>
        <v>9360</v>
      </c>
      <c r="F3">
        <f>SUM('Step 3'!F3:AC3)</f>
        <v>9395</v>
      </c>
    </row>
    <row r="4" spans="1:19" x14ac:dyDescent="0.35">
      <c r="A4" t="s">
        <v>1</v>
      </c>
      <c r="B4">
        <f>SUM('Step 3'!B4:Y4)</f>
        <v>3886</v>
      </c>
      <c r="C4">
        <f>SUM('Step 3'!C4:Z4)</f>
        <v>3866</v>
      </c>
      <c r="D4">
        <f>SUM('Step 3'!D4:AA4)</f>
        <v>3850</v>
      </c>
      <c r="E4">
        <f>SUM('Step 3'!E4:AB4)</f>
        <v>3858</v>
      </c>
      <c r="F4">
        <f>SUM('Step 3'!F4:AC4)</f>
        <v>3854</v>
      </c>
    </row>
    <row r="5" spans="1:19" x14ac:dyDescent="0.35">
      <c r="A5" t="s">
        <v>2</v>
      </c>
      <c r="B5">
        <f>SUM('Step 3'!B5:Y5)</f>
        <v>21208</v>
      </c>
      <c r="C5">
        <f>SUM('Step 3'!C5:Z5)</f>
        <v>21127</v>
      </c>
      <c r="D5">
        <f>SUM('Step 3'!D5:AA5)</f>
        <v>21229</v>
      </c>
      <c r="E5">
        <f>SUM('Step 3'!E5:AB5)</f>
        <v>21411</v>
      </c>
      <c r="F5">
        <f>SUM('Step 3'!F5:AC5)</f>
        <v>21578</v>
      </c>
    </row>
    <row r="6" spans="1:19" x14ac:dyDescent="0.35">
      <c r="A6" t="s">
        <v>3</v>
      </c>
      <c r="B6">
        <f>SUM('Step 3'!B6:Y6)</f>
        <v>25546</v>
      </c>
      <c r="C6">
        <f>SUM('Step 3'!C6:Z6)</f>
        <v>25437</v>
      </c>
      <c r="D6">
        <f>SUM('Step 3'!D6:AA6)</f>
        <v>25528</v>
      </c>
      <c r="E6">
        <f>SUM('Step 3'!E6:AB6)</f>
        <v>25723</v>
      </c>
      <c r="F6">
        <f>SUM('Step 3'!F6:AC6)</f>
        <v>25890</v>
      </c>
    </row>
    <row r="7" spans="1:19" x14ac:dyDescent="0.35">
      <c r="A7" t="s">
        <v>4</v>
      </c>
      <c r="B7">
        <f>SUM('Step 3'!B7:Y7)</f>
        <v>452</v>
      </c>
      <c r="C7">
        <f>SUM('Step 3'!C7:Z7)</f>
        <v>444</v>
      </c>
      <c r="D7">
        <f>SUM('Step 3'!D7:AA7)</f>
        <v>449</v>
      </c>
      <c r="E7">
        <f>SUM('Step 3'!E7:AB7)</f>
        <v>454</v>
      </c>
      <c r="F7">
        <f>SUM('Step 3'!F7:AC7)</f>
        <v>458</v>
      </c>
    </row>
    <row r="8" spans="1:19" x14ac:dyDescent="0.35">
      <c r="A8" t="s">
        <v>5</v>
      </c>
      <c r="B8">
        <f>SUM('Step 3'!B8:Y8)</f>
        <v>79738</v>
      </c>
      <c r="C8">
        <f>SUM('Step 3'!C8:Z8)</f>
        <v>78914</v>
      </c>
      <c r="D8">
        <f>SUM('Step 3'!D8:AA8)</f>
        <v>78541</v>
      </c>
      <c r="E8">
        <f>SUM('Step 3'!E8:AB8)</f>
        <v>78655</v>
      </c>
      <c r="F8">
        <f>SUM('Step 3'!F8:AC8)</f>
        <v>78850</v>
      </c>
    </row>
    <row r="9" spans="1:19" x14ac:dyDescent="0.35">
      <c r="A9" t="s">
        <v>6</v>
      </c>
      <c r="B9">
        <f>SUM('Step 3'!B9:Y9)</f>
        <v>137591</v>
      </c>
      <c r="C9">
        <f>SUM('Step 3'!C9:Z9)</f>
        <v>136284</v>
      </c>
      <c r="D9">
        <f>SUM('Step 3'!D9:AA9)</f>
        <v>135824</v>
      </c>
      <c r="E9">
        <f>SUM('Step 3'!E9:AB9)</f>
        <v>136165</v>
      </c>
      <c r="F9">
        <f>SUM('Step 3'!F9:AC9)</f>
        <v>136586</v>
      </c>
    </row>
    <row r="10" spans="1:19" x14ac:dyDescent="0.35">
      <c r="A10" t="s">
        <v>7</v>
      </c>
      <c r="B10">
        <f>SUM('Step 3'!B10:Y10)</f>
        <v>6908</v>
      </c>
      <c r="C10">
        <f>SUM('Step 3'!C10:Z10)</f>
        <v>6811</v>
      </c>
      <c r="D10">
        <f>SUM('Step 3'!D10:AA10)</f>
        <v>6732</v>
      </c>
      <c r="E10">
        <f>SUM('Step 3'!E10:AB10)</f>
        <v>6714</v>
      </c>
      <c r="F10">
        <f>SUM('Step 3'!F10:AC10)</f>
        <v>6618</v>
      </c>
    </row>
    <row r="11" spans="1:19" x14ac:dyDescent="0.35">
      <c r="A11" t="s">
        <v>8</v>
      </c>
      <c r="B11">
        <f>SUM('Step 3'!B11:Y11)</f>
        <v>15171</v>
      </c>
      <c r="C11">
        <f>SUM('Step 3'!C11:Z11)</f>
        <v>14972</v>
      </c>
      <c r="D11">
        <f>SUM('Step 3'!D11:AA11)</f>
        <v>14803</v>
      </c>
      <c r="E11">
        <f>SUM('Step 3'!E11:AB11)</f>
        <v>14771</v>
      </c>
      <c r="F11">
        <f>SUM('Step 3'!F11:AC11)</f>
        <v>14568</v>
      </c>
    </row>
    <row r="12" spans="1:19" x14ac:dyDescent="0.35">
      <c r="A12" t="s">
        <v>9</v>
      </c>
      <c r="B12">
        <f>SUM('Step 3'!B12:Y12)</f>
        <v>22780</v>
      </c>
      <c r="C12">
        <f>SUM('Step 3'!C12:Z12)</f>
        <v>22482</v>
      </c>
      <c r="D12">
        <f>SUM('Step 3'!D12:AA12)</f>
        <v>22253</v>
      </c>
      <c r="E12">
        <f>SUM('Step 3'!E12:AB12)</f>
        <v>22139</v>
      </c>
      <c r="F12">
        <f>SUM('Step 3'!F12:AC12)</f>
        <v>22134</v>
      </c>
    </row>
    <row r="13" spans="1:19" x14ac:dyDescent="0.35">
      <c r="A13" t="s">
        <v>10</v>
      </c>
      <c r="B13">
        <f>SUM('Step 3'!B13:Y13)</f>
        <v>19823</v>
      </c>
      <c r="C13">
        <f>SUM('Step 3'!C13:Z13)</f>
        <v>19593</v>
      </c>
      <c r="D13">
        <f>SUM('Step 3'!D13:AA13)</f>
        <v>19554</v>
      </c>
      <c r="E13">
        <f>SUM('Step 3'!E13:AB13)</f>
        <v>19611</v>
      </c>
      <c r="F13">
        <f>SUM('Step 3'!F13:AC13)</f>
        <v>19599</v>
      </c>
    </row>
    <row r="14" spans="1:19" x14ac:dyDescent="0.35">
      <c r="A14" t="s">
        <v>11</v>
      </c>
      <c r="B14">
        <f>SUM('Step 3'!B14:Y14)</f>
        <v>8263</v>
      </c>
      <c r="C14">
        <f>SUM('Step 3'!C14:Z14)</f>
        <v>8161</v>
      </c>
      <c r="D14">
        <f>SUM('Step 3'!D14:AA14)</f>
        <v>8071</v>
      </c>
      <c r="E14">
        <f>SUM('Step 3'!E14:AB14)</f>
        <v>8057</v>
      </c>
      <c r="F14">
        <f>SUM('Step 3'!F14:AC14)</f>
        <v>7950</v>
      </c>
    </row>
    <row r="15" spans="1:19" x14ac:dyDescent="0.35">
      <c r="A15" t="s">
        <v>12</v>
      </c>
      <c r="B15">
        <f>SUM('Step 3'!B15:Y15)</f>
        <v>29962</v>
      </c>
      <c r="C15">
        <f>SUM('Step 3'!C15:Z15)</f>
        <v>29596</v>
      </c>
      <c r="D15">
        <f>SUM('Step 3'!D15:AA15)</f>
        <v>29469</v>
      </c>
      <c r="E15">
        <f>SUM('Step 3'!E15:AB15)</f>
        <v>29473</v>
      </c>
      <c r="F15">
        <f>SUM('Step 3'!F15:AC15)</f>
        <v>29531</v>
      </c>
    </row>
    <row r="16" spans="1:19" x14ac:dyDescent="0.35">
      <c r="A16" t="s">
        <v>13</v>
      </c>
      <c r="B16">
        <f>SUM('Step 3'!B16:Y16)</f>
        <v>17835</v>
      </c>
      <c r="C16">
        <f>SUM('Step 3'!C16:Z16)</f>
        <v>17728</v>
      </c>
      <c r="D16">
        <f>SUM('Step 3'!D16:AA16)</f>
        <v>17678</v>
      </c>
      <c r="E16">
        <f>SUM('Step 3'!E16:AB16)</f>
        <v>17618</v>
      </c>
      <c r="F16">
        <f>SUM('Step 3'!F16:AC16)</f>
        <v>17650</v>
      </c>
    </row>
    <row r="17" spans="1:6" x14ac:dyDescent="0.35">
      <c r="A17" t="s">
        <v>14</v>
      </c>
      <c r="B17">
        <f>SUM('Step 3'!B17:Y17)</f>
        <v>12193</v>
      </c>
      <c r="C17">
        <f>SUM('Step 3'!C17:Z17)</f>
        <v>12171</v>
      </c>
      <c r="D17">
        <f>SUM('Step 3'!D17:AA17)</f>
        <v>12230</v>
      </c>
      <c r="E17">
        <f>SUM('Step 3'!E17:AB17)</f>
        <v>12377</v>
      </c>
      <c r="F17">
        <f>SUM('Step 3'!F17:AC17)</f>
        <v>12520</v>
      </c>
    </row>
    <row r="18" spans="1:6" x14ac:dyDescent="0.35">
      <c r="A18" t="s">
        <v>15</v>
      </c>
      <c r="B18">
        <f>SUM('Step 3'!B18:Y18)</f>
        <v>90614</v>
      </c>
      <c r="C18">
        <f>SUM('Step 3'!C18:Z18)</f>
        <v>89687</v>
      </c>
      <c r="D18">
        <f>SUM('Step 3'!D18:AA18)</f>
        <v>89242</v>
      </c>
      <c r="E18">
        <f>SUM('Step 3'!E18:AB18)</f>
        <v>89271</v>
      </c>
      <c r="F18">
        <f>SUM('Step 3'!F18:AC18)</f>
        <v>89562</v>
      </c>
    </row>
    <row r="19" spans="1:6" x14ac:dyDescent="0.35">
      <c r="A19" t="s">
        <v>16</v>
      </c>
      <c r="B19">
        <f>SUM('Step 3'!B19:Y19)</f>
        <v>6134</v>
      </c>
      <c r="C19">
        <f>SUM('Step 3'!C19:Z19)</f>
        <v>6062</v>
      </c>
      <c r="D19">
        <f>SUM('Step 3'!D19:AA19)</f>
        <v>6008</v>
      </c>
      <c r="E19">
        <f>SUM('Step 3'!E19:AB19)</f>
        <v>6003</v>
      </c>
      <c r="F19">
        <f>SUM('Step 3'!F19:AC19)</f>
        <v>6000</v>
      </c>
    </row>
    <row r="20" spans="1:6" x14ac:dyDescent="0.35">
      <c r="A20" t="s">
        <v>17</v>
      </c>
      <c r="B20">
        <f>SUM('Step 3'!B20:Y20)</f>
        <v>8120</v>
      </c>
      <c r="C20">
        <f>SUM('Step 3'!C20:Z20)</f>
        <v>8054</v>
      </c>
      <c r="D20">
        <f>SUM('Step 3'!D20:AA20)</f>
        <v>7991</v>
      </c>
      <c r="E20">
        <f>SUM('Step 3'!E20:AB20)</f>
        <v>7989</v>
      </c>
      <c r="F20">
        <f>SUM('Step 3'!F20:AC20)</f>
        <v>7946</v>
      </c>
    </row>
    <row r="21" spans="1:6" x14ac:dyDescent="0.35">
      <c r="A21" t="s">
        <v>18</v>
      </c>
      <c r="B21">
        <f>SUM('Step 3'!B21:Y21)</f>
        <v>9563</v>
      </c>
      <c r="C21">
        <f>SUM('Step 3'!C21:Z21)</f>
        <v>9437</v>
      </c>
      <c r="D21">
        <f>SUM('Step 3'!D21:AA21)</f>
        <v>9392</v>
      </c>
      <c r="E21">
        <f>SUM('Step 3'!E21:AB21)</f>
        <v>9403</v>
      </c>
      <c r="F21">
        <f>SUM('Step 3'!F21:AC21)</f>
        <v>9400</v>
      </c>
    </row>
    <row r="22" spans="1:6" x14ac:dyDescent="0.35">
      <c r="A22" t="s">
        <v>19</v>
      </c>
      <c r="B22">
        <f>SUM('Step 3'!B22:Y22)</f>
        <v>15604</v>
      </c>
      <c r="C22">
        <f>SUM('Step 3'!C22:Z22)</f>
        <v>15446</v>
      </c>
      <c r="D22">
        <f>SUM('Step 3'!D22:AA22)</f>
        <v>15349</v>
      </c>
      <c r="E22">
        <f>SUM('Step 3'!E22:AB22)</f>
        <v>15374</v>
      </c>
      <c r="F22">
        <f>SUM('Step 3'!F22:AC22)</f>
        <v>15424</v>
      </c>
    </row>
    <row r="23" spans="1:6" x14ac:dyDescent="0.35">
      <c r="A23" t="s">
        <v>20</v>
      </c>
      <c r="B23">
        <f>SUM('Step 3'!B23:Y23)</f>
        <v>27915</v>
      </c>
      <c r="C23">
        <f>SUM('Step 3'!C23:Z23)</f>
        <v>27727</v>
      </c>
      <c r="D23">
        <f>SUM('Step 3'!D23:AA23)</f>
        <v>27554</v>
      </c>
      <c r="E23">
        <f>SUM('Step 3'!E23:AB23)</f>
        <v>27523</v>
      </c>
      <c r="F23">
        <f>SUM('Step 3'!F23:AC23)</f>
        <v>27427</v>
      </c>
    </row>
    <row r="24" spans="1:6" x14ac:dyDescent="0.35">
      <c r="A24" t="s">
        <v>21</v>
      </c>
      <c r="B24">
        <f>SUM('Step 3'!B24:Y24)</f>
        <v>11391</v>
      </c>
      <c r="C24">
        <f>SUM('Step 3'!C24:Z24)</f>
        <v>11289</v>
      </c>
      <c r="D24">
        <f>SUM('Step 3'!D24:AA24)</f>
        <v>11206</v>
      </c>
      <c r="E24">
        <f>SUM('Step 3'!E24:AB24)</f>
        <v>11270</v>
      </c>
      <c r="F24">
        <f>SUM('Step 3'!F24:AC24)</f>
        <v>11276</v>
      </c>
    </row>
    <row r="25" spans="1:6" x14ac:dyDescent="0.35">
      <c r="A25" t="s">
        <v>22</v>
      </c>
      <c r="B25">
        <f>SUM('Step 3'!B25:Y25)</f>
        <v>20202</v>
      </c>
      <c r="C25">
        <f>SUM('Step 3'!C25:Z25)</f>
        <v>19923</v>
      </c>
      <c r="D25">
        <f>SUM('Step 3'!D25:AA25)</f>
        <v>19741</v>
      </c>
      <c r="E25">
        <f>SUM('Step 3'!E25:AB25)</f>
        <v>19695</v>
      </c>
      <c r="F25">
        <f>SUM('Step 3'!F25:AC25)</f>
        <v>19724</v>
      </c>
    </row>
    <row r="26" spans="1:6" x14ac:dyDescent="0.35">
      <c r="A26" t="s">
        <v>23</v>
      </c>
      <c r="B26">
        <f>SUM('Step 3'!B26:Y26)</f>
        <v>6544</v>
      </c>
      <c r="C26">
        <f>SUM('Step 3'!C26:Z26)</f>
        <v>6476</v>
      </c>
      <c r="D26">
        <f>SUM('Step 3'!D26:AA26)</f>
        <v>6401</v>
      </c>
      <c r="E26">
        <f>SUM('Step 3'!E26:AB26)</f>
        <v>6320</v>
      </c>
      <c r="F26">
        <f>SUM('Step 3'!F26:AC26)</f>
        <v>6328</v>
      </c>
    </row>
    <row r="27" spans="1:6" x14ac:dyDescent="0.35">
      <c r="A27" t="s">
        <v>24</v>
      </c>
      <c r="B27">
        <f>SUM('Step 3'!B27:Y27)</f>
        <v>177301</v>
      </c>
      <c r="C27">
        <f>SUM('Step 3'!C27:Z27)</f>
        <v>175645</v>
      </c>
      <c r="D27">
        <f>SUM('Step 3'!D27:AA27)</f>
        <v>174942</v>
      </c>
      <c r="E27">
        <f>SUM('Step 3'!E27:AB27)</f>
        <v>175602</v>
      </c>
      <c r="F27">
        <f>SUM('Step 3'!F27:AC27)</f>
        <v>176733</v>
      </c>
    </row>
    <row r="28" spans="1:6" x14ac:dyDescent="0.35">
      <c r="A28" t="s">
        <v>366</v>
      </c>
      <c r="B28">
        <f>SUM('Step 3'!B28:Y28)</f>
        <v>8582</v>
      </c>
      <c r="C28">
        <f>SUM('Step 3'!C28:Z28)</f>
        <v>8530</v>
      </c>
      <c r="D28">
        <f>SUM('Step 3'!D28:AA28)</f>
        <v>8520</v>
      </c>
      <c r="E28">
        <f>SUM('Step 3'!E28:AB28)</f>
        <v>8526</v>
      </c>
      <c r="F28">
        <f>SUM('Step 3'!F28:AC28)</f>
        <v>8553</v>
      </c>
    </row>
    <row r="29" spans="1:6" x14ac:dyDescent="0.35">
      <c r="A29" t="s">
        <v>25</v>
      </c>
      <c r="B29">
        <f>SUM('Step 3'!B29:Y29)</f>
        <v>29962</v>
      </c>
      <c r="C29">
        <f>SUM('Step 3'!C29:Z29)</f>
        <v>29596</v>
      </c>
      <c r="D29">
        <f>SUM('Step 3'!D29:AA29)</f>
        <v>29469</v>
      </c>
      <c r="E29">
        <f>SUM('Step 3'!E29:AB29)</f>
        <v>29473</v>
      </c>
      <c r="F29">
        <f>SUM('Step 3'!F29:AC29)</f>
        <v>29531</v>
      </c>
    </row>
    <row r="30" spans="1:6" x14ac:dyDescent="0.35">
      <c r="A30" t="s">
        <v>26</v>
      </c>
      <c r="B30">
        <f>SUM('Step 3'!B30:Y30)</f>
        <v>11406</v>
      </c>
      <c r="C30">
        <f>SUM('Step 3'!C30:Z30)</f>
        <v>11191</v>
      </c>
      <c r="D30">
        <f>SUM('Step 3'!D30:AA30)</f>
        <v>11068</v>
      </c>
      <c r="E30">
        <f>SUM('Step 3'!E30:AB30)</f>
        <v>11025</v>
      </c>
      <c r="F30">
        <f>SUM('Step 3'!F30:AC30)</f>
        <v>10981</v>
      </c>
    </row>
    <row r="31" spans="1:6" x14ac:dyDescent="0.35">
      <c r="A31" t="s">
        <v>27</v>
      </c>
      <c r="B31">
        <f>SUM('Step 3'!B31:Y31)</f>
        <v>23188</v>
      </c>
      <c r="C31">
        <f>SUM('Step 3'!C31:Z31)</f>
        <v>23036</v>
      </c>
      <c r="D31">
        <f>SUM('Step 3'!D31:AA31)</f>
        <v>22991</v>
      </c>
      <c r="E31">
        <f>SUM('Step 3'!E31:AB31)</f>
        <v>23094</v>
      </c>
      <c r="F31">
        <f>SUM('Step 3'!F31:AC31)</f>
        <v>23075</v>
      </c>
    </row>
    <row r="32" spans="1:6" x14ac:dyDescent="0.35">
      <c r="A32" t="s">
        <v>28</v>
      </c>
      <c r="B32">
        <f>SUM('Step 3'!B32:Y32)</f>
        <v>23188</v>
      </c>
      <c r="C32">
        <f>SUM('Step 3'!C32:Z32)</f>
        <v>23036</v>
      </c>
      <c r="D32">
        <f>SUM('Step 3'!D32:AA32)</f>
        <v>22991</v>
      </c>
      <c r="E32">
        <f>SUM('Step 3'!E32:AB32)</f>
        <v>23094</v>
      </c>
      <c r="F32">
        <f>SUM('Step 3'!F32:AC32)</f>
        <v>23075</v>
      </c>
    </row>
    <row r="33" spans="1:6" x14ac:dyDescent="0.35">
      <c r="A33" t="s">
        <v>29</v>
      </c>
      <c r="B33">
        <f>SUM('Step 3'!B33:Y33)</f>
        <v>18850</v>
      </c>
      <c r="C33">
        <f>SUM('Step 3'!C33:Z33)</f>
        <v>18819</v>
      </c>
      <c r="D33">
        <f>SUM('Step 3'!D33:AA33)</f>
        <v>18806</v>
      </c>
      <c r="E33">
        <f>SUM('Step 3'!E33:AB33)</f>
        <v>18877</v>
      </c>
      <c r="F33">
        <f>SUM('Step 3'!F33:AC33)</f>
        <v>18873</v>
      </c>
    </row>
    <row r="34" spans="1:6" x14ac:dyDescent="0.35">
      <c r="A34" t="s">
        <v>30</v>
      </c>
      <c r="B34">
        <f>SUM('Step 3'!B34:Y34)</f>
        <v>37788</v>
      </c>
      <c r="C34">
        <f>SUM('Step 3'!C34:Z34)</f>
        <v>37492</v>
      </c>
      <c r="D34">
        <f>SUM('Step 3'!D34:AA34)</f>
        <v>37396</v>
      </c>
      <c r="E34">
        <f>SUM('Step 3'!E34:AB34)</f>
        <v>37469</v>
      </c>
      <c r="F34">
        <f>SUM('Step 3'!F34:AC34)</f>
        <v>37595</v>
      </c>
    </row>
    <row r="35" spans="1:6" x14ac:dyDescent="0.35">
      <c r="A35" t="s">
        <v>31</v>
      </c>
      <c r="B35">
        <f>SUM('Step 3'!B35:Y35)</f>
        <v>781</v>
      </c>
      <c r="C35">
        <f>SUM('Step 3'!C35:Z35)</f>
        <v>768</v>
      </c>
      <c r="D35">
        <f>SUM('Step 3'!D35:AA35)</f>
        <v>775</v>
      </c>
      <c r="E35">
        <f>SUM('Step 3'!E35:AB35)</f>
        <v>768</v>
      </c>
      <c r="F35">
        <f>SUM('Step 3'!F35:AC35)</f>
        <v>763</v>
      </c>
    </row>
    <row r="36" spans="1:6" x14ac:dyDescent="0.35">
      <c r="A36" t="s">
        <v>32</v>
      </c>
      <c r="B36">
        <f>SUM('Step 3'!B36:Y36)</f>
        <v>23938</v>
      </c>
      <c r="C36">
        <f>SUM('Step 3'!C36:Z36)</f>
        <v>23809</v>
      </c>
      <c r="D36">
        <f>SUM('Step 3'!D36:AA36)</f>
        <v>23850</v>
      </c>
      <c r="E36">
        <f>SUM('Step 3'!E36:AB36)</f>
        <v>23973</v>
      </c>
      <c r="F36">
        <f>SUM('Step 3'!F36:AC36)</f>
        <v>24133</v>
      </c>
    </row>
    <row r="37" spans="1:6" x14ac:dyDescent="0.35">
      <c r="A37" t="s">
        <v>33</v>
      </c>
      <c r="B37">
        <f>SUM('Step 3'!B37:Y37)</f>
        <v>24719</v>
      </c>
      <c r="C37">
        <f>SUM('Step 3'!C37:Z37)</f>
        <v>24577</v>
      </c>
      <c r="D37">
        <f>SUM('Step 3'!D37:AA37)</f>
        <v>24625</v>
      </c>
      <c r="E37">
        <f>SUM('Step 3'!E37:AB37)</f>
        <v>24741</v>
      </c>
      <c r="F37">
        <f>SUM('Step 3'!F37:AC37)</f>
        <v>24896</v>
      </c>
    </row>
    <row r="38" spans="1:6" x14ac:dyDescent="0.35">
      <c r="A38" t="s">
        <v>34</v>
      </c>
      <c r="B38">
        <f>SUM('Step 3'!B38:Y38)</f>
        <v>65703</v>
      </c>
      <c r="C38">
        <f>SUM('Step 3'!C38:Z38)</f>
        <v>65219</v>
      </c>
      <c r="D38">
        <f>SUM('Step 3'!D38:AA38)</f>
        <v>64950</v>
      </c>
      <c r="E38">
        <f>SUM('Step 3'!E38:AB38)</f>
        <v>64992</v>
      </c>
      <c r="F38">
        <f>SUM('Step 3'!F38:AC38)</f>
        <v>65022</v>
      </c>
    </row>
    <row r="39" spans="1:6" x14ac:dyDescent="0.35">
      <c r="A39" t="s">
        <v>35</v>
      </c>
      <c r="B39">
        <f>SUM('Step 3'!B39:Y39)</f>
        <v>84553</v>
      </c>
      <c r="C39">
        <f>SUM('Step 3'!C39:Z39)</f>
        <v>84038</v>
      </c>
      <c r="D39">
        <f>SUM('Step 3'!D39:AA39)</f>
        <v>83756</v>
      </c>
      <c r="E39">
        <f>SUM('Step 3'!E39:AB39)</f>
        <v>83869</v>
      </c>
      <c r="F39">
        <f>SUM('Step 3'!F39:AC39)</f>
        <v>83895</v>
      </c>
    </row>
    <row r="40" spans="1:6" x14ac:dyDescent="0.35">
      <c r="A40" t="s">
        <v>36</v>
      </c>
      <c r="B40">
        <f>SUM('Step 3'!B40:Y40)</f>
        <v>9488</v>
      </c>
      <c r="C40">
        <f>SUM('Step 3'!C40:Z40)</f>
        <v>9433</v>
      </c>
      <c r="D40">
        <f>SUM('Step 3'!D40:AA40)</f>
        <v>9420</v>
      </c>
      <c r="E40">
        <f>SUM('Step 3'!E40:AB40)</f>
        <v>9549</v>
      </c>
      <c r="F40">
        <f>SUM('Step 3'!F40:AC40)</f>
        <v>9680</v>
      </c>
    </row>
    <row r="41" spans="1:6" x14ac:dyDescent="0.35">
      <c r="A41" t="s">
        <v>37</v>
      </c>
      <c r="B41">
        <f>SUM('Step 3'!B41:Y41)</f>
        <v>1814</v>
      </c>
      <c r="C41">
        <f>SUM('Step 3'!C41:Z41)</f>
        <v>1779</v>
      </c>
      <c r="D41">
        <f>SUM('Step 3'!D41:AA41)</f>
        <v>1753</v>
      </c>
      <c r="E41">
        <f>SUM('Step 3'!E41:AB41)</f>
        <v>1756</v>
      </c>
      <c r="F41">
        <f>SUM('Step 3'!F41:AC41)</f>
        <v>1747</v>
      </c>
    </row>
    <row r="42" spans="1:6" x14ac:dyDescent="0.35">
      <c r="A42" t="s">
        <v>38</v>
      </c>
      <c r="B42">
        <f>SUM('Step 3'!B42:Y42)</f>
        <v>35264</v>
      </c>
      <c r="C42">
        <f>SUM('Step 3'!C42:Z42)</f>
        <v>34803</v>
      </c>
      <c r="D42">
        <f>SUM('Step 3'!D42:AA42)</f>
        <v>34556</v>
      </c>
      <c r="E42">
        <f>SUM('Step 3'!E42:AB42)</f>
        <v>34522</v>
      </c>
      <c r="F42">
        <f>SUM('Step 3'!F42:AC42)</f>
        <v>34651</v>
      </c>
    </row>
    <row r="43" spans="1:6" x14ac:dyDescent="0.35">
      <c r="A43" t="s">
        <v>39</v>
      </c>
      <c r="B43">
        <f>SUM('Step 3'!B43:Y43)</f>
        <v>15463</v>
      </c>
      <c r="C43">
        <f>SUM('Step 3'!C43:Z43)</f>
        <v>15417</v>
      </c>
      <c r="D43">
        <f>SUM('Step 3'!D43:AA43)</f>
        <v>15500</v>
      </c>
      <c r="E43">
        <f>SUM('Step 3'!E43:AB43)</f>
        <v>15634</v>
      </c>
      <c r="F43">
        <f>SUM('Step 3'!F43:AC43)</f>
        <v>15793</v>
      </c>
    </row>
    <row r="44" spans="1:6" x14ac:dyDescent="0.35">
      <c r="A44" t="s">
        <v>40</v>
      </c>
      <c r="B44">
        <f>SUM('Step 3'!B44:Y44)</f>
        <v>35264</v>
      </c>
      <c r="C44">
        <f>SUM('Step 3'!C44:Z44)</f>
        <v>34803</v>
      </c>
      <c r="D44">
        <f>SUM('Step 3'!D44:AA44)</f>
        <v>34556</v>
      </c>
      <c r="E44">
        <f>SUM('Step 3'!E44:AB44)</f>
        <v>34522</v>
      </c>
      <c r="F44">
        <f>SUM('Step 3'!F44:AC44)</f>
        <v>34651</v>
      </c>
    </row>
    <row r="45" spans="1:6" x14ac:dyDescent="0.35">
      <c r="A45" t="s">
        <v>41</v>
      </c>
      <c r="B45">
        <f>SUM('Step 3'!B45:Y45)</f>
        <v>4478</v>
      </c>
      <c r="C45">
        <f>SUM('Step 3'!C45:Z45)</f>
        <v>4428</v>
      </c>
      <c r="D45">
        <f>SUM('Step 3'!D45:AA45)</f>
        <v>4393</v>
      </c>
      <c r="E45">
        <f>SUM('Step 3'!E45:AB45)</f>
        <v>4357</v>
      </c>
      <c r="F45">
        <f>SUM('Step 3'!F45:AC45)</f>
        <v>4326</v>
      </c>
    </row>
    <row r="46" spans="1:6" x14ac:dyDescent="0.35">
      <c r="A46" t="s">
        <v>42</v>
      </c>
      <c r="B46">
        <f>SUM('Step 3'!B46:Y46)</f>
        <v>12011</v>
      </c>
      <c r="C46">
        <f>SUM('Step 3'!C46:Z46)</f>
        <v>11925</v>
      </c>
      <c r="D46">
        <f>SUM('Step 3'!D46:AA46)</f>
        <v>11869</v>
      </c>
      <c r="E46">
        <f>SUM('Step 3'!E46:AB46)</f>
        <v>11941</v>
      </c>
      <c r="F46">
        <f>SUM('Step 3'!F46:AC46)</f>
        <v>11944</v>
      </c>
    </row>
    <row r="47" spans="1:6" x14ac:dyDescent="0.35">
      <c r="A47" t="s">
        <v>43</v>
      </c>
      <c r="B47">
        <f>SUM('Step 3'!B47:Y47)</f>
        <v>3244</v>
      </c>
      <c r="C47">
        <f>SUM('Step 3'!C47:Z47)</f>
        <v>3228</v>
      </c>
      <c r="D47">
        <f>SUM('Step 3'!D47:AA47)</f>
        <v>3228</v>
      </c>
      <c r="E47">
        <f>SUM('Step 3'!E47:AB47)</f>
        <v>3249</v>
      </c>
      <c r="F47">
        <f>SUM('Step 3'!F47:AC47)</f>
        <v>3247</v>
      </c>
    </row>
    <row r="48" spans="1:6" x14ac:dyDescent="0.35">
      <c r="A48" t="s">
        <v>44</v>
      </c>
      <c r="B48">
        <f>SUM('Step 3'!B48:Y48)</f>
        <v>18228</v>
      </c>
      <c r="C48">
        <f>SUM('Step 3'!C48:Z48)</f>
        <v>18040</v>
      </c>
      <c r="D48">
        <f>SUM('Step 3'!D48:AA48)</f>
        <v>17860</v>
      </c>
      <c r="E48">
        <f>SUM('Step 3'!E48:AB48)</f>
        <v>17806</v>
      </c>
      <c r="F48">
        <f>SUM('Step 3'!F48:AC48)</f>
        <v>17829</v>
      </c>
    </row>
    <row r="49" spans="1:6" x14ac:dyDescent="0.35">
      <c r="A49" t="s">
        <v>45</v>
      </c>
      <c r="B49">
        <f>SUM('Step 3'!B49:Y49)</f>
        <v>36962</v>
      </c>
      <c r="C49">
        <f>SUM('Step 3'!C49:Z49)</f>
        <v>36555</v>
      </c>
      <c r="D49">
        <f>SUM('Step 3'!D49:AA49)</f>
        <v>36386</v>
      </c>
      <c r="E49">
        <f>SUM('Step 3'!E49:AB49)</f>
        <v>36459</v>
      </c>
      <c r="F49">
        <f>SUM('Step 3'!F49:AC49)</f>
        <v>36558</v>
      </c>
    </row>
    <row r="50" spans="1:6" x14ac:dyDescent="0.35">
      <c r="A50" t="s">
        <v>46</v>
      </c>
      <c r="B50">
        <f>SUM('Step 3'!B50:Y50)</f>
        <v>112986</v>
      </c>
      <c r="C50">
        <f>SUM('Step 3'!C50:Z50)</f>
        <v>111752</v>
      </c>
      <c r="D50">
        <f>SUM('Step 3'!D50:AA50)</f>
        <v>111200</v>
      </c>
      <c r="E50">
        <f>SUM('Step 3'!E50:AB50)</f>
        <v>111226</v>
      </c>
      <c r="F50">
        <f>SUM('Step 3'!F50:AC50)</f>
        <v>111488</v>
      </c>
    </row>
    <row r="51" spans="1:6" x14ac:dyDescent="0.35">
      <c r="A51" t="s">
        <v>47</v>
      </c>
      <c r="B51">
        <f>SUM('Step 3'!B51:Y51)</f>
        <v>129622</v>
      </c>
      <c r="C51">
        <f>SUM('Step 3'!C51:Z51)</f>
        <v>128196</v>
      </c>
      <c r="D51">
        <f>SUM('Step 3'!D51:AA51)</f>
        <v>127507</v>
      </c>
      <c r="E51">
        <f>SUM('Step 3'!E51:AB51)</f>
        <v>127523</v>
      </c>
      <c r="F51">
        <f>SUM('Step 3'!F51:AC51)</f>
        <v>127815</v>
      </c>
    </row>
    <row r="52" spans="1:6" x14ac:dyDescent="0.35">
      <c r="A52" t="s">
        <v>48</v>
      </c>
      <c r="B52">
        <f>SUM('Step 3'!B52:Y52)</f>
        <v>12284</v>
      </c>
      <c r="C52">
        <f>SUM('Step 3'!C52:Z52)</f>
        <v>12060</v>
      </c>
      <c r="D52">
        <f>SUM('Step 3'!D52:AA52)</f>
        <v>11921</v>
      </c>
      <c r="E52">
        <f>SUM('Step 3'!E52:AB52)</f>
        <v>11839</v>
      </c>
      <c r="F52">
        <f>SUM('Step 3'!F52:AC52)</f>
        <v>11871</v>
      </c>
    </row>
    <row r="53" spans="1:6" x14ac:dyDescent="0.35">
      <c r="A53" t="s">
        <v>49</v>
      </c>
      <c r="B53">
        <f>SUM('Step 3'!B53:Y53)</f>
        <v>7447</v>
      </c>
      <c r="C53">
        <f>SUM('Step 3'!C53:Z53)</f>
        <v>7330</v>
      </c>
      <c r="D53">
        <f>SUM('Step 3'!D53:AA53)</f>
        <v>7235</v>
      </c>
      <c r="E53">
        <f>SUM('Step 3'!E53:AB53)</f>
        <v>7178</v>
      </c>
      <c r="F53">
        <f>SUM('Step 3'!F53:AC53)</f>
        <v>7185</v>
      </c>
    </row>
    <row r="54" spans="1:6" x14ac:dyDescent="0.35">
      <c r="A54" t="s">
        <v>50</v>
      </c>
      <c r="B54">
        <f>SUM('Step 3'!B54:Y54)</f>
        <v>14921</v>
      </c>
      <c r="C54">
        <f>SUM('Step 3'!C54:Z54)</f>
        <v>14681</v>
      </c>
      <c r="D54">
        <f>SUM('Step 3'!D54:AA54)</f>
        <v>14574</v>
      </c>
      <c r="E54">
        <f>SUM('Step 3'!E54:AB54)</f>
        <v>14530</v>
      </c>
      <c r="F54">
        <f>SUM('Step 3'!F54:AC54)</f>
        <v>14499</v>
      </c>
    </row>
    <row r="55" spans="1:6" x14ac:dyDescent="0.35">
      <c r="A55" t="s">
        <v>51</v>
      </c>
      <c r="B55">
        <f>SUM('Step 3'!B55:Y55)</f>
        <v>8576</v>
      </c>
      <c r="C55">
        <f>SUM('Step 3'!C55:Z55)</f>
        <v>8487</v>
      </c>
      <c r="D55">
        <f>SUM('Step 3'!D55:AA55)</f>
        <v>8383</v>
      </c>
      <c r="E55">
        <f>SUM('Step 3'!E55:AB55)</f>
        <v>8310</v>
      </c>
      <c r="F55">
        <f>SUM('Step 3'!F55:AC55)</f>
        <v>8301</v>
      </c>
    </row>
    <row r="56" spans="1:6" x14ac:dyDescent="0.35">
      <c r="A56" t="s">
        <v>52</v>
      </c>
      <c r="B56">
        <f>SUM('Step 3'!B56:Y56)</f>
        <v>3244</v>
      </c>
      <c r="C56">
        <f>SUM('Step 3'!C56:Z56)</f>
        <v>3228</v>
      </c>
      <c r="D56">
        <f>SUM('Step 3'!D56:AA56)</f>
        <v>3228</v>
      </c>
      <c r="E56">
        <f>SUM('Step 3'!E56:AB56)</f>
        <v>3249</v>
      </c>
      <c r="F56">
        <f>SUM('Step 3'!F56:AC56)</f>
        <v>3247</v>
      </c>
    </row>
    <row r="57" spans="1:6" x14ac:dyDescent="0.35">
      <c r="A57" t="s">
        <v>53</v>
      </c>
      <c r="B57">
        <f>SUM('Step 3'!B57:Y57)</f>
        <v>1814</v>
      </c>
      <c r="C57">
        <f>SUM('Step 3'!C57:Z57)</f>
        <v>1779</v>
      </c>
      <c r="D57">
        <f>SUM('Step 3'!D57:AA57)</f>
        <v>1753</v>
      </c>
      <c r="E57">
        <f>SUM('Step 3'!E57:AB57)</f>
        <v>1756</v>
      </c>
      <c r="F57">
        <f>SUM('Step 3'!F57:AC57)</f>
        <v>1747</v>
      </c>
    </row>
    <row r="58" spans="1:6" x14ac:dyDescent="0.35">
      <c r="A58" t="s">
        <v>54</v>
      </c>
      <c r="B58">
        <f>SUM('Step 3'!B58:Y58)</f>
        <v>8628</v>
      </c>
      <c r="C58">
        <f>SUM('Step 3'!C58:Z58)</f>
        <v>8515</v>
      </c>
      <c r="D58">
        <f>SUM('Step 3'!D58:AA58)</f>
        <v>8454</v>
      </c>
      <c r="E58">
        <f>SUM('Step 3'!E58:AB58)</f>
        <v>8386</v>
      </c>
      <c r="F58">
        <f>SUM('Step 3'!F58:AC58)</f>
        <v>8348</v>
      </c>
    </row>
    <row r="59" spans="1:6" x14ac:dyDescent="0.35">
      <c r="A59" t="s">
        <v>55</v>
      </c>
      <c r="B59">
        <f>SUM('Step 3'!B59:Y59)</f>
        <v>27163</v>
      </c>
      <c r="C59">
        <f>SUM('Step 3'!C59:Z59)</f>
        <v>26813</v>
      </c>
      <c r="D59">
        <f>SUM('Step 3'!D59:AA59)</f>
        <v>26600</v>
      </c>
      <c r="E59">
        <f>SUM('Step 3'!E59:AB59)</f>
        <v>26572</v>
      </c>
      <c r="F59">
        <f>SUM('Step 3'!F59:AC59)</f>
        <v>26527</v>
      </c>
    </row>
    <row r="60" spans="1:6" x14ac:dyDescent="0.35">
      <c r="A60" t="s">
        <v>56</v>
      </c>
      <c r="B60">
        <f>SUM('Step 3'!B60:Y60)</f>
        <v>71391</v>
      </c>
      <c r="C60">
        <f>SUM('Step 3'!C60:Z60)</f>
        <v>70532</v>
      </c>
      <c r="D60">
        <f>SUM('Step 3'!D60:AA60)</f>
        <v>70000</v>
      </c>
      <c r="E60">
        <f>SUM('Step 3'!E60:AB60)</f>
        <v>69701</v>
      </c>
      <c r="F60">
        <f>SUM('Step 3'!F60:AC60)</f>
        <v>69674</v>
      </c>
    </row>
    <row r="61" spans="1:6" x14ac:dyDescent="0.35">
      <c r="A61" t="s">
        <v>57</v>
      </c>
      <c r="B61">
        <f>SUM('Step 3'!B61:Y61)</f>
        <v>30159</v>
      </c>
      <c r="C61">
        <f>SUM('Step 3'!C61:Z61)</f>
        <v>29813</v>
      </c>
      <c r="D61">
        <f>SUM('Step 3'!D61:AA61)</f>
        <v>29588</v>
      </c>
      <c r="E61">
        <f>SUM('Step 3'!E61:AB61)</f>
        <v>29557</v>
      </c>
      <c r="F61">
        <f>SUM('Step 3'!F61:AC61)</f>
        <v>29633</v>
      </c>
    </row>
    <row r="62" spans="1:6" x14ac:dyDescent="0.35">
      <c r="A62" t="s">
        <v>58</v>
      </c>
      <c r="B62">
        <f>SUM('Step 3'!B62:Y62)</f>
        <v>10367</v>
      </c>
      <c r="C62">
        <f>SUM('Step 3'!C62:Z62)</f>
        <v>10237</v>
      </c>
      <c r="D62">
        <f>SUM('Step 3'!D62:AA62)</f>
        <v>10156</v>
      </c>
      <c r="E62">
        <f>SUM('Step 3'!E62:AB62)</f>
        <v>10127</v>
      </c>
      <c r="F62">
        <f>SUM('Step 3'!F62:AC62)</f>
        <v>10140</v>
      </c>
    </row>
    <row r="63" spans="1:6" x14ac:dyDescent="0.35">
      <c r="A63" t="s">
        <v>59</v>
      </c>
      <c r="B63">
        <f>SUM('Step 3'!B63:Y63)</f>
        <v>73273</v>
      </c>
      <c r="C63">
        <f>SUM('Step 3'!C63:Z63)</f>
        <v>72657</v>
      </c>
      <c r="D63">
        <f>SUM('Step 3'!D63:AA63)</f>
        <v>72276</v>
      </c>
      <c r="E63">
        <f>SUM('Step 3'!E63:AB63)</f>
        <v>72367</v>
      </c>
      <c r="F63">
        <f>SUM('Step 3'!F63:AC63)</f>
        <v>72522</v>
      </c>
    </row>
    <row r="64" spans="1:6" x14ac:dyDescent="0.35">
      <c r="A64" t="s">
        <v>60</v>
      </c>
      <c r="B64">
        <f>SUM('Step 3'!B64:Y64)</f>
        <v>45353</v>
      </c>
      <c r="C64">
        <f>SUM('Step 3'!C64:Z64)</f>
        <v>45010</v>
      </c>
      <c r="D64">
        <f>SUM('Step 3'!D64:AA64)</f>
        <v>44856</v>
      </c>
      <c r="E64">
        <f>SUM('Step 3'!E64:AB64)</f>
        <v>44979</v>
      </c>
      <c r="F64">
        <f>SUM('Step 3'!F64:AC64)</f>
        <v>45056</v>
      </c>
    </row>
    <row r="65" spans="1:6" x14ac:dyDescent="0.35">
      <c r="A65" t="s">
        <v>61</v>
      </c>
      <c r="B65">
        <f>SUM('Step 3'!B65:Y65)</f>
        <v>6496</v>
      </c>
      <c r="C65">
        <f>SUM('Step 3'!C65:Z65)</f>
        <v>6387</v>
      </c>
      <c r="D65">
        <f>SUM('Step 3'!D65:AA65)</f>
        <v>6336</v>
      </c>
      <c r="E65">
        <f>SUM('Step 3'!E65:AB65)</f>
        <v>6315</v>
      </c>
      <c r="F65">
        <f>SUM('Step 3'!F65:AC65)</f>
        <v>6312</v>
      </c>
    </row>
    <row r="66" spans="1:6" x14ac:dyDescent="0.35">
      <c r="A66" t="s">
        <v>62</v>
      </c>
      <c r="B66">
        <f>SUM('Step 3'!B66:Y66)</f>
        <v>40393</v>
      </c>
      <c r="C66">
        <f>SUM('Step 3'!C66:Z66)</f>
        <v>39955</v>
      </c>
      <c r="D66">
        <f>SUM('Step 3'!D66:AA66)</f>
        <v>39698</v>
      </c>
      <c r="E66">
        <f>SUM('Step 3'!E66:AB66)</f>
        <v>39672</v>
      </c>
      <c r="F66">
        <f>SUM('Step 3'!F66:AC66)</f>
        <v>39773</v>
      </c>
    </row>
    <row r="67" spans="1:6" x14ac:dyDescent="0.35">
      <c r="A67" t="s">
        <v>63</v>
      </c>
      <c r="B67">
        <f>SUM('Step 3'!B67:Y67)</f>
        <v>18527</v>
      </c>
      <c r="C67">
        <f>SUM('Step 3'!C67:Z67)</f>
        <v>18369</v>
      </c>
      <c r="D67">
        <f>SUM('Step 3'!D67:AA67)</f>
        <v>18326</v>
      </c>
      <c r="E67">
        <f>SUM('Step 3'!E67:AB67)</f>
        <v>18364</v>
      </c>
      <c r="F67">
        <f>SUM('Step 3'!F67:AC67)</f>
        <v>18475</v>
      </c>
    </row>
    <row r="68" spans="1:6" x14ac:dyDescent="0.35">
      <c r="A68" t="s">
        <v>64</v>
      </c>
      <c r="B68">
        <f>SUM('Step 3'!B68:Y68)</f>
        <v>46264</v>
      </c>
      <c r="C68">
        <f>SUM('Step 3'!C68:Z68)</f>
        <v>45829</v>
      </c>
      <c r="D68">
        <f>SUM('Step 3'!D68:AA68)</f>
        <v>45638</v>
      </c>
      <c r="E68">
        <f>SUM('Step 3'!E68:AB68)</f>
        <v>45618</v>
      </c>
      <c r="F68">
        <f>SUM('Step 3'!F68:AC68)</f>
        <v>45789</v>
      </c>
    </row>
    <row r="69" spans="1:6" x14ac:dyDescent="0.35">
      <c r="A69" t="s">
        <v>65</v>
      </c>
      <c r="B69">
        <f>SUM('Step 3'!B69:Y69)</f>
        <v>40393</v>
      </c>
      <c r="C69">
        <f>SUM('Step 3'!C69:Z69)</f>
        <v>39955</v>
      </c>
      <c r="D69">
        <f>SUM('Step 3'!D69:AA69)</f>
        <v>39698</v>
      </c>
      <c r="E69">
        <f>SUM('Step 3'!E69:AB69)</f>
        <v>39672</v>
      </c>
      <c r="F69">
        <f>SUM('Step 3'!F69:AC69)</f>
        <v>39773</v>
      </c>
    </row>
    <row r="70" spans="1:6" x14ac:dyDescent="0.35">
      <c r="A70" t="s">
        <v>66</v>
      </c>
      <c r="B70">
        <f>SUM('Step 3'!B70:Y70)</f>
        <v>5906</v>
      </c>
      <c r="C70">
        <f>SUM('Step 3'!C70:Z70)</f>
        <v>5843</v>
      </c>
      <c r="D70">
        <f>SUM('Step 3'!D70:AA70)</f>
        <v>5795</v>
      </c>
      <c r="E70">
        <f>SUM('Step 3'!E70:AB70)</f>
        <v>5751</v>
      </c>
      <c r="F70">
        <f>SUM('Step 3'!F70:AC70)</f>
        <v>5779</v>
      </c>
    </row>
    <row r="71" spans="1:6" x14ac:dyDescent="0.35">
      <c r="A71" t="s">
        <v>67</v>
      </c>
      <c r="B71">
        <f>SUM('Step 3'!B71:Y71)</f>
        <v>73273</v>
      </c>
      <c r="C71">
        <f>SUM('Step 3'!C71:Z71)</f>
        <v>72657</v>
      </c>
      <c r="D71">
        <f>SUM('Step 3'!D71:AA71)</f>
        <v>72276</v>
      </c>
      <c r="E71">
        <f>SUM('Step 3'!E71:AB71)</f>
        <v>72367</v>
      </c>
      <c r="F71">
        <f>SUM('Step 3'!F71:AC71)</f>
        <v>72522</v>
      </c>
    </row>
    <row r="72" spans="1:6" x14ac:dyDescent="0.35">
      <c r="A72" t="s">
        <v>68</v>
      </c>
      <c r="B72">
        <f>SUM('Step 3'!B72:Y72)</f>
        <v>7987</v>
      </c>
      <c r="C72">
        <f>SUM('Step 3'!C72:Z72)</f>
        <v>7891</v>
      </c>
      <c r="D72">
        <f>SUM('Step 3'!D72:AA72)</f>
        <v>7857</v>
      </c>
      <c r="E72">
        <f>SUM('Step 3'!E72:AB72)</f>
        <v>7829</v>
      </c>
      <c r="F72">
        <f>SUM('Step 3'!F72:AC72)</f>
        <v>7770</v>
      </c>
    </row>
    <row r="73" spans="1:6" x14ac:dyDescent="0.35">
      <c r="A73" t="s">
        <v>69</v>
      </c>
      <c r="B73">
        <f>SUM('Step 3'!B73:Y73)</f>
        <v>11065</v>
      </c>
      <c r="C73">
        <f>SUM('Step 3'!C73:Z73)</f>
        <v>10983</v>
      </c>
      <c r="D73">
        <f>SUM('Step 3'!D73:AA73)</f>
        <v>10955</v>
      </c>
      <c r="E73">
        <f>SUM('Step 3'!E73:AB73)</f>
        <v>10985</v>
      </c>
      <c r="F73">
        <f>SUM('Step 3'!F73:AC73)</f>
        <v>11002</v>
      </c>
    </row>
    <row r="74" spans="1:6" x14ac:dyDescent="0.35">
      <c r="A74" t="s">
        <v>70</v>
      </c>
      <c r="B74">
        <f>SUM('Step 3'!B74:Y74)</f>
        <v>85359</v>
      </c>
      <c r="C74">
        <f>SUM('Step 3'!C74:Z74)</f>
        <v>84878</v>
      </c>
      <c r="D74">
        <f>SUM('Step 3'!D74:AA74)</f>
        <v>84846</v>
      </c>
      <c r="E74">
        <f>SUM('Step 3'!E74:AB74)</f>
        <v>85462</v>
      </c>
      <c r="F74">
        <f>SUM('Step 3'!F74:AC74)</f>
        <v>86136</v>
      </c>
    </row>
    <row r="75" spans="1:6" x14ac:dyDescent="0.35">
      <c r="A75" t="s">
        <v>71</v>
      </c>
      <c r="B75">
        <f>SUM('Step 3'!B75:Y75)</f>
        <v>218363</v>
      </c>
      <c r="C75">
        <f>SUM('Step 3'!C75:Z75)</f>
        <v>216115</v>
      </c>
      <c r="D75">
        <f>SUM('Step 3'!D75:AA75)</f>
        <v>214987</v>
      </c>
      <c r="E75">
        <f>SUM('Step 3'!E75:AB75)</f>
        <v>215446</v>
      </c>
      <c r="F75">
        <f>SUM('Step 3'!F75:AC75)</f>
        <v>216629</v>
      </c>
    </row>
    <row r="76" spans="1:6" x14ac:dyDescent="0.35">
      <c r="A76" t="s">
        <v>72</v>
      </c>
      <c r="B76">
        <f>SUM('Step 3'!B76:Y76)</f>
        <v>312534</v>
      </c>
      <c r="C76">
        <f>SUM('Step 3'!C76:Z76)</f>
        <v>309129</v>
      </c>
      <c r="D76">
        <f>SUM('Step 3'!D76:AA76)</f>
        <v>307240</v>
      </c>
      <c r="E76">
        <f>SUM('Step 3'!E76:AB76)</f>
        <v>307286</v>
      </c>
      <c r="F76">
        <f>SUM('Step 3'!F76:AC76)</f>
        <v>308437</v>
      </c>
    </row>
    <row r="77" spans="1:6" x14ac:dyDescent="0.35">
      <c r="A77" t="s">
        <v>73</v>
      </c>
      <c r="B77">
        <f>SUM('Step 3'!B77:Y77)</f>
        <v>28236</v>
      </c>
      <c r="C77">
        <f>SUM('Step 3'!C77:Z77)</f>
        <v>27943</v>
      </c>
      <c r="D77">
        <f>SUM('Step 3'!D77:AA77)</f>
        <v>27839</v>
      </c>
      <c r="E77">
        <f>SUM('Step 3'!E77:AB77)</f>
        <v>27901</v>
      </c>
      <c r="F77">
        <f>SUM('Step 3'!F77:AC77)</f>
        <v>28001</v>
      </c>
    </row>
    <row r="78" spans="1:6" x14ac:dyDescent="0.35">
      <c r="A78" t="s">
        <v>74</v>
      </c>
      <c r="B78">
        <f>SUM('Step 3'!B78:Y78)</f>
        <v>11747</v>
      </c>
      <c r="C78">
        <f>SUM('Step 3'!C78:Z78)</f>
        <v>11673</v>
      </c>
      <c r="D78">
        <f>SUM('Step 3'!D78:AA78)</f>
        <v>11639</v>
      </c>
      <c r="E78">
        <f>SUM('Step 3'!E78:AB78)</f>
        <v>11686</v>
      </c>
      <c r="F78">
        <f>SUM('Step 3'!F78:AC78)</f>
        <v>11728</v>
      </c>
    </row>
    <row r="79" spans="1:6" x14ac:dyDescent="0.35">
      <c r="A79" t="s">
        <v>75</v>
      </c>
      <c r="B79">
        <f>SUM('Step 3'!B79:Y79)</f>
        <v>28236</v>
      </c>
      <c r="C79">
        <f>SUM('Step 3'!C79:Z79)</f>
        <v>27943</v>
      </c>
      <c r="D79">
        <f>SUM('Step 3'!D79:AA79)</f>
        <v>27839</v>
      </c>
      <c r="E79">
        <f>SUM('Step 3'!E79:AB79)</f>
        <v>27901</v>
      </c>
      <c r="F79">
        <f>SUM('Step 3'!F79:AC79)</f>
        <v>28001</v>
      </c>
    </row>
    <row r="80" spans="1:6" x14ac:dyDescent="0.35">
      <c r="A80" t="s">
        <v>76</v>
      </c>
      <c r="B80">
        <f>SUM('Step 3'!B80:Y80)</f>
        <v>45923</v>
      </c>
      <c r="C80">
        <f>SUM('Step 3'!C80:Z80)</f>
        <v>45561</v>
      </c>
      <c r="D80">
        <f>SUM('Step 3'!D80:AA80)</f>
        <v>45471</v>
      </c>
      <c r="E80">
        <f>SUM('Step 3'!E80:AB80)</f>
        <v>45660</v>
      </c>
      <c r="F80">
        <f>SUM('Step 3'!F80:AC80)</f>
        <v>45770</v>
      </c>
    </row>
    <row r="81" spans="1:6" x14ac:dyDescent="0.35">
      <c r="A81" t="s">
        <v>77</v>
      </c>
      <c r="B81">
        <f>SUM('Step 3'!B81:Y81)</f>
        <v>17774</v>
      </c>
      <c r="C81">
        <f>SUM('Step 3'!C81:Z81)</f>
        <v>17640</v>
      </c>
      <c r="D81">
        <f>SUM('Step 3'!D81:AA81)</f>
        <v>17608</v>
      </c>
      <c r="E81">
        <f>SUM('Step 3'!E81:AB81)</f>
        <v>17744</v>
      </c>
      <c r="F81">
        <f>SUM('Step 3'!F81:AC81)</f>
        <v>17783</v>
      </c>
    </row>
    <row r="82" spans="1:6" x14ac:dyDescent="0.35">
      <c r="A82" t="s">
        <v>78</v>
      </c>
      <c r="B82">
        <f>SUM('Step 3'!B82:Y82)</f>
        <v>28308</v>
      </c>
      <c r="C82">
        <f>SUM('Step 3'!C82:Z82)</f>
        <v>28113</v>
      </c>
      <c r="D82">
        <f>SUM('Step 3'!D82:AA82)</f>
        <v>28082</v>
      </c>
      <c r="E82">
        <f>SUM('Step 3'!E82:AB82)</f>
        <v>28195</v>
      </c>
      <c r="F82">
        <f>SUM('Step 3'!F82:AC82)</f>
        <v>28223</v>
      </c>
    </row>
    <row r="83" spans="1:6" x14ac:dyDescent="0.35">
      <c r="A83" t="s">
        <v>79</v>
      </c>
      <c r="B83">
        <f>SUM('Step 3'!B83:Y83)</f>
        <v>17774</v>
      </c>
      <c r="C83">
        <f>SUM('Step 3'!C83:Z83)</f>
        <v>17640</v>
      </c>
      <c r="D83">
        <f>SUM('Step 3'!D83:AA83)</f>
        <v>17608</v>
      </c>
      <c r="E83">
        <f>SUM('Step 3'!E83:AB83)</f>
        <v>17744</v>
      </c>
      <c r="F83">
        <f>SUM('Step 3'!F83:AC83)</f>
        <v>17783</v>
      </c>
    </row>
    <row r="84" spans="1:6" x14ac:dyDescent="0.35">
      <c r="A84" t="s">
        <v>80</v>
      </c>
      <c r="B84">
        <f>SUM('Step 3'!B84:Y84)</f>
        <v>6753</v>
      </c>
      <c r="C84">
        <f>SUM('Step 3'!C84:Z84)</f>
        <v>6679</v>
      </c>
      <c r="D84">
        <f>SUM('Step 3'!D84:AA84)</f>
        <v>6642</v>
      </c>
      <c r="E84">
        <f>SUM('Step 3'!E84:AB84)</f>
        <v>6637</v>
      </c>
      <c r="F84">
        <f>SUM('Step 3'!F84:AC84)</f>
        <v>6672</v>
      </c>
    </row>
    <row r="85" spans="1:6" x14ac:dyDescent="0.35">
      <c r="A85" t="s">
        <v>81</v>
      </c>
      <c r="B85">
        <f>SUM('Step 3'!B85:Y85)</f>
        <v>2101</v>
      </c>
      <c r="C85">
        <f>SUM('Step 3'!C85:Z85)</f>
        <v>2080</v>
      </c>
      <c r="D85">
        <f>SUM('Step 3'!D85:AA85)</f>
        <v>2060</v>
      </c>
      <c r="E85">
        <f>SUM('Step 3'!E85:AB85)</f>
        <v>2075</v>
      </c>
      <c r="F85">
        <f>SUM('Step 3'!F85:AC85)</f>
        <v>2108</v>
      </c>
    </row>
    <row r="86" spans="1:6" x14ac:dyDescent="0.35">
      <c r="A86" t="s">
        <v>82</v>
      </c>
      <c r="B86">
        <f>SUM('Step 3'!B86:Y86)</f>
        <v>12384</v>
      </c>
      <c r="C86">
        <f>SUM('Step 3'!C86:Z86)</f>
        <v>12254</v>
      </c>
      <c r="D86">
        <f>SUM('Step 3'!D86:AA86)</f>
        <v>12243</v>
      </c>
      <c r="E86">
        <f>SUM('Step 3'!E86:AB86)</f>
        <v>12318</v>
      </c>
      <c r="F86">
        <f>SUM('Step 3'!F86:AC86)</f>
        <v>12361</v>
      </c>
    </row>
    <row r="87" spans="1:6" x14ac:dyDescent="0.35">
      <c r="A87" t="s">
        <v>83</v>
      </c>
      <c r="B87">
        <f>SUM('Step 3'!B87:Y87)</f>
        <v>18850</v>
      </c>
      <c r="C87">
        <f>SUM('Step 3'!C87:Z87)</f>
        <v>18819</v>
      </c>
      <c r="D87">
        <f>SUM('Step 3'!D87:AA87)</f>
        <v>18806</v>
      </c>
      <c r="E87">
        <f>SUM('Step 3'!E87:AB87)</f>
        <v>18877</v>
      </c>
      <c r="F87">
        <f>SUM('Step 3'!F87:AC87)</f>
        <v>18873</v>
      </c>
    </row>
    <row r="88" spans="1:6" x14ac:dyDescent="0.35">
      <c r="A88" t="s">
        <v>371</v>
      </c>
      <c r="B88">
        <f>SUM('Step 3'!B88:Y88)</f>
        <v>7998</v>
      </c>
      <c r="C88">
        <f>SUM('Step 3'!C88:Z88)</f>
        <v>7955</v>
      </c>
      <c r="D88">
        <f>SUM('Step 3'!D88:AA88)</f>
        <v>7927</v>
      </c>
      <c r="E88">
        <f>SUM('Step 3'!E88:AB88)</f>
        <v>7943</v>
      </c>
      <c r="F88">
        <f>SUM('Step 3'!F88:AC88)</f>
        <v>7970</v>
      </c>
    </row>
    <row r="89" spans="1:6" x14ac:dyDescent="0.35">
      <c r="A89" t="s">
        <v>84</v>
      </c>
      <c r="B89">
        <f>SUM('Step 3'!B89:Y89)</f>
        <v>11065</v>
      </c>
      <c r="C89">
        <f>SUM('Step 3'!C89:Z89)</f>
        <v>10983</v>
      </c>
      <c r="D89">
        <f>SUM('Step 3'!D89:AA89)</f>
        <v>10955</v>
      </c>
      <c r="E89">
        <f>SUM('Step 3'!E89:AB89)</f>
        <v>10985</v>
      </c>
      <c r="F89">
        <f>SUM('Step 3'!F89:AC89)</f>
        <v>11002</v>
      </c>
    </row>
    <row r="90" spans="1:6" x14ac:dyDescent="0.35">
      <c r="A90" t="s">
        <v>85</v>
      </c>
      <c r="B90">
        <f>SUM('Step 3'!B90:Y90)</f>
        <v>413008</v>
      </c>
      <c r="C90">
        <f>SUM('Step 3'!C90:Z90)</f>
        <v>408594</v>
      </c>
      <c r="D90">
        <f>SUM('Step 3'!D90:AA90)</f>
        <v>406007</v>
      </c>
      <c r="E90">
        <f>SUM('Step 3'!E90:AB90)</f>
        <v>406306</v>
      </c>
      <c r="F90">
        <f>SUM('Step 3'!F90:AC90)</f>
        <v>406849</v>
      </c>
    </row>
    <row r="91" spans="1:6" x14ac:dyDescent="0.35">
      <c r="A91" t="s">
        <v>86</v>
      </c>
      <c r="B91">
        <f>SUM('Step 3'!B91:Y91)</f>
        <v>275919</v>
      </c>
      <c r="C91">
        <f>SUM('Step 3'!C91:Z91)</f>
        <v>272840</v>
      </c>
      <c r="D91">
        <f>SUM('Step 3'!D91:AA91)</f>
        <v>270862</v>
      </c>
      <c r="E91">
        <f>SUM('Step 3'!E91:AB91)</f>
        <v>270930</v>
      </c>
      <c r="F91">
        <f>SUM('Step 3'!F91:AC91)</f>
        <v>271203</v>
      </c>
    </row>
    <row r="92" spans="1:6" x14ac:dyDescent="0.35">
      <c r="A92" t="s">
        <v>87</v>
      </c>
      <c r="B92">
        <f>SUM('Step 3'!B92:Y92)</f>
        <v>812328</v>
      </c>
      <c r="C92">
        <f>SUM('Step 3'!C92:Z92)</f>
        <v>803841</v>
      </c>
      <c r="D92">
        <f>SUM('Step 3'!D92:AA92)</f>
        <v>799349</v>
      </c>
      <c r="E92">
        <f>SUM('Step 3'!E92:AB92)</f>
        <v>800152</v>
      </c>
      <c r="F92">
        <f>SUM('Step 3'!F92:AC92)</f>
        <v>802082</v>
      </c>
    </row>
    <row r="93" spans="1:6" x14ac:dyDescent="0.35">
      <c r="A93" t="s">
        <v>88</v>
      </c>
      <c r="B93">
        <f>SUM('Step 3'!B93:Y93)</f>
        <v>627467</v>
      </c>
      <c r="C93">
        <f>SUM('Step 3'!C93:Z93)</f>
        <v>621097</v>
      </c>
      <c r="D93">
        <f>SUM('Step 3'!D93:AA93)</f>
        <v>617785</v>
      </c>
      <c r="E93">
        <f>SUM('Step 3'!E93:AB93)</f>
        <v>618653</v>
      </c>
      <c r="F93">
        <f>SUM('Step 3'!F93:AC93)</f>
        <v>620074</v>
      </c>
    </row>
    <row r="94" spans="1:6" x14ac:dyDescent="0.35">
      <c r="A94" t="s">
        <v>89</v>
      </c>
      <c r="B94">
        <f>SUM('Step 3'!B94:Y94)</f>
        <v>59755</v>
      </c>
      <c r="C94">
        <f>SUM('Step 3'!C94:Z94)</f>
        <v>59672</v>
      </c>
      <c r="D94">
        <f>SUM('Step 3'!D94:AA94)</f>
        <v>59942</v>
      </c>
      <c r="E94">
        <f>SUM('Step 3'!E94:AB94)</f>
        <v>60333</v>
      </c>
      <c r="F94">
        <f>SUM('Step 3'!F94:AC94)</f>
        <v>60667</v>
      </c>
    </row>
    <row r="95" spans="1:6" x14ac:dyDescent="0.35">
      <c r="A95" t="s">
        <v>90</v>
      </c>
      <c r="B95">
        <f>SUM('Step 3'!B95:Y95)</f>
        <v>15033</v>
      </c>
      <c r="C95">
        <f>SUM('Step 3'!C95:Z95)</f>
        <v>14867</v>
      </c>
      <c r="D95">
        <f>SUM('Step 3'!D95:AA95)</f>
        <v>14762</v>
      </c>
      <c r="E95">
        <f>SUM('Step 3'!E95:AB95)</f>
        <v>14727</v>
      </c>
      <c r="F95">
        <f>SUM('Step 3'!F95:AC95)</f>
        <v>14754</v>
      </c>
    </row>
    <row r="96" spans="1:6" x14ac:dyDescent="0.35">
      <c r="A96" t="s">
        <v>91</v>
      </c>
      <c r="B96">
        <f>SUM('Step 3'!B96:Y96)</f>
        <v>10807</v>
      </c>
      <c r="C96">
        <f>SUM('Step 3'!C96:Z96)</f>
        <v>10695</v>
      </c>
      <c r="D96">
        <f>SUM('Step 3'!D96:AA96)</f>
        <v>10682</v>
      </c>
      <c r="E96">
        <f>SUM('Step 3'!E96:AB96)</f>
        <v>10688</v>
      </c>
      <c r="F96">
        <f>SUM('Step 3'!F96:AC96)</f>
        <v>10729</v>
      </c>
    </row>
    <row r="97" spans="1:6" x14ac:dyDescent="0.35">
      <c r="A97" t="s">
        <v>372</v>
      </c>
      <c r="B97">
        <f>SUM('Step 3'!B97:Y97)</f>
        <v>8705</v>
      </c>
      <c r="C97">
        <f>SUM('Step 3'!C97:Z97)</f>
        <v>8617</v>
      </c>
      <c r="D97">
        <f>SUM('Step 3'!D97:AA97)</f>
        <v>8564</v>
      </c>
      <c r="E97">
        <f>SUM('Step 3'!E97:AB97)</f>
        <v>8572</v>
      </c>
      <c r="F97">
        <f>SUM('Step 3'!F97:AC97)</f>
        <v>8627</v>
      </c>
    </row>
    <row r="98" spans="1:6" x14ac:dyDescent="0.35">
      <c r="A98" t="s">
        <v>92</v>
      </c>
      <c r="B98">
        <f>SUM('Step 3'!B98:Y98)</f>
        <v>8561</v>
      </c>
      <c r="C98">
        <f>SUM('Step 3'!C98:Z98)</f>
        <v>8489</v>
      </c>
      <c r="D98">
        <f>SUM('Step 3'!D98:AA98)</f>
        <v>8502</v>
      </c>
      <c r="E98">
        <f>SUM('Step 3'!E98:AB98)</f>
        <v>8597</v>
      </c>
      <c r="F98">
        <f>SUM('Step 3'!F98:AC98)</f>
        <v>8665</v>
      </c>
    </row>
    <row r="99" spans="1:6" x14ac:dyDescent="0.35">
      <c r="A99" t="s">
        <v>93</v>
      </c>
      <c r="B99">
        <f>SUM('Step 3'!B99:Y99)</f>
        <v>14102</v>
      </c>
      <c r="C99">
        <f>SUM('Step 3'!C99:Z99)</f>
        <v>13972</v>
      </c>
      <c r="D99">
        <f>SUM('Step 3'!D99:AA99)</f>
        <v>13849</v>
      </c>
      <c r="E99">
        <f>SUM('Step 3'!E99:AB99)</f>
        <v>13871</v>
      </c>
      <c r="F99">
        <f>SUM('Step 3'!F99:AC99)</f>
        <v>13915</v>
      </c>
    </row>
    <row r="100" spans="1:6" x14ac:dyDescent="0.35">
      <c r="A100" t="s">
        <v>94</v>
      </c>
      <c r="B100">
        <f>SUM('Step 3'!B100:Y100)</f>
        <v>13100</v>
      </c>
      <c r="C100">
        <f>SUM('Step 3'!C100:Z100)</f>
        <v>12930</v>
      </c>
      <c r="D100">
        <f>SUM('Step 3'!D100:AA100)</f>
        <v>12836</v>
      </c>
      <c r="E100">
        <f>SUM('Step 3'!E100:AB100)</f>
        <v>12834</v>
      </c>
      <c r="F100">
        <f>SUM('Step 3'!F100:AC100)</f>
        <v>12842</v>
      </c>
    </row>
    <row r="101" spans="1:6" x14ac:dyDescent="0.35">
      <c r="A101" t="s">
        <v>95</v>
      </c>
      <c r="B101">
        <f>SUM('Step 3'!B101:Y101)</f>
        <v>15876</v>
      </c>
      <c r="C101">
        <f>SUM('Step 3'!C101:Z101)</f>
        <v>15678</v>
      </c>
      <c r="D101">
        <f>SUM('Step 3'!D101:AA101)</f>
        <v>15622</v>
      </c>
      <c r="E101">
        <f>SUM('Step 3'!E101:AB101)</f>
        <v>15640</v>
      </c>
      <c r="F101">
        <f>SUM('Step 3'!F101:AC101)</f>
        <v>15614</v>
      </c>
    </row>
    <row r="102" spans="1:6" x14ac:dyDescent="0.35">
      <c r="A102" t="s">
        <v>96</v>
      </c>
      <c r="B102">
        <f>SUM('Step 3'!B102:Y102)</f>
        <v>14667</v>
      </c>
      <c r="C102">
        <f>SUM('Step 3'!C102:Z102)</f>
        <v>14477</v>
      </c>
      <c r="D102">
        <f>SUM('Step 3'!D102:AA102)</f>
        <v>14417</v>
      </c>
      <c r="E102">
        <f>SUM('Step 3'!E102:AB102)</f>
        <v>14420</v>
      </c>
      <c r="F102">
        <f>SUM('Step 3'!F102:AC102)</f>
        <v>14402</v>
      </c>
    </row>
    <row r="103" spans="1:6" x14ac:dyDescent="0.35">
      <c r="A103" t="s">
        <v>97</v>
      </c>
      <c r="B103">
        <f>SUM('Step 3'!B103:Y103)</f>
        <v>22454</v>
      </c>
      <c r="C103">
        <f>SUM('Step 3'!C103:Z103)</f>
        <v>22299</v>
      </c>
      <c r="D103">
        <f>SUM('Step 3'!D103:AA103)</f>
        <v>22286</v>
      </c>
      <c r="E103">
        <f>SUM('Step 3'!E103:AB103)</f>
        <v>22418</v>
      </c>
      <c r="F103">
        <f>SUM('Step 3'!F103:AC103)</f>
        <v>22590</v>
      </c>
    </row>
    <row r="104" spans="1:6" x14ac:dyDescent="0.35">
      <c r="A104" t="s">
        <v>98</v>
      </c>
      <c r="B104">
        <f>SUM('Step 3'!B104:Y104)</f>
        <v>57853</v>
      </c>
      <c r="C104">
        <f>SUM('Step 3'!C104:Z104)</f>
        <v>57370</v>
      </c>
      <c r="D104">
        <f>SUM('Step 3'!D104:AA104)</f>
        <v>57283</v>
      </c>
      <c r="E104">
        <f>SUM('Step 3'!E104:AB104)</f>
        <v>57510</v>
      </c>
      <c r="F104">
        <f>SUM('Step 3'!F104:AC104)</f>
        <v>57736</v>
      </c>
    </row>
    <row r="105" spans="1:6" x14ac:dyDescent="0.35">
      <c r="A105" t="s">
        <v>99</v>
      </c>
      <c r="B105">
        <f>SUM('Step 3'!B105:Y105)</f>
        <v>64134</v>
      </c>
      <c r="C105">
        <f>SUM('Step 3'!C105:Z105)</f>
        <v>63468</v>
      </c>
      <c r="D105">
        <f>SUM('Step 3'!D105:AA105)</f>
        <v>63192</v>
      </c>
      <c r="E105">
        <f>SUM('Step 3'!E105:AB105)</f>
        <v>63281</v>
      </c>
      <c r="F105">
        <f>SUM('Step 3'!F105:AC105)</f>
        <v>63426</v>
      </c>
    </row>
    <row r="106" spans="1:6" x14ac:dyDescent="0.35">
      <c r="A106" t="s">
        <v>100</v>
      </c>
      <c r="B106">
        <f>SUM('Step 3'!B106:Y106)</f>
        <v>29817</v>
      </c>
      <c r="C106">
        <f>SUM('Step 3'!C106:Z106)</f>
        <v>29497</v>
      </c>
      <c r="D106">
        <f>SUM('Step 3'!D106:AA106)</f>
        <v>29369</v>
      </c>
      <c r="E106">
        <f>SUM('Step 3'!E106:AB106)</f>
        <v>29440</v>
      </c>
      <c r="F106">
        <f>SUM('Step 3'!F106:AC106)</f>
        <v>29551</v>
      </c>
    </row>
    <row r="107" spans="1:6" x14ac:dyDescent="0.35">
      <c r="A107" t="s">
        <v>101</v>
      </c>
      <c r="B107">
        <f>SUM('Step 3'!B107:Y107)</f>
        <v>3081</v>
      </c>
      <c r="C107">
        <f>SUM('Step 3'!C107:Z107)</f>
        <v>3040</v>
      </c>
      <c r="D107">
        <f>SUM('Step 3'!D107:AA107)</f>
        <v>3013</v>
      </c>
      <c r="E107">
        <f>SUM('Step 3'!E107:AB107)</f>
        <v>2985</v>
      </c>
      <c r="F107">
        <f>SUM('Step 3'!F107:AC107)</f>
        <v>2977</v>
      </c>
    </row>
    <row r="108" spans="1:6" x14ac:dyDescent="0.35">
      <c r="A108" t="s">
        <v>102</v>
      </c>
      <c r="B108">
        <f>SUM('Step 3'!B108:Y108)</f>
        <v>19994</v>
      </c>
      <c r="C108">
        <f>SUM('Step 3'!C108:Z108)</f>
        <v>19927</v>
      </c>
      <c r="D108">
        <f>SUM('Step 3'!D108:AA108)</f>
        <v>19919</v>
      </c>
      <c r="E108">
        <f>SUM('Step 3'!E108:AB108)</f>
        <v>19971</v>
      </c>
      <c r="F108">
        <f>SUM('Step 3'!F108:AC108)</f>
        <v>20060</v>
      </c>
    </row>
    <row r="109" spans="1:6" x14ac:dyDescent="0.35">
      <c r="A109" t="s">
        <v>103</v>
      </c>
      <c r="B109">
        <f>SUM('Step 3'!B109:Y109)</f>
        <v>18228</v>
      </c>
      <c r="C109">
        <f>SUM('Step 3'!C109:Z109)</f>
        <v>18040</v>
      </c>
      <c r="D109">
        <f>SUM('Step 3'!D109:AA109)</f>
        <v>17860</v>
      </c>
      <c r="E109">
        <f>SUM('Step 3'!E109:AB109)</f>
        <v>17806</v>
      </c>
      <c r="F109">
        <f>SUM('Step 3'!F109:AC109)</f>
        <v>17829</v>
      </c>
    </row>
    <row r="110" spans="1:6" x14ac:dyDescent="0.35">
      <c r="A110" t="s">
        <v>104</v>
      </c>
      <c r="B110">
        <f>SUM('Step 3'!B110:Y110)</f>
        <v>23852</v>
      </c>
      <c r="C110">
        <f>SUM('Step 3'!C110:Z110)</f>
        <v>23806</v>
      </c>
      <c r="D110">
        <f>SUM('Step 3'!D110:AA110)</f>
        <v>23843</v>
      </c>
      <c r="E110">
        <f>SUM('Step 3'!E110:AB110)</f>
        <v>23940</v>
      </c>
      <c r="F110">
        <f>SUM('Step 3'!F110:AC110)</f>
        <v>23936</v>
      </c>
    </row>
    <row r="111" spans="1:6" x14ac:dyDescent="0.35">
      <c r="A111" t="s">
        <v>105</v>
      </c>
      <c r="B111">
        <f>SUM('Step 3'!B111:Y111)</f>
        <v>26681</v>
      </c>
      <c r="C111">
        <f>SUM('Step 3'!C111:Z111)</f>
        <v>26430</v>
      </c>
      <c r="D111">
        <f>SUM('Step 3'!D111:AA111)</f>
        <v>26256</v>
      </c>
      <c r="E111">
        <f>SUM('Step 3'!E111:AB111)</f>
        <v>26231</v>
      </c>
      <c r="F111">
        <f>SUM('Step 3'!F111:AC111)</f>
        <v>26228</v>
      </c>
    </row>
    <row r="112" spans="1:6" x14ac:dyDescent="0.35">
      <c r="A112" t="s">
        <v>106</v>
      </c>
      <c r="B112">
        <f>SUM('Step 3'!B112:Y112)</f>
        <v>5117</v>
      </c>
      <c r="C112">
        <f>SUM('Step 3'!C112:Z112)</f>
        <v>5084</v>
      </c>
      <c r="D112">
        <f>SUM('Step 3'!D112:AA112)</f>
        <v>5094</v>
      </c>
      <c r="E112">
        <f>SUM('Step 3'!E112:AB112)</f>
        <v>5158</v>
      </c>
      <c r="F112">
        <f>SUM('Step 3'!F112:AC112)</f>
        <v>5170</v>
      </c>
    </row>
    <row r="113" spans="1:6" x14ac:dyDescent="0.35">
      <c r="A113" t="s">
        <v>107</v>
      </c>
      <c r="B113">
        <f>SUM('Step 3'!B113:Y113)</f>
        <v>84035</v>
      </c>
      <c r="C113">
        <f>SUM('Step 3'!C113:Z113)</f>
        <v>83095</v>
      </c>
      <c r="D113">
        <f>SUM('Step 3'!D113:AA113)</f>
        <v>82496</v>
      </c>
      <c r="E113">
        <f>SUM('Step 3'!E113:AB113)</f>
        <v>82431</v>
      </c>
      <c r="F113">
        <f>SUM('Step 3'!F113:AC113)</f>
        <v>82697</v>
      </c>
    </row>
    <row r="114" spans="1:6" x14ac:dyDescent="0.35">
      <c r="A114" t="s">
        <v>108</v>
      </c>
      <c r="B114">
        <f>SUM('Step 3'!B114:Y114)</f>
        <v>36868</v>
      </c>
      <c r="C114">
        <f>SUM('Step 3'!C114:Z114)</f>
        <v>36558</v>
      </c>
      <c r="D114">
        <f>SUM('Step 3'!D114:AA114)</f>
        <v>36322</v>
      </c>
      <c r="E114">
        <f>SUM('Step 3'!E114:AB114)</f>
        <v>36469</v>
      </c>
      <c r="F114">
        <f>SUM('Step 3'!F114:AC114)</f>
        <v>36743</v>
      </c>
    </row>
    <row r="115" spans="1:6" x14ac:dyDescent="0.35">
      <c r="A115" t="s">
        <v>109</v>
      </c>
      <c r="B115">
        <f>SUM('Step 3'!B115:Y115)</f>
        <v>84035</v>
      </c>
      <c r="C115">
        <f>SUM('Step 3'!C115:Z115)</f>
        <v>83095</v>
      </c>
      <c r="D115">
        <f>SUM('Step 3'!D115:AA115)</f>
        <v>82496</v>
      </c>
      <c r="E115">
        <f>SUM('Step 3'!E115:AB115)</f>
        <v>82431</v>
      </c>
      <c r="F115">
        <f>SUM('Step 3'!F115:AC115)</f>
        <v>82697</v>
      </c>
    </row>
    <row r="116" spans="1:6" x14ac:dyDescent="0.35">
      <c r="A116" t="s">
        <v>110</v>
      </c>
      <c r="B116">
        <f>SUM('Step 3'!B116:Y116)</f>
        <v>6232</v>
      </c>
      <c r="C116">
        <f>SUM('Step 3'!C116:Z116)</f>
        <v>6145</v>
      </c>
      <c r="D116">
        <f>SUM('Step 3'!D116:AA116)</f>
        <v>6132</v>
      </c>
      <c r="E116">
        <f>SUM('Step 3'!E116:AB116)</f>
        <v>6121</v>
      </c>
      <c r="F116">
        <f>SUM('Step 3'!F116:AC116)</f>
        <v>6160</v>
      </c>
    </row>
    <row r="117" spans="1:6" x14ac:dyDescent="0.35">
      <c r="A117" t="s">
        <v>111</v>
      </c>
      <c r="B117">
        <f>SUM('Step 3'!B117:Y117)</f>
        <v>71391</v>
      </c>
      <c r="C117">
        <f>SUM('Step 3'!C117:Z117)</f>
        <v>70532</v>
      </c>
      <c r="D117">
        <f>SUM('Step 3'!D117:AA117)</f>
        <v>70000</v>
      </c>
      <c r="E117">
        <f>SUM('Step 3'!E117:AB117)</f>
        <v>69701</v>
      </c>
      <c r="F117">
        <f>SUM('Step 3'!F117:AC117)</f>
        <v>69674</v>
      </c>
    </row>
    <row r="118" spans="1:6" x14ac:dyDescent="0.35">
      <c r="A118" t="s">
        <v>112</v>
      </c>
      <c r="B118">
        <f>SUM('Step 3'!B118:Y118)</f>
        <v>5744</v>
      </c>
      <c r="C118">
        <f>SUM('Step 3'!C118:Z118)</f>
        <v>5673</v>
      </c>
      <c r="D118">
        <f>SUM('Step 3'!D118:AA118)</f>
        <v>5623</v>
      </c>
      <c r="E118">
        <f>SUM('Step 3'!E118:AB118)</f>
        <v>5640</v>
      </c>
      <c r="F118">
        <f>SUM('Step 3'!F118:AC118)</f>
        <v>5593</v>
      </c>
    </row>
    <row r="119" spans="1:6" x14ac:dyDescent="0.35">
      <c r="A119" t="s">
        <v>113</v>
      </c>
      <c r="B119">
        <f>SUM('Step 3'!B119:Y119)</f>
        <v>22780</v>
      </c>
      <c r="C119">
        <f>SUM('Step 3'!C119:Z119)</f>
        <v>22482</v>
      </c>
      <c r="D119">
        <f>SUM('Step 3'!D119:AA119)</f>
        <v>22253</v>
      </c>
      <c r="E119">
        <f>SUM('Step 3'!E119:AB119)</f>
        <v>22139</v>
      </c>
      <c r="F119">
        <f>SUM('Step 3'!F119:AC119)</f>
        <v>22134</v>
      </c>
    </row>
    <row r="120" spans="1:6" x14ac:dyDescent="0.35">
      <c r="A120" t="s">
        <v>114</v>
      </c>
      <c r="B120">
        <f>SUM('Step 3'!B120:Y120)</f>
        <v>7929</v>
      </c>
      <c r="C120">
        <f>SUM('Step 3'!C120:Z120)</f>
        <v>7851</v>
      </c>
      <c r="D120">
        <f>SUM('Step 3'!D120:AA120)</f>
        <v>7813</v>
      </c>
      <c r="E120">
        <f>SUM('Step 3'!E120:AB120)</f>
        <v>7844</v>
      </c>
      <c r="F120">
        <f>SUM('Step 3'!F120:AC120)</f>
        <v>7781</v>
      </c>
    </row>
    <row r="121" spans="1:6" x14ac:dyDescent="0.35">
      <c r="A121" t="s">
        <v>115</v>
      </c>
      <c r="B121">
        <f>SUM('Step 3'!B121:Y121)</f>
        <v>14535</v>
      </c>
      <c r="C121">
        <f>SUM('Step 3'!C121:Z121)</f>
        <v>14364</v>
      </c>
      <c r="D121">
        <f>SUM('Step 3'!D121:AA121)</f>
        <v>14247</v>
      </c>
      <c r="E121">
        <f>SUM('Step 3'!E121:AB121)</f>
        <v>14222</v>
      </c>
      <c r="F121">
        <f>SUM('Step 3'!F121:AC121)</f>
        <v>14219</v>
      </c>
    </row>
    <row r="122" spans="1:6" x14ac:dyDescent="0.35">
      <c r="A122" t="s">
        <v>116</v>
      </c>
      <c r="B122">
        <f>SUM('Step 3'!B122:Y122)</f>
        <v>16636</v>
      </c>
      <c r="C122">
        <f>SUM('Step 3'!C122:Z122)</f>
        <v>16444</v>
      </c>
      <c r="D122">
        <f>SUM('Step 3'!D122:AA122)</f>
        <v>16307</v>
      </c>
      <c r="E122">
        <f>SUM('Step 3'!E122:AB122)</f>
        <v>16297</v>
      </c>
      <c r="F122">
        <f>SUM('Step 3'!F122:AC122)</f>
        <v>16327</v>
      </c>
    </row>
    <row r="123" spans="1:6" x14ac:dyDescent="0.35">
      <c r="A123" t="s">
        <v>117</v>
      </c>
      <c r="B123">
        <f>SUM('Step 3'!B123:Y123)</f>
        <v>36458</v>
      </c>
      <c r="C123">
        <f>SUM('Step 3'!C123:Z123)</f>
        <v>36013</v>
      </c>
      <c r="D123">
        <f>SUM('Step 3'!D123:AA123)</f>
        <v>35822</v>
      </c>
      <c r="E123">
        <f>SUM('Step 3'!E123:AB123)</f>
        <v>35904</v>
      </c>
      <c r="F123">
        <f>SUM('Step 3'!F123:AC123)</f>
        <v>36013</v>
      </c>
    </row>
    <row r="124" spans="1:6" x14ac:dyDescent="0.35">
      <c r="A124" t="s">
        <v>118</v>
      </c>
      <c r="B124">
        <f>SUM('Step 3'!B124:Y124)</f>
        <v>15978</v>
      </c>
      <c r="C124">
        <f>SUM('Step 3'!C124:Z124)</f>
        <v>15820</v>
      </c>
      <c r="D124">
        <f>SUM('Step 3'!D124:AA124)</f>
        <v>15795</v>
      </c>
      <c r="E124">
        <f>SUM('Step 3'!E124:AB124)</f>
        <v>15854</v>
      </c>
      <c r="F124">
        <f>SUM('Step 3'!F124:AC124)</f>
        <v>15865</v>
      </c>
    </row>
    <row r="125" spans="1:6" x14ac:dyDescent="0.35">
      <c r="A125" t="s">
        <v>119</v>
      </c>
      <c r="B125">
        <f>SUM('Step 3'!B125:Y125)</f>
        <v>36458</v>
      </c>
      <c r="C125">
        <f>SUM('Step 3'!C125:Z125)</f>
        <v>36013</v>
      </c>
      <c r="D125">
        <f>SUM('Step 3'!D125:AA125)</f>
        <v>35822</v>
      </c>
      <c r="E125">
        <f>SUM('Step 3'!E125:AB125)</f>
        <v>35904</v>
      </c>
      <c r="F125">
        <f>SUM('Step 3'!F125:AC125)</f>
        <v>36013</v>
      </c>
    </row>
    <row r="126" spans="1:6" x14ac:dyDescent="0.35">
      <c r="A126" t="s">
        <v>120</v>
      </c>
      <c r="B126">
        <f>SUM('Step 3'!B126:Y126)</f>
        <v>39761</v>
      </c>
      <c r="C126">
        <f>SUM('Step 3'!C126:Z126)</f>
        <v>39745</v>
      </c>
      <c r="D126">
        <f>SUM('Step 3'!D126:AA126)</f>
        <v>40023</v>
      </c>
      <c r="E126">
        <f>SUM('Step 3'!E126:AB126)</f>
        <v>40362</v>
      </c>
      <c r="F126">
        <f>SUM('Step 3'!F126:AC126)</f>
        <v>40607</v>
      </c>
    </row>
    <row r="127" spans="1:6" x14ac:dyDescent="0.35">
      <c r="A127" t="s">
        <v>121</v>
      </c>
      <c r="B127">
        <f>SUM('Step 3'!B127:Y127)</f>
        <v>9540</v>
      </c>
      <c r="C127">
        <f>SUM('Step 3'!C127:Z127)</f>
        <v>9460</v>
      </c>
      <c r="D127">
        <f>SUM('Step 3'!D127:AA127)</f>
        <v>9421</v>
      </c>
      <c r="E127">
        <f>SUM('Step 3'!E127:AB127)</f>
        <v>9474</v>
      </c>
      <c r="F127">
        <f>SUM('Step 3'!F127:AC127)</f>
        <v>9538</v>
      </c>
    </row>
    <row r="128" spans="1:6" x14ac:dyDescent="0.35">
      <c r="A128" t="s">
        <v>122</v>
      </c>
      <c r="B128">
        <f>SUM('Step 3'!B128:Y128)</f>
        <v>26681</v>
      </c>
      <c r="C128">
        <f>SUM('Step 3'!C128:Z128)</f>
        <v>26430</v>
      </c>
      <c r="D128">
        <f>SUM('Step 3'!D128:AA128)</f>
        <v>26256</v>
      </c>
      <c r="E128">
        <f>SUM('Step 3'!E128:AB128)</f>
        <v>26231</v>
      </c>
      <c r="F128">
        <f>SUM('Step 3'!F128:AC128)</f>
        <v>26228</v>
      </c>
    </row>
    <row r="129" spans="1:6" x14ac:dyDescent="0.35">
      <c r="A129" t="s">
        <v>123</v>
      </c>
      <c r="B129">
        <f>SUM('Step 3'!B129:Y129)</f>
        <v>11600</v>
      </c>
      <c r="C129">
        <f>SUM('Step 3'!C129:Z129)</f>
        <v>11473</v>
      </c>
      <c r="D129">
        <f>SUM('Step 3'!D129:AA129)</f>
        <v>11370</v>
      </c>
      <c r="E129">
        <f>SUM('Step 3'!E129:AB129)</f>
        <v>11329</v>
      </c>
      <c r="F129">
        <f>SUM('Step 3'!F129:AC129)</f>
        <v>11327</v>
      </c>
    </row>
    <row r="130" spans="1:6" x14ac:dyDescent="0.35">
      <c r="A130" t="s">
        <v>124</v>
      </c>
      <c r="B130">
        <f>SUM('Step 3'!B130:Y130)</f>
        <v>13134</v>
      </c>
      <c r="C130">
        <f>SUM('Step 3'!C130:Z130)</f>
        <v>13135</v>
      </c>
      <c r="D130">
        <f>SUM('Step 3'!D130:AA130)</f>
        <v>13150</v>
      </c>
      <c r="E130">
        <f>SUM('Step 3'!E130:AB130)</f>
        <v>13264</v>
      </c>
      <c r="F130">
        <f>SUM('Step 3'!F130:AC130)</f>
        <v>13344</v>
      </c>
    </row>
    <row r="131" spans="1:6" x14ac:dyDescent="0.35">
      <c r="A131" t="s">
        <v>125</v>
      </c>
      <c r="B131">
        <f>SUM('Step 3'!B131:Y131)</f>
        <v>9108</v>
      </c>
      <c r="C131">
        <f>SUM('Step 3'!C131:Z131)</f>
        <v>9011</v>
      </c>
      <c r="D131">
        <f>SUM('Step 3'!D131:AA131)</f>
        <v>8955</v>
      </c>
      <c r="E131">
        <f>SUM('Step 3'!E131:AB131)</f>
        <v>8964</v>
      </c>
      <c r="F131">
        <f>SUM('Step 3'!F131:AC131)</f>
        <v>8944</v>
      </c>
    </row>
    <row r="132" spans="1:6" x14ac:dyDescent="0.35">
      <c r="A132" t="s">
        <v>126</v>
      </c>
      <c r="B132">
        <f>SUM('Step 3'!B132:Y132)</f>
        <v>11695</v>
      </c>
      <c r="C132">
        <f>SUM('Step 3'!C132:Z132)</f>
        <v>11617</v>
      </c>
      <c r="D132">
        <f>SUM('Step 3'!D132:AA132)</f>
        <v>11585</v>
      </c>
      <c r="E132">
        <f>SUM('Step 3'!E132:AB132)</f>
        <v>11540</v>
      </c>
      <c r="F132">
        <f>SUM('Step 3'!F132:AC132)</f>
        <v>11518</v>
      </c>
    </row>
    <row r="133" spans="1:6" x14ac:dyDescent="0.35">
      <c r="A133" t="s">
        <v>127</v>
      </c>
      <c r="B133">
        <f>SUM('Step 3'!B133:Y133)</f>
        <v>10093</v>
      </c>
      <c r="C133">
        <f>SUM('Step 3'!C133:Z133)</f>
        <v>9998</v>
      </c>
      <c r="D133">
        <f>SUM('Step 3'!D133:AA133)</f>
        <v>9939</v>
      </c>
      <c r="E133">
        <f>SUM('Step 3'!E133:AB133)</f>
        <v>9901</v>
      </c>
      <c r="F133">
        <f>SUM('Step 3'!F133:AC133)</f>
        <v>9944</v>
      </c>
    </row>
    <row r="134" spans="1:6" x14ac:dyDescent="0.35">
      <c r="A134" t="s">
        <v>128</v>
      </c>
      <c r="B134">
        <f>SUM('Step 3'!B134:Y134)</f>
        <v>9713</v>
      </c>
      <c r="C134">
        <f>SUM('Step 3'!C134:Z134)</f>
        <v>9631</v>
      </c>
      <c r="D134">
        <f>SUM('Step 3'!D134:AA134)</f>
        <v>9646</v>
      </c>
      <c r="E134">
        <f>SUM('Step 3'!E134:AB134)</f>
        <v>9676</v>
      </c>
      <c r="F134">
        <f>SUM('Step 3'!F134:AC134)</f>
        <v>9612</v>
      </c>
    </row>
    <row r="135" spans="1:6" x14ac:dyDescent="0.35">
      <c r="A135" t="s">
        <v>129</v>
      </c>
      <c r="B135">
        <f>SUM('Step 3'!B135:Y135)</f>
        <v>40705</v>
      </c>
      <c r="C135">
        <f>SUM('Step 3'!C135:Z135)</f>
        <v>40240</v>
      </c>
      <c r="D135">
        <f>SUM('Step 3'!D135:AA135)</f>
        <v>40011</v>
      </c>
      <c r="E135">
        <f>SUM('Step 3'!E135:AB135)</f>
        <v>40038</v>
      </c>
      <c r="F135">
        <f>SUM('Step 3'!F135:AC135)</f>
        <v>40147</v>
      </c>
    </row>
    <row r="136" spans="1:6" x14ac:dyDescent="0.35">
      <c r="A136" t="s">
        <v>130</v>
      </c>
      <c r="B136">
        <f>SUM('Step 3'!B136:Y136)</f>
        <v>6913</v>
      </c>
      <c r="C136">
        <f>SUM('Step 3'!C136:Z136)</f>
        <v>6827</v>
      </c>
      <c r="D136">
        <f>SUM('Step 3'!D136:AA136)</f>
        <v>6743</v>
      </c>
      <c r="E136">
        <f>SUM('Step 3'!E136:AB136)</f>
        <v>6697</v>
      </c>
      <c r="F136">
        <f>SUM('Step 3'!F136:AC136)</f>
        <v>6647</v>
      </c>
    </row>
    <row r="137" spans="1:6" x14ac:dyDescent="0.35">
      <c r="A137" t="s">
        <v>131</v>
      </c>
      <c r="B137">
        <f>SUM('Step 3'!B137:Y137)</f>
        <v>46030</v>
      </c>
      <c r="C137">
        <f>SUM('Step 3'!C137:Z137)</f>
        <v>45539</v>
      </c>
      <c r="D137">
        <f>SUM('Step 3'!D137:AA137)</f>
        <v>45408</v>
      </c>
      <c r="E137">
        <f>SUM('Step 3'!E137:AB137)</f>
        <v>45462</v>
      </c>
      <c r="F137">
        <f>SUM('Step 3'!F137:AC137)</f>
        <v>45627</v>
      </c>
    </row>
    <row r="138" spans="1:6" x14ac:dyDescent="0.35">
      <c r="A138" t="s">
        <v>132</v>
      </c>
      <c r="B138">
        <f>SUM('Step 3'!B138:Y138)</f>
        <v>30159</v>
      </c>
      <c r="C138">
        <f>SUM('Step 3'!C138:Z138)</f>
        <v>29813</v>
      </c>
      <c r="D138">
        <f>SUM('Step 3'!D138:AA138)</f>
        <v>29588</v>
      </c>
      <c r="E138">
        <f>SUM('Step 3'!E138:AB138)</f>
        <v>29557</v>
      </c>
      <c r="F138">
        <f>SUM('Step 3'!F138:AC138)</f>
        <v>29633</v>
      </c>
    </row>
    <row r="139" spans="1:6" x14ac:dyDescent="0.35">
      <c r="A139" t="s">
        <v>133</v>
      </c>
      <c r="B139">
        <f>SUM('Step 3'!B139:Y139)</f>
        <v>138612</v>
      </c>
      <c r="C139">
        <f>SUM('Step 3'!C139:Z139)</f>
        <v>137467</v>
      </c>
      <c r="D139">
        <f>SUM('Step 3'!D139:AA139)</f>
        <v>137001</v>
      </c>
      <c r="E139">
        <f>SUM('Step 3'!E139:AB139)</f>
        <v>137445</v>
      </c>
      <c r="F139">
        <f>SUM('Step 3'!F139:AC139)</f>
        <v>138047</v>
      </c>
    </row>
    <row r="140" spans="1:6" x14ac:dyDescent="0.35">
      <c r="A140" t="s">
        <v>134</v>
      </c>
      <c r="B140">
        <f>SUM('Step 3'!B140:Y140)</f>
        <v>26374</v>
      </c>
      <c r="C140">
        <f>SUM('Step 3'!C140:Z140)</f>
        <v>26184</v>
      </c>
      <c r="D140">
        <f>SUM('Step 3'!D140:AA140)</f>
        <v>26165</v>
      </c>
      <c r="E140">
        <f>SUM('Step 3'!E140:AB140)</f>
        <v>26211</v>
      </c>
      <c r="F140">
        <f>SUM('Step 3'!F140:AC140)</f>
        <v>26288</v>
      </c>
    </row>
    <row r="141" spans="1:6" x14ac:dyDescent="0.35">
      <c r="A141" t="s">
        <v>135</v>
      </c>
      <c r="B141">
        <f>SUM('Step 3'!B141:Y141)</f>
        <v>18270</v>
      </c>
      <c r="C141">
        <f>SUM('Step 3'!C141:Z141)</f>
        <v>18072</v>
      </c>
      <c r="D141">
        <f>SUM('Step 3'!D141:AA141)</f>
        <v>17969</v>
      </c>
      <c r="E141">
        <f>SUM('Step 3'!E141:AB141)</f>
        <v>17959</v>
      </c>
      <c r="F141">
        <f>SUM('Step 3'!F141:AC141)</f>
        <v>17883</v>
      </c>
    </row>
    <row r="142" spans="1:6" x14ac:dyDescent="0.35">
      <c r="A142" t="s">
        <v>136</v>
      </c>
      <c r="B142">
        <f>SUM('Step 3'!B142:Y142)</f>
        <v>12844</v>
      </c>
      <c r="C142">
        <f>SUM('Step 3'!C142:Z142)</f>
        <v>12728</v>
      </c>
      <c r="D142">
        <f>SUM('Step 3'!D142:AA142)</f>
        <v>12745</v>
      </c>
      <c r="E142">
        <f>SUM('Step 3'!E142:AB142)</f>
        <v>12829</v>
      </c>
      <c r="F142">
        <f>SUM('Step 3'!F142:AC142)</f>
        <v>12864</v>
      </c>
    </row>
    <row r="143" spans="1:6" x14ac:dyDescent="0.35">
      <c r="A143" t="s">
        <v>137</v>
      </c>
      <c r="B143">
        <f>SUM('Step 3'!B143:Y143)</f>
        <v>45923</v>
      </c>
      <c r="C143">
        <f>SUM('Step 3'!C143:Z143)</f>
        <v>45561</v>
      </c>
      <c r="D143">
        <f>SUM('Step 3'!D143:AA143)</f>
        <v>45471</v>
      </c>
      <c r="E143">
        <f>SUM('Step 3'!E143:AB143)</f>
        <v>45660</v>
      </c>
      <c r="F143">
        <f>SUM('Step 3'!F143:AC143)</f>
        <v>45770</v>
      </c>
    </row>
    <row r="144" spans="1:6" x14ac:dyDescent="0.35">
      <c r="A144" t="s">
        <v>138</v>
      </c>
      <c r="B144">
        <f>SUM('Step 3'!B144:Y144)</f>
        <v>111301</v>
      </c>
      <c r="C144">
        <f>SUM('Step 3'!C144:Z144)</f>
        <v>110410</v>
      </c>
      <c r="D144">
        <f>SUM('Step 3'!D144:AA144)</f>
        <v>110094</v>
      </c>
      <c r="E144">
        <f>SUM('Step 3'!E144:AB144)</f>
        <v>110271</v>
      </c>
      <c r="F144">
        <f>SUM('Step 3'!F144:AC144)</f>
        <v>110481</v>
      </c>
    </row>
    <row r="145" spans="1:6" x14ac:dyDescent="0.35">
      <c r="A145" t="s">
        <v>139</v>
      </c>
      <c r="B145">
        <f>SUM('Step 3'!B145:Y145)</f>
        <v>9233</v>
      </c>
      <c r="C145">
        <f>SUM('Step 3'!C145:Z145)</f>
        <v>9106</v>
      </c>
      <c r="D145">
        <f>SUM('Step 3'!D145:AA145)</f>
        <v>9061</v>
      </c>
      <c r="E145">
        <f>SUM('Step 3'!E145:AB145)</f>
        <v>9063</v>
      </c>
      <c r="F145">
        <f>SUM('Step 3'!F145:AC145)</f>
        <v>9075</v>
      </c>
    </row>
    <row r="146" spans="1:6" x14ac:dyDescent="0.35">
      <c r="A146" t="s">
        <v>140</v>
      </c>
      <c r="B146">
        <f>SUM('Step 3'!B146:Y146)</f>
        <v>16442</v>
      </c>
      <c r="C146">
        <f>SUM('Step 3'!C146:Z146)</f>
        <v>16301</v>
      </c>
      <c r="D146">
        <f>SUM('Step 3'!D146:AA146)</f>
        <v>16263</v>
      </c>
      <c r="E146">
        <f>SUM('Step 3'!E146:AB146)</f>
        <v>16371</v>
      </c>
      <c r="F146">
        <f>SUM('Step 3'!F146:AC146)</f>
        <v>16519</v>
      </c>
    </row>
    <row r="147" spans="1:6" x14ac:dyDescent="0.35">
      <c r="A147" t="s">
        <v>141</v>
      </c>
      <c r="B147">
        <f>SUM('Step 3'!B147:Y147)</f>
        <v>26771</v>
      </c>
      <c r="C147">
        <f>SUM('Step 3'!C147:Z147)</f>
        <v>26497</v>
      </c>
      <c r="D147">
        <f>SUM('Step 3'!D147:AA147)</f>
        <v>26352</v>
      </c>
      <c r="E147">
        <f>SUM('Step 3'!E147:AB147)</f>
        <v>26280</v>
      </c>
      <c r="F147">
        <f>SUM('Step 3'!F147:AC147)</f>
        <v>26258</v>
      </c>
    </row>
    <row r="148" spans="1:6" x14ac:dyDescent="0.35">
      <c r="A148" t="s">
        <v>142</v>
      </c>
      <c r="B148">
        <f>SUM('Step 3'!B148:Y148)</f>
        <v>10703</v>
      </c>
      <c r="C148">
        <f>SUM('Step 3'!C148:Z148)</f>
        <v>10576</v>
      </c>
      <c r="D148">
        <f>SUM('Step 3'!D148:AA148)</f>
        <v>10491</v>
      </c>
      <c r="E148">
        <f>SUM('Step 3'!E148:AB148)</f>
        <v>10497</v>
      </c>
      <c r="F148">
        <f>SUM('Step 3'!F148:AC148)</f>
        <v>10554</v>
      </c>
    </row>
    <row r="149" spans="1:6" x14ac:dyDescent="0.35">
      <c r="A149" t="s">
        <v>143</v>
      </c>
      <c r="B149">
        <f>SUM('Step 3'!B149:Y149)</f>
        <v>40705</v>
      </c>
      <c r="C149">
        <f>SUM('Step 3'!C149:Z149)</f>
        <v>40240</v>
      </c>
      <c r="D149">
        <f>SUM('Step 3'!D149:AA149)</f>
        <v>40011</v>
      </c>
      <c r="E149">
        <f>SUM('Step 3'!E149:AB149)</f>
        <v>40038</v>
      </c>
      <c r="F149">
        <f>SUM('Step 3'!F149:AC149)</f>
        <v>40147</v>
      </c>
    </row>
    <row r="150" spans="1:6" x14ac:dyDescent="0.35">
      <c r="A150" t="s">
        <v>144</v>
      </c>
      <c r="B150">
        <f>SUM('Step 3'!B150:Y150)</f>
        <v>57853</v>
      </c>
      <c r="C150">
        <f>SUM('Step 3'!C150:Z150)</f>
        <v>57370</v>
      </c>
      <c r="D150">
        <f>SUM('Step 3'!D150:AA150)</f>
        <v>57283</v>
      </c>
      <c r="E150">
        <f>SUM('Step 3'!E150:AB150)</f>
        <v>57510</v>
      </c>
      <c r="F150">
        <f>SUM('Step 3'!F150:AC150)</f>
        <v>57736</v>
      </c>
    </row>
    <row r="151" spans="1:6" x14ac:dyDescent="0.35">
      <c r="A151" t="s">
        <v>145</v>
      </c>
      <c r="B151">
        <f>SUM('Step 3'!B151:Y151)</f>
        <v>2221819</v>
      </c>
      <c r="C151">
        <f>SUM('Step 3'!C151:Z151)</f>
        <v>2199816</v>
      </c>
      <c r="D151">
        <f>SUM('Step 3'!D151:AA151)</f>
        <v>2188880</v>
      </c>
      <c r="E151">
        <f>SUM('Step 3'!E151:AB151)</f>
        <v>2190869</v>
      </c>
      <c r="F151">
        <f>SUM('Step 3'!F151:AC151)</f>
        <v>2195343</v>
      </c>
    </row>
    <row r="152" spans="1:6" x14ac:dyDescent="0.35">
      <c r="A152" t="s">
        <v>146</v>
      </c>
      <c r="B152">
        <f>SUM('Step 3'!B152:Y152)</f>
        <v>27632</v>
      </c>
      <c r="C152">
        <f>SUM('Step 3'!C152:Z152)</f>
        <v>27436</v>
      </c>
      <c r="D152">
        <f>SUM('Step 3'!D152:AA152)</f>
        <v>27412</v>
      </c>
      <c r="E152">
        <f>SUM('Step 3'!E152:AB152)</f>
        <v>27395</v>
      </c>
      <c r="F152">
        <f>SUM('Step 3'!F152:AC152)</f>
        <v>27481</v>
      </c>
    </row>
    <row r="153" spans="1:6" x14ac:dyDescent="0.35">
      <c r="A153" t="s">
        <v>147</v>
      </c>
      <c r="B153">
        <f>SUM('Step 3'!B153:Y153)</f>
        <v>27632</v>
      </c>
      <c r="C153">
        <f>SUM('Step 3'!C153:Z153)</f>
        <v>27436</v>
      </c>
      <c r="D153">
        <f>SUM('Step 3'!D153:AA153)</f>
        <v>27412</v>
      </c>
      <c r="E153">
        <f>SUM('Step 3'!E153:AB153)</f>
        <v>27395</v>
      </c>
      <c r="F153">
        <f>SUM('Step 3'!F153:AC153)</f>
        <v>27481</v>
      </c>
    </row>
  </sheetData>
  <hyperlinks>
    <hyperlink ref="A2" r:id="rId1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3D1AA-1DA4-48A2-BF21-14EBB1DA68A4}">
  <dimension ref="A1:Q116"/>
  <sheetViews>
    <sheetView topLeftCell="C1" zoomScale="90" zoomScaleNormal="90" workbookViewId="0">
      <selection activeCell="I23" sqref="I23"/>
    </sheetView>
  </sheetViews>
  <sheetFormatPr defaultColWidth="9.1328125" defaultRowHeight="14.25" x14ac:dyDescent="0.45"/>
  <cols>
    <col min="1" max="1" width="19.59765625" style="22" bestFit="1" customWidth="1"/>
    <col min="2" max="2" width="12.59765625" style="22" customWidth="1"/>
    <col min="3" max="3" width="36.1328125" style="22" customWidth="1"/>
    <col min="4" max="4" width="15.59765625" style="22" customWidth="1"/>
    <col min="5" max="6" width="13.86328125" style="22" customWidth="1"/>
    <col min="7" max="7" width="14.3984375" style="22" customWidth="1"/>
    <col min="8" max="8" width="14" style="22" customWidth="1"/>
    <col min="9" max="9" width="13.86328125" style="22" customWidth="1"/>
    <col min="10" max="11" width="15.1328125" style="22" customWidth="1"/>
    <col min="12" max="12" width="18.265625" style="22" customWidth="1"/>
    <col min="13" max="13" width="19.3984375" style="22" customWidth="1"/>
    <col min="14" max="14" width="15.3984375" style="22" customWidth="1"/>
    <col min="15" max="15" width="12.59765625" style="22" customWidth="1"/>
    <col min="16" max="16" width="15.86328125" style="22" customWidth="1"/>
    <col min="17" max="17" width="15.265625" style="22" customWidth="1"/>
    <col min="18" max="16384" width="9.1328125" style="22"/>
  </cols>
  <sheetData>
    <row r="1" spans="1:17" x14ac:dyDescent="0.45">
      <c r="A1" s="22" t="s">
        <v>367</v>
      </c>
    </row>
    <row r="2" spans="1:17" x14ac:dyDescent="0.45">
      <c r="A2" s="22" t="s">
        <v>368</v>
      </c>
    </row>
    <row r="3" spans="1:17" x14ac:dyDescent="0.45">
      <c r="A3" s="22" t="s">
        <v>369</v>
      </c>
    </row>
    <row r="4" spans="1:17" x14ac:dyDescent="0.45">
      <c r="A4" s="22" t="s">
        <v>505</v>
      </c>
    </row>
    <row r="5" spans="1:17" s="23" customFormat="1" x14ac:dyDescent="0.45">
      <c r="A5" s="23" t="s">
        <v>215</v>
      </c>
      <c r="B5" s="23" t="s">
        <v>216</v>
      </c>
      <c r="C5" s="23" t="s">
        <v>217</v>
      </c>
      <c r="D5" s="23" t="s">
        <v>218</v>
      </c>
      <c r="E5" s="23" t="s">
        <v>219</v>
      </c>
      <c r="F5" s="23" t="s">
        <v>220</v>
      </c>
      <c r="G5" s="23" t="s">
        <v>221</v>
      </c>
      <c r="H5" s="23" t="s">
        <v>222</v>
      </c>
      <c r="I5" s="23" t="s">
        <v>223</v>
      </c>
      <c r="J5" s="23" t="s">
        <v>224</v>
      </c>
      <c r="K5" s="23" t="s">
        <v>225</v>
      </c>
      <c r="L5" s="23" t="s">
        <v>226</v>
      </c>
      <c r="M5" s="23" t="s">
        <v>227</v>
      </c>
      <c r="N5" s="23" t="s">
        <v>228</v>
      </c>
      <c r="O5" s="23" t="s">
        <v>229</v>
      </c>
      <c r="P5" s="23" t="s">
        <v>230</v>
      </c>
      <c r="Q5" s="23" t="s">
        <v>231</v>
      </c>
    </row>
    <row r="6" spans="1:17" s="23" customFormat="1" ht="85.5" x14ac:dyDescent="0.45">
      <c r="A6" s="23" t="s">
        <v>373</v>
      </c>
      <c r="B6" s="23" t="s">
        <v>374</v>
      </c>
      <c r="C6" s="23" t="s">
        <v>375</v>
      </c>
      <c r="D6" s="23" t="s">
        <v>376</v>
      </c>
      <c r="E6" s="23" t="s">
        <v>377</v>
      </c>
      <c r="F6" s="23" t="s">
        <v>378</v>
      </c>
      <c r="G6" s="23" t="s">
        <v>379</v>
      </c>
      <c r="H6" s="23" t="s">
        <v>380</v>
      </c>
      <c r="I6" s="23" t="s">
        <v>381</v>
      </c>
      <c r="J6" s="23" t="s">
        <v>382</v>
      </c>
      <c r="K6" s="23" t="s">
        <v>383</v>
      </c>
      <c r="L6" s="23" t="s">
        <v>384</v>
      </c>
      <c r="M6" s="23" t="s">
        <v>385</v>
      </c>
      <c r="N6" s="23" t="s">
        <v>386</v>
      </c>
      <c r="O6" s="23" t="s">
        <v>387</v>
      </c>
      <c r="P6" s="23" t="s">
        <v>388</v>
      </c>
      <c r="Q6" s="23" t="s">
        <v>389</v>
      </c>
    </row>
    <row r="7" spans="1:17" x14ac:dyDescent="0.45">
      <c r="A7" s="22" t="s">
        <v>506</v>
      </c>
      <c r="B7" s="22" t="s">
        <v>390</v>
      </c>
      <c r="C7" s="22" t="s">
        <v>145</v>
      </c>
      <c r="D7" s="62">
        <v>4764779</v>
      </c>
      <c r="E7" s="62">
        <v>1536</v>
      </c>
      <c r="F7" s="62">
        <v>3129606</v>
      </c>
      <c r="G7" s="62">
        <v>6425</v>
      </c>
      <c r="H7" s="62">
        <v>3125976</v>
      </c>
      <c r="I7" s="62">
        <v>6401</v>
      </c>
      <c r="J7" s="62">
        <v>3020890</v>
      </c>
      <c r="K7" s="62">
        <v>6984</v>
      </c>
      <c r="L7" s="62">
        <v>105086</v>
      </c>
      <c r="M7" s="62">
        <v>2540</v>
      </c>
      <c r="N7" s="62">
        <v>3630</v>
      </c>
      <c r="O7" s="62">
        <v>423</v>
      </c>
      <c r="P7" s="62">
        <v>1635173</v>
      </c>
      <c r="Q7" s="62">
        <v>6425</v>
      </c>
    </row>
    <row r="8" spans="1:17" x14ac:dyDescent="0.45">
      <c r="A8" s="22" t="s">
        <v>507</v>
      </c>
      <c r="B8" s="22" t="s">
        <v>391</v>
      </c>
      <c r="C8" s="22" t="s">
        <v>232</v>
      </c>
      <c r="D8" s="62">
        <v>18184</v>
      </c>
      <c r="E8" s="62">
        <v>64</v>
      </c>
      <c r="F8" s="62">
        <v>8636</v>
      </c>
      <c r="G8" s="62">
        <v>290</v>
      </c>
      <c r="H8" s="62">
        <v>8636</v>
      </c>
      <c r="I8" s="62">
        <v>290</v>
      </c>
      <c r="J8" s="62">
        <v>8202</v>
      </c>
      <c r="K8" s="62">
        <v>306</v>
      </c>
      <c r="L8" s="62">
        <v>434</v>
      </c>
      <c r="M8" s="62">
        <v>111</v>
      </c>
      <c r="N8" s="62">
        <v>0</v>
      </c>
      <c r="O8" s="62">
        <v>17</v>
      </c>
      <c r="P8" s="62">
        <v>9548</v>
      </c>
      <c r="Q8" s="62">
        <v>301</v>
      </c>
    </row>
    <row r="9" spans="1:17" x14ac:dyDescent="0.45">
      <c r="A9" s="22" t="s">
        <v>508</v>
      </c>
      <c r="B9" s="22" t="s">
        <v>392</v>
      </c>
      <c r="C9" s="22" t="s">
        <v>233</v>
      </c>
      <c r="D9" s="62">
        <v>13062</v>
      </c>
      <c r="E9" s="62">
        <v>60</v>
      </c>
      <c r="F9" s="62">
        <v>8076</v>
      </c>
      <c r="G9" s="62">
        <v>211</v>
      </c>
      <c r="H9" s="62">
        <v>8074</v>
      </c>
      <c r="I9" s="62">
        <v>211</v>
      </c>
      <c r="J9" s="62">
        <v>7717</v>
      </c>
      <c r="K9" s="62">
        <v>234</v>
      </c>
      <c r="L9" s="62">
        <v>357</v>
      </c>
      <c r="M9" s="62">
        <v>97</v>
      </c>
      <c r="N9" s="62">
        <v>2</v>
      </c>
      <c r="O9" s="62">
        <v>3</v>
      </c>
      <c r="P9" s="62">
        <v>4986</v>
      </c>
      <c r="Q9" s="62">
        <v>214</v>
      </c>
    </row>
    <row r="10" spans="1:17" x14ac:dyDescent="0.45">
      <c r="A10" s="22" t="s">
        <v>509</v>
      </c>
      <c r="B10" s="22" t="s">
        <v>393</v>
      </c>
      <c r="C10" s="22" t="s">
        <v>234</v>
      </c>
      <c r="D10" s="62">
        <v>37806</v>
      </c>
      <c r="E10" s="62">
        <v>106</v>
      </c>
      <c r="F10" s="62">
        <v>23355</v>
      </c>
      <c r="G10" s="62">
        <v>422</v>
      </c>
      <c r="H10" s="62">
        <v>23332</v>
      </c>
      <c r="I10" s="62">
        <v>426</v>
      </c>
      <c r="J10" s="62">
        <v>22593</v>
      </c>
      <c r="K10" s="62">
        <v>477</v>
      </c>
      <c r="L10" s="62">
        <v>739</v>
      </c>
      <c r="M10" s="62">
        <v>176</v>
      </c>
      <c r="N10" s="62">
        <v>23</v>
      </c>
      <c r="O10" s="62">
        <v>26</v>
      </c>
      <c r="P10" s="62">
        <v>14451</v>
      </c>
      <c r="Q10" s="62">
        <v>424</v>
      </c>
    </row>
    <row r="11" spans="1:17" x14ac:dyDescent="0.45">
      <c r="A11" s="22" t="s">
        <v>510</v>
      </c>
      <c r="B11" s="22" t="s">
        <v>394</v>
      </c>
      <c r="C11" s="22" t="s">
        <v>235</v>
      </c>
      <c r="D11" s="62">
        <v>13832</v>
      </c>
      <c r="E11" s="62">
        <v>42</v>
      </c>
      <c r="F11" s="62">
        <v>7718</v>
      </c>
      <c r="G11" s="62">
        <v>218</v>
      </c>
      <c r="H11" s="62">
        <v>7712</v>
      </c>
      <c r="I11" s="62">
        <v>216</v>
      </c>
      <c r="J11" s="62">
        <v>7434</v>
      </c>
      <c r="K11" s="62">
        <v>219</v>
      </c>
      <c r="L11" s="62">
        <v>278</v>
      </c>
      <c r="M11" s="62">
        <v>67</v>
      </c>
      <c r="N11" s="62">
        <v>6</v>
      </c>
      <c r="O11" s="62">
        <v>9</v>
      </c>
      <c r="P11" s="62">
        <v>6114</v>
      </c>
      <c r="Q11" s="62">
        <v>221</v>
      </c>
    </row>
    <row r="12" spans="1:17" x14ac:dyDescent="0.45">
      <c r="A12" s="22" t="s">
        <v>511</v>
      </c>
      <c r="B12" s="22" t="s">
        <v>395</v>
      </c>
      <c r="C12" s="22" t="s">
        <v>236</v>
      </c>
      <c r="D12" s="62">
        <v>213624</v>
      </c>
      <c r="E12" s="62">
        <v>330</v>
      </c>
      <c r="F12" s="62">
        <v>145937</v>
      </c>
      <c r="G12" s="62">
        <v>1504</v>
      </c>
      <c r="H12" s="62">
        <v>145925</v>
      </c>
      <c r="I12" s="62">
        <v>1500</v>
      </c>
      <c r="J12" s="62">
        <v>141720</v>
      </c>
      <c r="K12" s="62">
        <v>1441</v>
      </c>
      <c r="L12" s="62">
        <v>4205</v>
      </c>
      <c r="M12" s="62">
        <v>566</v>
      </c>
      <c r="N12" s="62">
        <v>12</v>
      </c>
      <c r="O12" s="62">
        <v>19</v>
      </c>
      <c r="P12" s="62">
        <v>67687</v>
      </c>
      <c r="Q12" s="62">
        <v>1480</v>
      </c>
    </row>
    <row r="13" spans="1:17" x14ac:dyDescent="0.45">
      <c r="A13" s="22" t="s">
        <v>512</v>
      </c>
      <c r="B13" s="22" t="s">
        <v>396</v>
      </c>
      <c r="C13" s="22" t="s">
        <v>237</v>
      </c>
      <c r="D13" s="62">
        <v>11051</v>
      </c>
      <c r="E13" s="62">
        <v>43</v>
      </c>
      <c r="F13" s="62">
        <v>7102</v>
      </c>
      <c r="G13" s="62">
        <v>164</v>
      </c>
      <c r="H13" s="62">
        <v>7095</v>
      </c>
      <c r="I13" s="62">
        <v>164</v>
      </c>
      <c r="J13" s="62">
        <v>6930</v>
      </c>
      <c r="K13" s="62">
        <v>166</v>
      </c>
      <c r="L13" s="62">
        <v>165</v>
      </c>
      <c r="M13" s="62">
        <v>46</v>
      </c>
      <c r="N13" s="62">
        <v>7</v>
      </c>
      <c r="O13" s="62">
        <v>7</v>
      </c>
      <c r="P13" s="62">
        <v>3949</v>
      </c>
      <c r="Q13" s="62">
        <v>165</v>
      </c>
    </row>
    <row r="14" spans="1:17" x14ac:dyDescent="0.45">
      <c r="A14" s="22" t="s">
        <v>513</v>
      </c>
      <c r="B14" s="22" t="s">
        <v>397</v>
      </c>
      <c r="C14" s="22" t="s">
        <v>238</v>
      </c>
      <c r="D14" s="62">
        <v>14133</v>
      </c>
      <c r="E14" s="62">
        <v>37</v>
      </c>
      <c r="F14" s="62">
        <v>7228</v>
      </c>
      <c r="G14" s="62">
        <v>167</v>
      </c>
      <c r="H14" s="62">
        <v>7228</v>
      </c>
      <c r="I14" s="62">
        <v>167</v>
      </c>
      <c r="J14" s="62">
        <v>6854</v>
      </c>
      <c r="K14" s="62">
        <v>181</v>
      </c>
      <c r="L14" s="62">
        <v>374</v>
      </c>
      <c r="M14" s="62">
        <v>81</v>
      </c>
      <c r="N14" s="62">
        <v>0</v>
      </c>
      <c r="O14" s="62">
        <v>15</v>
      </c>
      <c r="P14" s="62">
        <v>6905</v>
      </c>
      <c r="Q14" s="62">
        <v>161</v>
      </c>
    </row>
    <row r="15" spans="1:17" x14ac:dyDescent="0.45">
      <c r="A15" s="22" t="s">
        <v>514</v>
      </c>
      <c r="B15" s="22" t="s">
        <v>398</v>
      </c>
      <c r="C15" s="22" t="s">
        <v>239</v>
      </c>
      <c r="D15" s="62">
        <v>41984</v>
      </c>
      <c r="E15" s="62">
        <v>137</v>
      </c>
      <c r="F15" s="62">
        <v>29651</v>
      </c>
      <c r="G15" s="62">
        <v>518</v>
      </c>
      <c r="H15" s="62">
        <v>29651</v>
      </c>
      <c r="I15" s="62">
        <v>518</v>
      </c>
      <c r="J15" s="62">
        <v>28969</v>
      </c>
      <c r="K15" s="62">
        <v>527</v>
      </c>
      <c r="L15" s="62">
        <v>682</v>
      </c>
      <c r="M15" s="62">
        <v>220</v>
      </c>
      <c r="N15" s="62">
        <v>0</v>
      </c>
      <c r="O15" s="62">
        <v>22</v>
      </c>
      <c r="P15" s="62">
        <v>12333</v>
      </c>
      <c r="Q15" s="62">
        <v>523</v>
      </c>
    </row>
    <row r="16" spans="1:17" x14ac:dyDescent="0.45">
      <c r="A16" s="22" t="s">
        <v>515</v>
      </c>
      <c r="B16" s="22" t="s">
        <v>399</v>
      </c>
      <c r="C16" s="22" t="s">
        <v>240</v>
      </c>
      <c r="D16" s="62">
        <v>53564</v>
      </c>
      <c r="E16" s="62">
        <v>154</v>
      </c>
      <c r="F16" s="62">
        <v>34111</v>
      </c>
      <c r="G16" s="62">
        <v>529</v>
      </c>
      <c r="H16" s="62">
        <v>34079</v>
      </c>
      <c r="I16" s="62">
        <v>534</v>
      </c>
      <c r="J16" s="62">
        <v>33052</v>
      </c>
      <c r="K16" s="62">
        <v>585</v>
      </c>
      <c r="L16" s="62">
        <v>1027</v>
      </c>
      <c r="M16" s="62">
        <v>256</v>
      </c>
      <c r="N16" s="62">
        <v>32</v>
      </c>
      <c r="O16" s="62">
        <v>37</v>
      </c>
      <c r="P16" s="62">
        <v>19453</v>
      </c>
      <c r="Q16" s="62">
        <v>515</v>
      </c>
    </row>
    <row r="17" spans="1:17" x14ac:dyDescent="0.45">
      <c r="A17" s="22" t="s">
        <v>516</v>
      </c>
      <c r="B17" s="22" t="s">
        <v>400</v>
      </c>
      <c r="C17" s="22" t="s">
        <v>241</v>
      </c>
      <c r="D17" s="62">
        <v>25684</v>
      </c>
      <c r="E17" s="62">
        <v>71</v>
      </c>
      <c r="F17" s="62">
        <v>16644</v>
      </c>
      <c r="G17" s="62">
        <v>230</v>
      </c>
      <c r="H17" s="62">
        <v>16636</v>
      </c>
      <c r="I17" s="62">
        <v>229</v>
      </c>
      <c r="J17" s="62">
        <v>16074</v>
      </c>
      <c r="K17" s="62">
        <v>243</v>
      </c>
      <c r="L17" s="62">
        <v>562</v>
      </c>
      <c r="M17" s="62">
        <v>107</v>
      </c>
      <c r="N17" s="62">
        <v>8</v>
      </c>
      <c r="O17" s="62">
        <v>7</v>
      </c>
      <c r="P17" s="62">
        <v>9040</v>
      </c>
      <c r="Q17" s="62">
        <v>227</v>
      </c>
    </row>
    <row r="18" spans="1:17" x14ac:dyDescent="0.45">
      <c r="A18" s="22" t="s">
        <v>517</v>
      </c>
      <c r="B18" s="22" t="s">
        <v>401</v>
      </c>
      <c r="C18" s="22" t="s">
        <v>242</v>
      </c>
      <c r="D18" s="62">
        <v>47682</v>
      </c>
      <c r="E18" s="62">
        <v>111</v>
      </c>
      <c r="F18" s="62">
        <v>31872</v>
      </c>
      <c r="G18" s="62">
        <v>461</v>
      </c>
      <c r="H18" s="62">
        <v>31779</v>
      </c>
      <c r="I18" s="62">
        <v>462</v>
      </c>
      <c r="J18" s="62">
        <v>30765</v>
      </c>
      <c r="K18" s="62">
        <v>498</v>
      </c>
      <c r="L18" s="62">
        <v>1014</v>
      </c>
      <c r="M18" s="62">
        <v>214</v>
      </c>
      <c r="N18" s="62">
        <v>93</v>
      </c>
      <c r="O18" s="62">
        <v>41</v>
      </c>
      <c r="P18" s="62">
        <v>15810</v>
      </c>
      <c r="Q18" s="62">
        <v>471</v>
      </c>
    </row>
    <row r="19" spans="1:17" x14ac:dyDescent="0.45">
      <c r="A19" s="22" t="s">
        <v>518</v>
      </c>
      <c r="B19" s="22" t="s">
        <v>402</v>
      </c>
      <c r="C19" s="22" t="s">
        <v>243</v>
      </c>
      <c r="D19" s="62">
        <v>13380</v>
      </c>
      <c r="E19" s="62">
        <v>51</v>
      </c>
      <c r="F19" s="62">
        <v>7303</v>
      </c>
      <c r="G19" s="62">
        <v>200</v>
      </c>
      <c r="H19" s="62">
        <v>7289</v>
      </c>
      <c r="I19" s="62">
        <v>205</v>
      </c>
      <c r="J19" s="62">
        <v>7087</v>
      </c>
      <c r="K19" s="62">
        <v>203</v>
      </c>
      <c r="L19" s="62">
        <v>202</v>
      </c>
      <c r="M19" s="62">
        <v>48</v>
      </c>
      <c r="N19" s="62">
        <v>14</v>
      </c>
      <c r="O19" s="62">
        <v>16</v>
      </c>
      <c r="P19" s="62">
        <v>6077</v>
      </c>
      <c r="Q19" s="62">
        <v>215</v>
      </c>
    </row>
    <row r="20" spans="1:17" x14ac:dyDescent="0.45">
      <c r="A20" s="22" t="s">
        <v>519</v>
      </c>
      <c r="B20" s="22" t="s">
        <v>403</v>
      </c>
      <c r="C20" s="22" t="s">
        <v>244</v>
      </c>
      <c r="D20" s="62">
        <v>460930</v>
      </c>
      <c r="E20" s="62">
        <v>423</v>
      </c>
      <c r="F20" s="62">
        <v>326022</v>
      </c>
      <c r="G20" s="62">
        <v>2396</v>
      </c>
      <c r="H20" s="62">
        <v>325330</v>
      </c>
      <c r="I20" s="62">
        <v>2434</v>
      </c>
      <c r="J20" s="62">
        <v>317881</v>
      </c>
      <c r="K20" s="62">
        <v>2549</v>
      </c>
      <c r="L20" s="62">
        <v>7449</v>
      </c>
      <c r="M20" s="62">
        <v>728</v>
      </c>
      <c r="N20" s="62">
        <v>692</v>
      </c>
      <c r="O20" s="62">
        <v>231</v>
      </c>
      <c r="P20" s="62">
        <v>134908</v>
      </c>
      <c r="Q20" s="62">
        <v>2396</v>
      </c>
    </row>
    <row r="21" spans="1:17" x14ac:dyDescent="0.45">
      <c r="A21" s="22" t="s">
        <v>520</v>
      </c>
      <c r="B21" s="22" t="s">
        <v>404</v>
      </c>
      <c r="C21" s="22" t="s">
        <v>245</v>
      </c>
      <c r="D21" s="62">
        <v>73786</v>
      </c>
      <c r="E21" s="62">
        <v>162</v>
      </c>
      <c r="F21" s="62">
        <v>49121</v>
      </c>
      <c r="G21" s="62">
        <v>618</v>
      </c>
      <c r="H21" s="62">
        <v>49081</v>
      </c>
      <c r="I21" s="62">
        <v>613</v>
      </c>
      <c r="J21" s="62">
        <v>47053</v>
      </c>
      <c r="K21" s="62">
        <v>618</v>
      </c>
      <c r="L21" s="62">
        <v>2028</v>
      </c>
      <c r="M21" s="62">
        <v>334</v>
      </c>
      <c r="N21" s="62">
        <v>40</v>
      </c>
      <c r="O21" s="62">
        <v>43</v>
      </c>
      <c r="P21" s="62">
        <v>24665</v>
      </c>
      <c r="Q21" s="62">
        <v>584</v>
      </c>
    </row>
    <row r="22" spans="1:17" x14ac:dyDescent="0.45">
      <c r="A22" s="22" t="s">
        <v>521</v>
      </c>
      <c r="B22" s="22" t="s">
        <v>405</v>
      </c>
      <c r="C22" s="22" t="s">
        <v>246</v>
      </c>
      <c r="D22" s="62">
        <v>25724</v>
      </c>
      <c r="E22" s="62">
        <v>101</v>
      </c>
      <c r="F22" s="62">
        <v>14985</v>
      </c>
      <c r="G22" s="62">
        <v>317</v>
      </c>
      <c r="H22" s="62">
        <v>14945</v>
      </c>
      <c r="I22" s="62">
        <v>330</v>
      </c>
      <c r="J22" s="62">
        <v>14387</v>
      </c>
      <c r="K22" s="62">
        <v>346</v>
      </c>
      <c r="L22" s="62">
        <v>558</v>
      </c>
      <c r="M22" s="62">
        <v>155</v>
      </c>
      <c r="N22" s="62">
        <v>40</v>
      </c>
      <c r="O22" s="62">
        <v>39</v>
      </c>
      <c r="P22" s="62">
        <v>10739</v>
      </c>
      <c r="Q22" s="62">
        <v>341</v>
      </c>
    </row>
    <row r="23" spans="1:17" x14ac:dyDescent="0.45">
      <c r="A23" s="22" t="s">
        <v>522</v>
      </c>
      <c r="B23" s="22" t="s">
        <v>406</v>
      </c>
      <c r="C23" s="22" t="s">
        <v>247</v>
      </c>
      <c r="D23" s="62">
        <v>36697</v>
      </c>
      <c r="E23" s="62">
        <v>140</v>
      </c>
      <c r="F23" s="62">
        <v>22965</v>
      </c>
      <c r="G23" s="62">
        <v>503</v>
      </c>
      <c r="H23" s="62">
        <v>22891</v>
      </c>
      <c r="I23" s="62">
        <v>503</v>
      </c>
      <c r="J23" s="62">
        <v>22041</v>
      </c>
      <c r="K23" s="62">
        <v>520</v>
      </c>
      <c r="L23" s="62">
        <v>850</v>
      </c>
      <c r="M23" s="62">
        <v>158</v>
      </c>
      <c r="N23" s="62">
        <v>74</v>
      </c>
      <c r="O23" s="62">
        <v>39</v>
      </c>
      <c r="P23" s="62">
        <v>13732</v>
      </c>
      <c r="Q23" s="62">
        <v>509</v>
      </c>
    </row>
    <row r="24" spans="1:17" x14ac:dyDescent="0.45">
      <c r="A24" s="22" t="s">
        <v>523</v>
      </c>
      <c r="B24" s="22" t="s">
        <v>407</v>
      </c>
      <c r="C24" s="22" t="s">
        <v>248</v>
      </c>
      <c r="D24" s="62">
        <v>37390</v>
      </c>
      <c r="E24" s="62">
        <v>68</v>
      </c>
      <c r="F24" s="62">
        <v>25164</v>
      </c>
      <c r="G24" s="62">
        <v>510</v>
      </c>
      <c r="H24" s="62">
        <v>25156</v>
      </c>
      <c r="I24" s="62">
        <v>511</v>
      </c>
      <c r="J24" s="62">
        <v>24233</v>
      </c>
      <c r="K24" s="62">
        <v>516</v>
      </c>
      <c r="L24" s="62">
        <v>923</v>
      </c>
      <c r="M24" s="62">
        <v>226</v>
      </c>
      <c r="N24" s="62">
        <v>8</v>
      </c>
      <c r="O24" s="62">
        <v>9</v>
      </c>
      <c r="P24" s="62">
        <v>12226</v>
      </c>
      <c r="Q24" s="62">
        <v>511</v>
      </c>
    </row>
    <row r="25" spans="1:17" x14ac:dyDescent="0.45">
      <c r="A25" s="22" t="s">
        <v>524</v>
      </c>
      <c r="B25" s="22" t="s">
        <v>408</v>
      </c>
      <c r="C25" s="22" t="s">
        <v>249</v>
      </c>
      <c r="D25" s="62">
        <v>87001</v>
      </c>
      <c r="E25" s="62">
        <v>174</v>
      </c>
      <c r="F25" s="62">
        <v>59952</v>
      </c>
      <c r="G25" s="62">
        <v>885</v>
      </c>
      <c r="H25" s="62">
        <v>59915</v>
      </c>
      <c r="I25" s="62">
        <v>885</v>
      </c>
      <c r="J25" s="62">
        <v>57979</v>
      </c>
      <c r="K25" s="62">
        <v>915</v>
      </c>
      <c r="L25" s="62">
        <v>1936</v>
      </c>
      <c r="M25" s="62">
        <v>309</v>
      </c>
      <c r="N25" s="62">
        <v>37</v>
      </c>
      <c r="O25" s="62">
        <v>36</v>
      </c>
      <c r="P25" s="62">
        <v>27049</v>
      </c>
      <c r="Q25" s="62">
        <v>883</v>
      </c>
    </row>
    <row r="26" spans="1:17" x14ac:dyDescent="0.45">
      <c r="A26" s="22" t="s">
        <v>525</v>
      </c>
      <c r="B26" s="22" t="s">
        <v>409</v>
      </c>
      <c r="C26" s="22" t="s">
        <v>250</v>
      </c>
      <c r="D26" s="62">
        <v>3932</v>
      </c>
      <c r="E26" s="62">
        <v>34</v>
      </c>
      <c r="F26" s="62">
        <v>2089</v>
      </c>
      <c r="G26" s="62">
        <v>116</v>
      </c>
      <c r="H26" s="62">
        <v>2089</v>
      </c>
      <c r="I26" s="62">
        <v>116</v>
      </c>
      <c r="J26" s="62">
        <v>1964</v>
      </c>
      <c r="K26" s="62">
        <v>120</v>
      </c>
      <c r="L26" s="62">
        <v>125</v>
      </c>
      <c r="M26" s="62">
        <v>52</v>
      </c>
      <c r="N26" s="62">
        <v>0</v>
      </c>
      <c r="O26" s="62">
        <v>9</v>
      </c>
      <c r="P26" s="62">
        <v>1843</v>
      </c>
      <c r="Q26" s="62">
        <v>121</v>
      </c>
    </row>
    <row r="27" spans="1:17" x14ac:dyDescent="0.45">
      <c r="A27" s="22" t="s">
        <v>526</v>
      </c>
      <c r="B27" s="22" t="s">
        <v>410</v>
      </c>
      <c r="C27" s="22" t="s">
        <v>251</v>
      </c>
      <c r="D27" s="62">
        <v>84828</v>
      </c>
      <c r="E27" s="62">
        <v>229</v>
      </c>
      <c r="F27" s="62">
        <v>55260</v>
      </c>
      <c r="G27" s="62">
        <v>808</v>
      </c>
      <c r="H27" s="62">
        <v>55249</v>
      </c>
      <c r="I27" s="62">
        <v>809</v>
      </c>
      <c r="J27" s="62">
        <v>53417</v>
      </c>
      <c r="K27" s="62">
        <v>837</v>
      </c>
      <c r="L27" s="62">
        <v>1832</v>
      </c>
      <c r="M27" s="62">
        <v>304</v>
      </c>
      <c r="N27" s="62">
        <v>11</v>
      </c>
      <c r="O27" s="62">
        <v>8</v>
      </c>
      <c r="P27" s="62">
        <v>29568</v>
      </c>
      <c r="Q27" s="62">
        <v>823</v>
      </c>
    </row>
    <row r="28" spans="1:17" x14ac:dyDescent="0.45">
      <c r="A28" s="22" t="s">
        <v>527</v>
      </c>
      <c r="B28" s="22" t="s">
        <v>411</v>
      </c>
      <c r="C28" s="22" t="s">
        <v>252</v>
      </c>
      <c r="D28" s="62">
        <v>7608</v>
      </c>
      <c r="E28" s="62">
        <v>21</v>
      </c>
      <c r="F28" s="62">
        <v>3937</v>
      </c>
      <c r="G28" s="62">
        <v>153</v>
      </c>
      <c r="H28" s="62">
        <v>3935</v>
      </c>
      <c r="I28" s="62">
        <v>153</v>
      </c>
      <c r="J28" s="62">
        <v>3779</v>
      </c>
      <c r="K28" s="62">
        <v>155</v>
      </c>
      <c r="L28" s="62">
        <v>156</v>
      </c>
      <c r="M28" s="62">
        <v>40</v>
      </c>
      <c r="N28" s="62">
        <v>2</v>
      </c>
      <c r="O28" s="62">
        <v>4</v>
      </c>
      <c r="P28" s="62">
        <v>3671</v>
      </c>
      <c r="Q28" s="62">
        <v>148</v>
      </c>
    </row>
    <row r="29" spans="1:17" x14ac:dyDescent="0.45">
      <c r="A29" s="22" t="s">
        <v>528</v>
      </c>
      <c r="B29" s="22" t="s">
        <v>412</v>
      </c>
      <c r="C29" s="22" t="s">
        <v>253</v>
      </c>
      <c r="D29" s="62">
        <v>42239</v>
      </c>
      <c r="E29" s="62">
        <v>102</v>
      </c>
      <c r="F29" s="62">
        <v>27039</v>
      </c>
      <c r="G29" s="62">
        <v>454</v>
      </c>
      <c r="H29" s="62">
        <v>27030</v>
      </c>
      <c r="I29" s="62">
        <v>455</v>
      </c>
      <c r="J29" s="62">
        <v>26205</v>
      </c>
      <c r="K29" s="62">
        <v>493</v>
      </c>
      <c r="L29" s="62">
        <v>825</v>
      </c>
      <c r="M29" s="62">
        <v>177</v>
      </c>
      <c r="N29" s="62">
        <v>9</v>
      </c>
      <c r="O29" s="62">
        <v>5</v>
      </c>
      <c r="P29" s="62">
        <v>15200</v>
      </c>
      <c r="Q29" s="62">
        <v>449</v>
      </c>
    </row>
    <row r="30" spans="1:17" x14ac:dyDescent="0.45">
      <c r="A30" s="22" t="s">
        <v>529</v>
      </c>
      <c r="B30" s="22" t="s">
        <v>413</v>
      </c>
      <c r="C30" s="22" t="s">
        <v>254</v>
      </c>
      <c r="D30" s="62">
        <v>30060</v>
      </c>
      <c r="E30" s="62">
        <v>79</v>
      </c>
      <c r="F30" s="62">
        <v>20427</v>
      </c>
      <c r="G30" s="62">
        <v>326</v>
      </c>
      <c r="H30" s="62">
        <v>20425</v>
      </c>
      <c r="I30" s="62">
        <v>325</v>
      </c>
      <c r="J30" s="62">
        <v>19731</v>
      </c>
      <c r="K30" s="62">
        <v>323</v>
      </c>
      <c r="L30" s="62">
        <v>694</v>
      </c>
      <c r="M30" s="62">
        <v>185</v>
      </c>
      <c r="N30" s="62">
        <v>2</v>
      </c>
      <c r="O30" s="62">
        <v>5</v>
      </c>
      <c r="P30" s="62">
        <v>9633</v>
      </c>
      <c r="Q30" s="62">
        <v>328</v>
      </c>
    </row>
    <row r="31" spans="1:17" x14ac:dyDescent="0.45">
      <c r="A31" s="22" t="s">
        <v>530</v>
      </c>
      <c r="B31" s="22" t="s">
        <v>414</v>
      </c>
      <c r="C31" s="22" t="s">
        <v>255</v>
      </c>
      <c r="D31" s="62">
        <v>15505</v>
      </c>
      <c r="E31" s="62">
        <v>61</v>
      </c>
      <c r="F31" s="62">
        <v>9295</v>
      </c>
      <c r="G31" s="62">
        <v>302</v>
      </c>
      <c r="H31" s="62">
        <v>9295</v>
      </c>
      <c r="I31" s="62">
        <v>302</v>
      </c>
      <c r="J31" s="62">
        <v>8987</v>
      </c>
      <c r="K31" s="62">
        <v>298</v>
      </c>
      <c r="L31" s="62">
        <v>308</v>
      </c>
      <c r="M31" s="62">
        <v>74</v>
      </c>
      <c r="N31" s="62">
        <v>0</v>
      </c>
      <c r="O31" s="62">
        <v>15</v>
      </c>
      <c r="P31" s="62">
        <v>6210</v>
      </c>
      <c r="Q31" s="62">
        <v>278</v>
      </c>
    </row>
    <row r="32" spans="1:17" x14ac:dyDescent="0.45">
      <c r="A32" s="22" t="s">
        <v>531</v>
      </c>
      <c r="B32" s="22" t="s">
        <v>415</v>
      </c>
      <c r="C32" s="22" t="s">
        <v>256</v>
      </c>
      <c r="D32" s="62">
        <v>19098</v>
      </c>
      <c r="E32" s="62">
        <v>67</v>
      </c>
      <c r="F32" s="62">
        <v>13275</v>
      </c>
      <c r="G32" s="62">
        <v>223</v>
      </c>
      <c r="H32" s="62">
        <v>13264</v>
      </c>
      <c r="I32" s="62">
        <v>222</v>
      </c>
      <c r="J32" s="62">
        <v>12949</v>
      </c>
      <c r="K32" s="62">
        <v>244</v>
      </c>
      <c r="L32" s="62">
        <v>315</v>
      </c>
      <c r="M32" s="62">
        <v>118</v>
      </c>
      <c r="N32" s="62">
        <v>11</v>
      </c>
      <c r="O32" s="62">
        <v>9</v>
      </c>
      <c r="P32" s="62">
        <v>5823</v>
      </c>
      <c r="Q32" s="62">
        <v>234</v>
      </c>
    </row>
    <row r="33" spans="1:17" x14ac:dyDescent="0.45">
      <c r="A33" s="22" t="s">
        <v>532</v>
      </c>
      <c r="B33" s="22" t="s">
        <v>416</v>
      </c>
      <c r="C33" s="22" t="s">
        <v>257</v>
      </c>
      <c r="D33" s="62">
        <v>5340</v>
      </c>
      <c r="E33" s="62">
        <v>26</v>
      </c>
      <c r="F33" s="62">
        <v>2805</v>
      </c>
      <c r="G33" s="62">
        <v>98</v>
      </c>
      <c r="H33" s="62">
        <v>2800</v>
      </c>
      <c r="I33" s="62">
        <v>98</v>
      </c>
      <c r="J33" s="62">
        <v>2690</v>
      </c>
      <c r="K33" s="62">
        <v>103</v>
      </c>
      <c r="L33" s="62">
        <v>110</v>
      </c>
      <c r="M33" s="62">
        <v>32</v>
      </c>
      <c r="N33" s="62">
        <v>5</v>
      </c>
      <c r="O33" s="62">
        <v>7</v>
      </c>
      <c r="P33" s="62">
        <v>2535</v>
      </c>
      <c r="Q33" s="62">
        <v>93</v>
      </c>
    </row>
    <row r="34" spans="1:17" x14ac:dyDescent="0.45">
      <c r="A34" s="22" t="s">
        <v>533</v>
      </c>
      <c r="B34" s="22" t="s">
        <v>417</v>
      </c>
      <c r="C34" s="22" t="s">
        <v>258</v>
      </c>
      <c r="D34" s="62">
        <v>16978</v>
      </c>
      <c r="E34" s="62">
        <v>47</v>
      </c>
      <c r="F34" s="62">
        <v>9856</v>
      </c>
      <c r="G34" s="62">
        <v>233</v>
      </c>
      <c r="H34" s="62">
        <v>9841</v>
      </c>
      <c r="I34" s="62">
        <v>232</v>
      </c>
      <c r="J34" s="62">
        <v>9298</v>
      </c>
      <c r="K34" s="62">
        <v>248</v>
      </c>
      <c r="L34" s="62">
        <v>543</v>
      </c>
      <c r="M34" s="62">
        <v>84</v>
      </c>
      <c r="N34" s="62">
        <v>15</v>
      </c>
      <c r="O34" s="62">
        <v>14</v>
      </c>
      <c r="P34" s="62">
        <v>7122</v>
      </c>
      <c r="Q34" s="62">
        <v>221</v>
      </c>
    </row>
    <row r="35" spans="1:17" x14ac:dyDescent="0.45">
      <c r="A35" s="22" t="s">
        <v>534</v>
      </c>
      <c r="B35" s="22" t="s">
        <v>418</v>
      </c>
      <c r="C35" s="22" t="s">
        <v>259</v>
      </c>
      <c r="D35" s="62">
        <v>71013</v>
      </c>
      <c r="E35" s="62">
        <v>145</v>
      </c>
      <c r="F35" s="62">
        <v>48833</v>
      </c>
      <c r="G35" s="62">
        <v>793</v>
      </c>
      <c r="H35" s="62">
        <v>48768</v>
      </c>
      <c r="I35" s="62">
        <v>797</v>
      </c>
      <c r="J35" s="62">
        <v>47125</v>
      </c>
      <c r="K35" s="62">
        <v>908</v>
      </c>
      <c r="L35" s="62">
        <v>1643</v>
      </c>
      <c r="M35" s="62">
        <v>397</v>
      </c>
      <c r="N35" s="62">
        <v>65</v>
      </c>
      <c r="O35" s="62">
        <v>65</v>
      </c>
      <c r="P35" s="62">
        <v>22180</v>
      </c>
      <c r="Q35" s="62">
        <v>781</v>
      </c>
    </row>
    <row r="36" spans="1:17" x14ac:dyDescent="0.45">
      <c r="A36" s="22" t="s">
        <v>535</v>
      </c>
      <c r="B36" s="22" t="s">
        <v>419</v>
      </c>
      <c r="C36" s="22" t="s">
        <v>260</v>
      </c>
      <c r="D36" s="62">
        <v>22049</v>
      </c>
      <c r="E36" s="62">
        <v>57</v>
      </c>
      <c r="F36" s="62">
        <v>12851</v>
      </c>
      <c r="G36" s="62">
        <v>411</v>
      </c>
      <c r="H36" s="62">
        <v>12717</v>
      </c>
      <c r="I36" s="62">
        <v>403</v>
      </c>
      <c r="J36" s="62">
        <v>12186</v>
      </c>
      <c r="K36" s="62">
        <v>409</v>
      </c>
      <c r="L36" s="62">
        <v>531</v>
      </c>
      <c r="M36" s="62">
        <v>125</v>
      </c>
      <c r="N36" s="62">
        <v>134</v>
      </c>
      <c r="O36" s="62">
        <v>115</v>
      </c>
      <c r="P36" s="62">
        <v>9198</v>
      </c>
      <c r="Q36" s="62">
        <v>414</v>
      </c>
    </row>
    <row r="37" spans="1:17" x14ac:dyDescent="0.45">
      <c r="A37" s="22" t="s">
        <v>536</v>
      </c>
      <c r="B37" s="22" t="s">
        <v>420</v>
      </c>
      <c r="C37" s="22" t="s">
        <v>261</v>
      </c>
      <c r="D37" s="62">
        <v>135895</v>
      </c>
      <c r="E37" s="62">
        <v>344</v>
      </c>
      <c r="F37" s="62">
        <v>91569</v>
      </c>
      <c r="G37" s="62">
        <v>1131</v>
      </c>
      <c r="H37" s="62">
        <v>91271</v>
      </c>
      <c r="I37" s="62">
        <v>1145</v>
      </c>
      <c r="J37" s="62">
        <v>86382</v>
      </c>
      <c r="K37" s="62">
        <v>1215</v>
      </c>
      <c r="L37" s="62">
        <v>4889</v>
      </c>
      <c r="M37" s="62">
        <v>547</v>
      </c>
      <c r="N37" s="62">
        <v>298</v>
      </c>
      <c r="O37" s="62">
        <v>118</v>
      </c>
      <c r="P37" s="62">
        <v>44326</v>
      </c>
      <c r="Q37" s="62">
        <v>1129</v>
      </c>
    </row>
    <row r="38" spans="1:17" x14ac:dyDescent="0.45">
      <c r="A38" s="22" t="s">
        <v>537</v>
      </c>
      <c r="B38" s="22" t="s">
        <v>421</v>
      </c>
      <c r="C38" s="22" t="s">
        <v>262</v>
      </c>
      <c r="D38" s="62">
        <v>16749</v>
      </c>
      <c r="E38" s="62">
        <v>82</v>
      </c>
      <c r="F38" s="62">
        <v>11055</v>
      </c>
      <c r="G38" s="62">
        <v>268</v>
      </c>
      <c r="H38" s="62">
        <v>11055</v>
      </c>
      <c r="I38" s="62">
        <v>268</v>
      </c>
      <c r="J38" s="62">
        <v>10835</v>
      </c>
      <c r="K38" s="62">
        <v>279</v>
      </c>
      <c r="L38" s="62">
        <v>220</v>
      </c>
      <c r="M38" s="62">
        <v>68</v>
      </c>
      <c r="N38" s="62">
        <v>0</v>
      </c>
      <c r="O38" s="62">
        <v>17</v>
      </c>
      <c r="P38" s="62">
        <v>5694</v>
      </c>
      <c r="Q38" s="62">
        <v>275</v>
      </c>
    </row>
    <row r="39" spans="1:17" x14ac:dyDescent="0.45">
      <c r="A39" s="22" t="s">
        <v>538</v>
      </c>
      <c r="B39" s="22" t="s">
        <v>422</v>
      </c>
      <c r="C39" s="22" t="s">
        <v>263</v>
      </c>
      <c r="D39" s="62">
        <v>99468</v>
      </c>
      <c r="E39" s="62">
        <v>196</v>
      </c>
      <c r="F39" s="62">
        <v>65844</v>
      </c>
      <c r="G39" s="62">
        <v>957</v>
      </c>
      <c r="H39" s="62">
        <v>65696</v>
      </c>
      <c r="I39" s="62">
        <v>965</v>
      </c>
      <c r="J39" s="62">
        <v>63682</v>
      </c>
      <c r="K39" s="62">
        <v>941</v>
      </c>
      <c r="L39" s="62">
        <v>2014</v>
      </c>
      <c r="M39" s="62">
        <v>423</v>
      </c>
      <c r="N39" s="62">
        <v>148</v>
      </c>
      <c r="O39" s="62">
        <v>99</v>
      </c>
      <c r="P39" s="62">
        <v>33624</v>
      </c>
      <c r="Q39" s="62">
        <v>967</v>
      </c>
    </row>
    <row r="40" spans="1:17" x14ac:dyDescent="0.45">
      <c r="A40" s="22" t="s">
        <v>539</v>
      </c>
      <c r="B40" s="22" t="s">
        <v>423</v>
      </c>
      <c r="C40" s="22" t="s">
        <v>264</v>
      </c>
      <c r="D40" s="62">
        <v>13174</v>
      </c>
      <c r="E40" s="62">
        <v>53</v>
      </c>
      <c r="F40" s="62">
        <v>8597</v>
      </c>
      <c r="G40" s="62">
        <v>155</v>
      </c>
      <c r="H40" s="62">
        <v>8594</v>
      </c>
      <c r="I40" s="62">
        <v>157</v>
      </c>
      <c r="J40" s="62">
        <v>8391</v>
      </c>
      <c r="K40" s="62">
        <v>159</v>
      </c>
      <c r="L40" s="62">
        <v>203</v>
      </c>
      <c r="M40" s="62">
        <v>41</v>
      </c>
      <c r="N40" s="62">
        <v>3</v>
      </c>
      <c r="O40" s="62">
        <v>4</v>
      </c>
      <c r="P40" s="62">
        <v>4577</v>
      </c>
      <c r="Q40" s="62">
        <v>164</v>
      </c>
    </row>
    <row r="41" spans="1:17" x14ac:dyDescent="0.45">
      <c r="A41" s="22" t="s">
        <v>540</v>
      </c>
      <c r="B41" s="22" t="s">
        <v>424</v>
      </c>
      <c r="C41" s="22" t="s">
        <v>265</v>
      </c>
      <c r="D41" s="62">
        <v>16238</v>
      </c>
      <c r="E41" s="62">
        <v>86</v>
      </c>
      <c r="F41" s="62">
        <v>9405</v>
      </c>
      <c r="G41" s="62">
        <v>345</v>
      </c>
      <c r="H41" s="62">
        <v>9405</v>
      </c>
      <c r="I41" s="62">
        <v>345</v>
      </c>
      <c r="J41" s="62">
        <v>8948</v>
      </c>
      <c r="K41" s="62">
        <v>394</v>
      </c>
      <c r="L41" s="62">
        <v>457</v>
      </c>
      <c r="M41" s="62">
        <v>160</v>
      </c>
      <c r="N41" s="62">
        <v>0</v>
      </c>
      <c r="O41" s="62">
        <v>15</v>
      </c>
      <c r="P41" s="62">
        <v>6833</v>
      </c>
      <c r="Q41" s="62">
        <v>340</v>
      </c>
    </row>
    <row r="42" spans="1:17" x14ac:dyDescent="0.45">
      <c r="A42" s="22" t="s">
        <v>541</v>
      </c>
      <c r="B42" s="22" t="s">
        <v>425</v>
      </c>
      <c r="C42" s="22" t="s">
        <v>266</v>
      </c>
      <c r="D42" s="62">
        <v>24036</v>
      </c>
      <c r="E42" s="62">
        <v>92</v>
      </c>
      <c r="F42" s="62">
        <v>14181</v>
      </c>
      <c r="G42" s="62">
        <v>316</v>
      </c>
      <c r="H42" s="62">
        <v>14172</v>
      </c>
      <c r="I42" s="62">
        <v>316</v>
      </c>
      <c r="J42" s="62">
        <v>13493</v>
      </c>
      <c r="K42" s="62">
        <v>371</v>
      </c>
      <c r="L42" s="62">
        <v>679</v>
      </c>
      <c r="M42" s="62">
        <v>168</v>
      </c>
      <c r="N42" s="62">
        <v>9</v>
      </c>
      <c r="O42" s="62">
        <v>12</v>
      </c>
      <c r="P42" s="62">
        <v>9855</v>
      </c>
      <c r="Q42" s="62">
        <v>319</v>
      </c>
    </row>
    <row r="43" spans="1:17" x14ac:dyDescent="0.45">
      <c r="A43" s="22" t="s">
        <v>542</v>
      </c>
      <c r="B43" s="22" t="s">
        <v>426</v>
      </c>
      <c r="C43" s="22" t="s">
        <v>267</v>
      </c>
      <c r="D43" s="62">
        <v>66744</v>
      </c>
      <c r="E43" s="62">
        <v>174</v>
      </c>
      <c r="F43" s="62">
        <v>41572</v>
      </c>
      <c r="G43" s="62">
        <v>609</v>
      </c>
      <c r="H43" s="62">
        <v>41511</v>
      </c>
      <c r="I43" s="62">
        <v>620</v>
      </c>
      <c r="J43" s="62">
        <v>40682</v>
      </c>
      <c r="K43" s="62">
        <v>646</v>
      </c>
      <c r="L43" s="62">
        <v>829</v>
      </c>
      <c r="M43" s="62">
        <v>187</v>
      </c>
      <c r="N43" s="62">
        <v>61</v>
      </c>
      <c r="O43" s="62">
        <v>63</v>
      </c>
      <c r="P43" s="62">
        <v>25172</v>
      </c>
      <c r="Q43" s="62">
        <v>603</v>
      </c>
    </row>
    <row r="44" spans="1:17" x14ac:dyDescent="0.45">
      <c r="A44" s="22" t="s">
        <v>543</v>
      </c>
      <c r="B44" s="22" t="s">
        <v>427</v>
      </c>
      <c r="C44" s="22" t="s">
        <v>268</v>
      </c>
      <c r="D44" s="62">
        <v>110583</v>
      </c>
      <c r="E44" s="62">
        <v>215</v>
      </c>
      <c r="F44" s="62">
        <v>74139</v>
      </c>
      <c r="G44" s="62">
        <v>758</v>
      </c>
      <c r="H44" s="62">
        <v>74101</v>
      </c>
      <c r="I44" s="62">
        <v>756</v>
      </c>
      <c r="J44" s="62">
        <v>71774</v>
      </c>
      <c r="K44" s="62">
        <v>764</v>
      </c>
      <c r="L44" s="62">
        <v>2327</v>
      </c>
      <c r="M44" s="62">
        <v>363</v>
      </c>
      <c r="N44" s="62">
        <v>38</v>
      </c>
      <c r="O44" s="62">
        <v>35</v>
      </c>
      <c r="P44" s="62">
        <v>36444</v>
      </c>
      <c r="Q44" s="62">
        <v>796</v>
      </c>
    </row>
    <row r="45" spans="1:17" x14ac:dyDescent="0.45">
      <c r="A45" s="22" t="s">
        <v>544</v>
      </c>
      <c r="B45" s="22" t="s">
        <v>428</v>
      </c>
      <c r="C45" s="22" t="s">
        <v>269</v>
      </c>
      <c r="D45" s="62">
        <v>34881</v>
      </c>
      <c r="E45" s="62">
        <v>99</v>
      </c>
      <c r="F45" s="62">
        <v>19894</v>
      </c>
      <c r="G45" s="62">
        <v>423</v>
      </c>
      <c r="H45" s="62">
        <v>19880</v>
      </c>
      <c r="I45" s="62">
        <v>422</v>
      </c>
      <c r="J45" s="62">
        <v>19123</v>
      </c>
      <c r="K45" s="62">
        <v>472</v>
      </c>
      <c r="L45" s="62">
        <v>757</v>
      </c>
      <c r="M45" s="62">
        <v>179</v>
      </c>
      <c r="N45" s="62">
        <v>14</v>
      </c>
      <c r="O45" s="62">
        <v>19</v>
      </c>
      <c r="P45" s="62">
        <v>14987</v>
      </c>
      <c r="Q45" s="62">
        <v>418</v>
      </c>
    </row>
    <row r="46" spans="1:17" x14ac:dyDescent="0.45">
      <c r="A46" s="22" t="s">
        <v>545</v>
      </c>
      <c r="B46" s="22" t="s">
        <v>429</v>
      </c>
      <c r="C46" s="22" t="s">
        <v>270</v>
      </c>
      <c r="D46" s="62">
        <v>13013</v>
      </c>
      <c r="E46" s="62">
        <v>32</v>
      </c>
      <c r="F46" s="62">
        <v>7305</v>
      </c>
      <c r="G46" s="62">
        <v>155</v>
      </c>
      <c r="H46" s="62">
        <v>7291</v>
      </c>
      <c r="I46" s="62">
        <v>157</v>
      </c>
      <c r="J46" s="62">
        <v>7032</v>
      </c>
      <c r="K46" s="62">
        <v>169</v>
      </c>
      <c r="L46" s="62">
        <v>259</v>
      </c>
      <c r="M46" s="62">
        <v>52</v>
      </c>
      <c r="N46" s="62">
        <v>14</v>
      </c>
      <c r="O46" s="62">
        <v>12</v>
      </c>
      <c r="P46" s="62">
        <v>5708</v>
      </c>
      <c r="Q46" s="62">
        <v>159</v>
      </c>
    </row>
    <row r="47" spans="1:17" x14ac:dyDescent="0.45">
      <c r="A47" s="22" t="s">
        <v>546</v>
      </c>
      <c r="B47" s="22" t="s">
        <v>430</v>
      </c>
      <c r="C47" s="22" t="s">
        <v>271</v>
      </c>
      <c r="D47" s="62">
        <v>3067</v>
      </c>
      <c r="E47" s="62">
        <v>45</v>
      </c>
      <c r="F47" s="62">
        <v>1571</v>
      </c>
      <c r="G47" s="62">
        <v>113</v>
      </c>
      <c r="H47" s="62">
        <v>1571</v>
      </c>
      <c r="I47" s="62">
        <v>113</v>
      </c>
      <c r="J47" s="62">
        <v>1403</v>
      </c>
      <c r="K47" s="62">
        <v>122</v>
      </c>
      <c r="L47" s="62">
        <v>168</v>
      </c>
      <c r="M47" s="62">
        <v>44</v>
      </c>
      <c r="N47" s="62">
        <v>0</v>
      </c>
      <c r="O47" s="62">
        <v>9</v>
      </c>
      <c r="P47" s="62">
        <v>1496</v>
      </c>
      <c r="Q47" s="62">
        <v>131</v>
      </c>
    </row>
    <row r="48" spans="1:17" x14ac:dyDescent="0.45">
      <c r="A48" s="22" t="s">
        <v>547</v>
      </c>
      <c r="B48" s="22" t="s">
        <v>431</v>
      </c>
      <c r="C48" s="22" t="s">
        <v>272</v>
      </c>
      <c r="D48" s="62">
        <v>734795</v>
      </c>
      <c r="E48" s="62">
        <v>695</v>
      </c>
      <c r="F48" s="62">
        <v>475519</v>
      </c>
      <c r="G48" s="62">
        <v>2756</v>
      </c>
      <c r="H48" s="62">
        <v>475074</v>
      </c>
      <c r="I48" s="62">
        <v>2741</v>
      </c>
      <c r="J48" s="62">
        <v>452838</v>
      </c>
      <c r="K48" s="62">
        <v>2789</v>
      </c>
      <c r="L48" s="62">
        <v>22236</v>
      </c>
      <c r="M48" s="62">
        <v>1273</v>
      </c>
      <c r="N48" s="62">
        <v>445</v>
      </c>
      <c r="O48" s="62">
        <v>150</v>
      </c>
      <c r="P48" s="62">
        <v>259276</v>
      </c>
      <c r="Q48" s="62">
        <v>3014</v>
      </c>
    </row>
    <row r="49" spans="1:17" x14ac:dyDescent="0.45">
      <c r="A49" s="22" t="s">
        <v>548</v>
      </c>
      <c r="B49" s="22" t="s">
        <v>432</v>
      </c>
      <c r="C49" s="22" t="s">
        <v>273</v>
      </c>
      <c r="D49" s="62">
        <v>36001</v>
      </c>
      <c r="E49" s="62">
        <v>106</v>
      </c>
      <c r="F49" s="62">
        <v>22658</v>
      </c>
      <c r="G49" s="62">
        <v>433</v>
      </c>
      <c r="H49" s="62">
        <v>22396</v>
      </c>
      <c r="I49" s="62">
        <v>469</v>
      </c>
      <c r="J49" s="62">
        <v>21789</v>
      </c>
      <c r="K49" s="62">
        <v>502</v>
      </c>
      <c r="L49" s="62">
        <v>607</v>
      </c>
      <c r="M49" s="62">
        <v>143</v>
      </c>
      <c r="N49" s="62">
        <v>262</v>
      </c>
      <c r="O49" s="62">
        <v>170</v>
      </c>
      <c r="P49" s="62">
        <v>13343</v>
      </c>
      <c r="Q49" s="62">
        <v>460</v>
      </c>
    </row>
    <row r="50" spans="1:17" x14ac:dyDescent="0.45">
      <c r="A50" s="22" t="s">
        <v>549</v>
      </c>
      <c r="B50" s="22" t="s">
        <v>433</v>
      </c>
      <c r="C50" s="22" t="s">
        <v>274</v>
      </c>
      <c r="D50" s="62">
        <v>32293</v>
      </c>
      <c r="E50" s="62">
        <v>81</v>
      </c>
      <c r="F50" s="62">
        <v>19579</v>
      </c>
      <c r="G50" s="62">
        <v>364</v>
      </c>
      <c r="H50" s="62">
        <v>19579</v>
      </c>
      <c r="I50" s="62">
        <v>364</v>
      </c>
      <c r="J50" s="62">
        <v>19178</v>
      </c>
      <c r="K50" s="62">
        <v>353</v>
      </c>
      <c r="L50" s="62">
        <v>401</v>
      </c>
      <c r="M50" s="62">
        <v>107</v>
      </c>
      <c r="N50" s="62">
        <v>0</v>
      </c>
      <c r="O50" s="62">
        <v>20</v>
      </c>
      <c r="P50" s="62">
        <v>12714</v>
      </c>
      <c r="Q50" s="62">
        <v>385</v>
      </c>
    </row>
    <row r="51" spans="1:17" x14ac:dyDescent="0.45">
      <c r="A51" s="22" t="s">
        <v>550</v>
      </c>
      <c r="B51" s="22" t="s">
        <v>434</v>
      </c>
      <c r="C51" s="22" t="s">
        <v>275</v>
      </c>
      <c r="D51" s="62">
        <v>32148</v>
      </c>
      <c r="E51" s="62">
        <v>120</v>
      </c>
      <c r="F51" s="62">
        <v>17187</v>
      </c>
      <c r="G51" s="62">
        <v>532</v>
      </c>
      <c r="H51" s="62">
        <v>17186</v>
      </c>
      <c r="I51" s="62">
        <v>532</v>
      </c>
      <c r="J51" s="62">
        <v>16809</v>
      </c>
      <c r="K51" s="62">
        <v>528</v>
      </c>
      <c r="L51" s="62">
        <v>377</v>
      </c>
      <c r="M51" s="62">
        <v>93</v>
      </c>
      <c r="N51" s="62">
        <v>1</v>
      </c>
      <c r="O51" s="62">
        <v>2</v>
      </c>
      <c r="P51" s="62">
        <v>14961</v>
      </c>
      <c r="Q51" s="62">
        <v>511</v>
      </c>
    </row>
    <row r="52" spans="1:17" x14ac:dyDescent="0.45">
      <c r="A52" s="22" t="s">
        <v>551</v>
      </c>
      <c r="B52" s="22" t="s">
        <v>435</v>
      </c>
      <c r="C52" s="22" t="s">
        <v>276</v>
      </c>
      <c r="D52" s="62">
        <v>151647</v>
      </c>
      <c r="E52" s="62">
        <v>262</v>
      </c>
      <c r="F52" s="62">
        <v>105656</v>
      </c>
      <c r="G52" s="62">
        <v>1003</v>
      </c>
      <c r="H52" s="62">
        <v>105558</v>
      </c>
      <c r="I52" s="62">
        <v>995</v>
      </c>
      <c r="J52" s="62">
        <v>102297</v>
      </c>
      <c r="K52" s="62">
        <v>1053</v>
      </c>
      <c r="L52" s="62">
        <v>3261</v>
      </c>
      <c r="M52" s="62">
        <v>471</v>
      </c>
      <c r="N52" s="62">
        <v>98</v>
      </c>
      <c r="O52" s="62">
        <v>71</v>
      </c>
      <c r="P52" s="62">
        <v>45991</v>
      </c>
      <c r="Q52" s="62">
        <v>1039</v>
      </c>
    </row>
    <row r="53" spans="1:17" x14ac:dyDescent="0.45">
      <c r="A53" s="22" t="s">
        <v>552</v>
      </c>
      <c r="B53" s="22" t="s">
        <v>436</v>
      </c>
      <c r="C53" s="22" t="s">
        <v>277</v>
      </c>
      <c r="D53" s="62">
        <v>74853</v>
      </c>
      <c r="E53" s="62">
        <v>207</v>
      </c>
      <c r="F53" s="62">
        <v>50112</v>
      </c>
      <c r="G53" s="62">
        <v>782</v>
      </c>
      <c r="H53" s="62">
        <v>50105</v>
      </c>
      <c r="I53" s="62">
        <v>783</v>
      </c>
      <c r="J53" s="62">
        <v>48779</v>
      </c>
      <c r="K53" s="62">
        <v>804</v>
      </c>
      <c r="L53" s="62">
        <v>1326</v>
      </c>
      <c r="M53" s="62">
        <v>339</v>
      </c>
      <c r="N53" s="62">
        <v>7</v>
      </c>
      <c r="O53" s="62">
        <v>12</v>
      </c>
      <c r="P53" s="62">
        <v>24741</v>
      </c>
      <c r="Q53" s="62">
        <v>803</v>
      </c>
    </row>
    <row r="54" spans="1:17" x14ac:dyDescent="0.45">
      <c r="A54" s="22" t="s">
        <v>553</v>
      </c>
      <c r="B54" s="22" t="s">
        <v>437</v>
      </c>
      <c r="C54" s="22" t="s">
        <v>278</v>
      </c>
      <c r="D54" s="62">
        <v>5953</v>
      </c>
      <c r="E54" s="62">
        <v>31</v>
      </c>
      <c r="F54" s="62">
        <v>3703</v>
      </c>
      <c r="G54" s="62">
        <v>98</v>
      </c>
      <c r="H54" s="62">
        <v>3703</v>
      </c>
      <c r="I54" s="62">
        <v>98</v>
      </c>
      <c r="J54" s="62">
        <v>3621</v>
      </c>
      <c r="K54" s="62">
        <v>94</v>
      </c>
      <c r="L54" s="62">
        <v>82</v>
      </c>
      <c r="M54" s="62">
        <v>26</v>
      </c>
      <c r="N54" s="62">
        <v>0</v>
      </c>
      <c r="O54" s="62">
        <v>13</v>
      </c>
      <c r="P54" s="62">
        <v>2250</v>
      </c>
      <c r="Q54" s="62">
        <v>97</v>
      </c>
    </row>
    <row r="55" spans="1:17" x14ac:dyDescent="0.45">
      <c r="A55" s="22" t="s">
        <v>554</v>
      </c>
      <c r="B55" s="22" t="s">
        <v>438</v>
      </c>
      <c r="C55" s="22" t="s">
        <v>279</v>
      </c>
      <c r="D55" s="62">
        <v>34614</v>
      </c>
      <c r="E55" s="62">
        <v>105</v>
      </c>
      <c r="F55" s="62">
        <v>23656</v>
      </c>
      <c r="G55" s="62">
        <v>400</v>
      </c>
      <c r="H55" s="62">
        <v>23612</v>
      </c>
      <c r="I55" s="62">
        <v>395</v>
      </c>
      <c r="J55" s="62">
        <v>22937</v>
      </c>
      <c r="K55" s="62">
        <v>409</v>
      </c>
      <c r="L55" s="62">
        <v>675</v>
      </c>
      <c r="M55" s="62">
        <v>142</v>
      </c>
      <c r="N55" s="62">
        <v>44</v>
      </c>
      <c r="O55" s="62">
        <v>47</v>
      </c>
      <c r="P55" s="62">
        <v>10958</v>
      </c>
      <c r="Q55" s="62">
        <v>398</v>
      </c>
    </row>
    <row r="56" spans="1:17" x14ac:dyDescent="0.45">
      <c r="A56" s="22" t="s">
        <v>555</v>
      </c>
      <c r="B56" s="22" t="s">
        <v>439</v>
      </c>
      <c r="C56" s="22" t="s">
        <v>280</v>
      </c>
      <c r="D56" s="62">
        <v>37216</v>
      </c>
      <c r="E56" s="62">
        <v>77</v>
      </c>
      <c r="F56" s="62">
        <v>23250</v>
      </c>
      <c r="G56" s="62">
        <v>351</v>
      </c>
      <c r="H56" s="62">
        <v>23246</v>
      </c>
      <c r="I56" s="62">
        <v>352</v>
      </c>
      <c r="J56" s="62">
        <v>22277</v>
      </c>
      <c r="K56" s="62">
        <v>361</v>
      </c>
      <c r="L56" s="62">
        <v>969</v>
      </c>
      <c r="M56" s="62">
        <v>147</v>
      </c>
      <c r="N56" s="62">
        <v>4</v>
      </c>
      <c r="O56" s="62">
        <v>4</v>
      </c>
      <c r="P56" s="62">
        <v>13966</v>
      </c>
      <c r="Q56" s="62">
        <v>341</v>
      </c>
    </row>
    <row r="57" spans="1:17" x14ac:dyDescent="0.45">
      <c r="A57" s="22" t="s">
        <v>556</v>
      </c>
      <c r="B57" s="22" t="s">
        <v>440</v>
      </c>
      <c r="C57" s="22" t="s">
        <v>281</v>
      </c>
      <c r="D57" s="62">
        <v>58513</v>
      </c>
      <c r="E57" s="62">
        <v>118</v>
      </c>
      <c r="F57" s="62">
        <v>38982</v>
      </c>
      <c r="G57" s="62">
        <v>641</v>
      </c>
      <c r="H57" s="62">
        <v>38956</v>
      </c>
      <c r="I57" s="62">
        <v>645</v>
      </c>
      <c r="J57" s="62">
        <v>37680</v>
      </c>
      <c r="K57" s="62">
        <v>670</v>
      </c>
      <c r="L57" s="62">
        <v>1276</v>
      </c>
      <c r="M57" s="62">
        <v>256</v>
      </c>
      <c r="N57" s="62">
        <v>26</v>
      </c>
      <c r="O57" s="62">
        <v>30</v>
      </c>
      <c r="P57" s="62">
        <v>19531</v>
      </c>
      <c r="Q57" s="62">
        <v>646</v>
      </c>
    </row>
    <row r="58" spans="1:17" x14ac:dyDescent="0.45">
      <c r="A58" s="22" t="s">
        <v>557</v>
      </c>
      <c r="B58" s="22" t="s">
        <v>441</v>
      </c>
      <c r="C58" s="22" t="s">
        <v>282</v>
      </c>
      <c r="D58" s="62">
        <v>11870</v>
      </c>
      <c r="E58" s="62">
        <v>45</v>
      </c>
      <c r="F58" s="62">
        <v>6341</v>
      </c>
      <c r="G58" s="62">
        <v>179</v>
      </c>
      <c r="H58" s="62">
        <v>6341</v>
      </c>
      <c r="I58" s="62">
        <v>179</v>
      </c>
      <c r="J58" s="62">
        <v>6172</v>
      </c>
      <c r="K58" s="62">
        <v>175</v>
      </c>
      <c r="L58" s="62">
        <v>169</v>
      </c>
      <c r="M58" s="62">
        <v>41</v>
      </c>
      <c r="N58" s="62">
        <v>0</v>
      </c>
      <c r="O58" s="62">
        <v>15</v>
      </c>
      <c r="P58" s="62">
        <v>5529</v>
      </c>
      <c r="Q58" s="62">
        <v>177</v>
      </c>
    </row>
    <row r="59" spans="1:17" x14ac:dyDescent="0.45">
      <c r="A59" s="22" t="s">
        <v>558</v>
      </c>
      <c r="B59" s="22" t="s">
        <v>442</v>
      </c>
      <c r="C59" s="22" t="s">
        <v>283</v>
      </c>
      <c r="D59" s="62">
        <v>157477</v>
      </c>
      <c r="E59" s="62">
        <v>366</v>
      </c>
      <c r="F59" s="62">
        <v>100725</v>
      </c>
      <c r="G59" s="62">
        <v>1294</v>
      </c>
      <c r="H59" s="62">
        <v>100635</v>
      </c>
      <c r="I59" s="62">
        <v>1270</v>
      </c>
      <c r="J59" s="62">
        <v>96247</v>
      </c>
      <c r="K59" s="62">
        <v>1322</v>
      </c>
      <c r="L59" s="62">
        <v>4388</v>
      </c>
      <c r="M59" s="62">
        <v>606</v>
      </c>
      <c r="N59" s="62">
        <v>90</v>
      </c>
      <c r="O59" s="62">
        <v>82</v>
      </c>
      <c r="P59" s="62">
        <v>56752</v>
      </c>
      <c r="Q59" s="62">
        <v>1334</v>
      </c>
    </row>
    <row r="60" spans="1:17" x14ac:dyDescent="0.45">
      <c r="A60" s="22" t="s">
        <v>559</v>
      </c>
      <c r="B60" s="22" t="s">
        <v>443</v>
      </c>
      <c r="C60" s="22" t="s">
        <v>284</v>
      </c>
      <c r="D60" s="62">
        <v>14078</v>
      </c>
      <c r="E60" s="62">
        <v>72</v>
      </c>
      <c r="F60" s="62">
        <v>8255</v>
      </c>
      <c r="G60" s="62">
        <v>249</v>
      </c>
      <c r="H60" s="62">
        <v>8255</v>
      </c>
      <c r="I60" s="62">
        <v>249</v>
      </c>
      <c r="J60" s="62">
        <v>8037</v>
      </c>
      <c r="K60" s="62">
        <v>261</v>
      </c>
      <c r="L60" s="62">
        <v>218</v>
      </c>
      <c r="M60" s="62">
        <v>60</v>
      </c>
      <c r="N60" s="62">
        <v>0</v>
      </c>
      <c r="O60" s="62">
        <v>15</v>
      </c>
      <c r="P60" s="62">
        <v>5823</v>
      </c>
      <c r="Q60" s="62">
        <v>233</v>
      </c>
    </row>
    <row r="61" spans="1:17" x14ac:dyDescent="0.45">
      <c r="A61" s="22" t="s">
        <v>560</v>
      </c>
      <c r="B61" s="22" t="s">
        <v>444</v>
      </c>
      <c r="C61" s="22" t="s">
        <v>285</v>
      </c>
      <c r="D61" s="62">
        <v>131307</v>
      </c>
      <c r="E61" s="62">
        <v>261</v>
      </c>
      <c r="F61" s="62">
        <v>85865</v>
      </c>
      <c r="G61" s="62">
        <v>1222</v>
      </c>
      <c r="H61" s="62">
        <v>85765</v>
      </c>
      <c r="I61" s="62">
        <v>1211</v>
      </c>
      <c r="J61" s="62">
        <v>82453</v>
      </c>
      <c r="K61" s="62">
        <v>1225</v>
      </c>
      <c r="L61" s="62">
        <v>3312</v>
      </c>
      <c r="M61" s="62">
        <v>441</v>
      </c>
      <c r="N61" s="62">
        <v>100</v>
      </c>
      <c r="O61" s="62">
        <v>75</v>
      </c>
      <c r="P61" s="62">
        <v>45442</v>
      </c>
      <c r="Q61" s="62">
        <v>1235</v>
      </c>
    </row>
    <row r="62" spans="1:17" x14ac:dyDescent="0.45">
      <c r="A62" s="22" t="s">
        <v>561</v>
      </c>
      <c r="B62" s="22" t="s">
        <v>445</v>
      </c>
      <c r="C62" s="22" t="s">
        <v>286</v>
      </c>
      <c r="D62" s="62">
        <v>11613</v>
      </c>
      <c r="E62" s="62">
        <v>49</v>
      </c>
      <c r="F62" s="62">
        <v>6687</v>
      </c>
      <c r="G62" s="62">
        <v>159</v>
      </c>
      <c r="H62" s="62">
        <v>6684</v>
      </c>
      <c r="I62" s="62">
        <v>159</v>
      </c>
      <c r="J62" s="62">
        <v>6370</v>
      </c>
      <c r="K62" s="62">
        <v>185</v>
      </c>
      <c r="L62" s="62">
        <v>314</v>
      </c>
      <c r="M62" s="62">
        <v>102</v>
      </c>
      <c r="N62" s="62">
        <v>3</v>
      </c>
      <c r="O62" s="62">
        <v>3</v>
      </c>
      <c r="P62" s="62">
        <v>4926</v>
      </c>
      <c r="Q62" s="62">
        <v>164</v>
      </c>
    </row>
    <row r="63" spans="1:17" x14ac:dyDescent="0.45">
      <c r="A63" s="22" t="s">
        <v>562</v>
      </c>
      <c r="B63" s="22" t="s">
        <v>446</v>
      </c>
      <c r="C63" s="22" t="s">
        <v>287</v>
      </c>
      <c r="D63" s="62">
        <v>73794</v>
      </c>
      <c r="E63" s="62">
        <v>190</v>
      </c>
      <c r="F63" s="62">
        <v>52278</v>
      </c>
      <c r="G63" s="62">
        <v>754</v>
      </c>
      <c r="H63" s="62">
        <v>52219</v>
      </c>
      <c r="I63" s="62">
        <v>746</v>
      </c>
      <c r="J63" s="62">
        <v>51067</v>
      </c>
      <c r="K63" s="62">
        <v>813</v>
      </c>
      <c r="L63" s="62">
        <v>1152</v>
      </c>
      <c r="M63" s="62">
        <v>240</v>
      </c>
      <c r="N63" s="62">
        <v>59</v>
      </c>
      <c r="O63" s="62">
        <v>41</v>
      </c>
      <c r="P63" s="62">
        <v>21516</v>
      </c>
      <c r="Q63" s="62">
        <v>773</v>
      </c>
    </row>
    <row r="64" spans="1:17" x14ac:dyDescent="0.45">
      <c r="A64" s="22" t="s">
        <v>563</v>
      </c>
      <c r="B64" s="22" t="s">
        <v>447</v>
      </c>
      <c r="C64" s="22" t="s">
        <v>288</v>
      </c>
      <c r="D64" s="62">
        <v>52620</v>
      </c>
      <c r="E64" s="62">
        <v>134</v>
      </c>
      <c r="F64" s="62">
        <v>35246</v>
      </c>
      <c r="G64" s="62">
        <v>612</v>
      </c>
      <c r="H64" s="62">
        <v>35209</v>
      </c>
      <c r="I64" s="62">
        <v>614</v>
      </c>
      <c r="J64" s="62">
        <v>34221</v>
      </c>
      <c r="K64" s="62">
        <v>603</v>
      </c>
      <c r="L64" s="62">
        <v>988</v>
      </c>
      <c r="M64" s="62">
        <v>201</v>
      </c>
      <c r="N64" s="62">
        <v>37</v>
      </c>
      <c r="O64" s="62">
        <v>22</v>
      </c>
      <c r="P64" s="62">
        <v>17374</v>
      </c>
      <c r="Q64" s="62">
        <v>597</v>
      </c>
    </row>
    <row r="65" spans="1:17" x14ac:dyDescent="0.45">
      <c r="A65" s="22" t="s">
        <v>564</v>
      </c>
      <c r="B65" s="22" t="s">
        <v>448</v>
      </c>
      <c r="C65" s="22" t="s">
        <v>289</v>
      </c>
      <c r="D65" s="62">
        <v>15187</v>
      </c>
      <c r="E65" s="62">
        <v>78</v>
      </c>
      <c r="F65" s="62">
        <v>8360</v>
      </c>
      <c r="G65" s="62">
        <v>218</v>
      </c>
      <c r="H65" s="62">
        <v>8360</v>
      </c>
      <c r="I65" s="62">
        <v>218</v>
      </c>
      <c r="J65" s="62">
        <v>7819</v>
      </c>
      <c r="K65" s="62">
        <v>234</v>
      </c>
      <c r="L65" s="62">
        <v>541</v>
      </c>
      <c r="M65" s="62">
        <v>120</v>
      </c>
      <c r="N65" s="62">
        <v>0</v>
      </c>
      <c r="O65" s="62">
        <v>15</v>
      </c>
      <c r="P65" s="62">
        <v>6827</v>
      </c>
      <c r="Q65" s="62">
        <v>217</v>
      </c>
    </row>
    <row r="66" spans="1:17" x14ac:dyDescent="0.45">
      <c r="A66" s="22" t="s">
        <v>565</v>
      </c>
      <c r="B66" s="22" t="s">
        <v>449</v>
      </c>
      <c r="C66" s="22" t="s">
        <v>290</v>
      </c>
      <c r="D66" s="62">
        <v>33390</v>
      </c>
      <c r="E66" s="62">
        <v>91</v>
      </c>
      <c r="F66" s="62">
        <v>20477</v>
      </c>
      <c r="G66" s="62">
        <v>371</v>
      </c>
      <c r="H66" s="62">
        <v>20446</v>
      </c>
      <c r="I66" s="62">
        <v>378</v>
      </c>
      <c r="J66" s="62">
        <v>19861</v>
      </c>
      <c r="K66" s="62">
        <v>396</v>
      </c>
      <c r="L66" s="62">
        <v>585</v>
      </c>
      <c r="M66" s="62">
        <v>128</v>
      </c>
      <c r="N66" s="62">
        <v>31</v>
      </c>
      <c r="O66" s="62">
        <v>35</v>
      </c>
      <c r="P66" s="62">
        <v>12913</v>
      </c>
      <c r="Q66" s="62">
        <v>381</v>
      </c>
    </row>
    <row r="67" spans="1:17" x14ac:dyDescent="0.45">
      <c r="A67" s="22" t="s">
        <v>566</v>
      </c>
      <c r="B67" s="22" t="s">
        <v>450</v>
      </c>
      <c r="C67" s="22" t="s">
        <v>291</v>
      </c>
      <c r="D67" s="62">
        <v>95238</v>
      </c>
      <c r="E67" s="62">
        <v>194</v>
      </c>
      <c r="F67" s="62">
        <v>62849</v>
      </c>
      <c r="G67" s="62">
        <v>805</v>
      </c>
      <c r="H67" s="62">
        <v>62821</v>
      </c>
      <c r="I67" s="62">
        <v>804</v>
      </c>
      <c r="J67" s="62">
        <v>61062</v>
      </c>
      <c r="K67" s="62">
        <v>855</v>
      </c>
      <c r="L67" s="62">
        <v>1759</v>
      </c>
      <c r="M67" s="62">
        <v>354</v>
      </c>
      <c r="N67" s="62">
        <v>28</v>
      </c>
      <c r="O67" s="62">
        <v>29</v>
      </c>
      <c r="P67" s="62">
        <v>32389</v>
      </c>
      <c r="Q67" s="62">
        <v>802</v>
      </c>
    </row>
    <row r="68" spans="1:17" x14ac:dyDescent="0.45">
      <c r="A68" s="22" t="s">
        <v>567</v>
      </c>
      <c r="B68" s="22" t="s">
        <v>451</v>
      </c>
      <c r="C68" s="22" t="s">
        <v>292</v>
      </c>
      <c r="D68" s="62">
        <v>15917</v>
      </c>
      <c r="E68" s="62">
        <v>69</v>
      </c>
      <c r="F68" s="62">
        <v>10233</v>
      </c>
      <c r="G68" s="62">
        <v>185</v>
      </c>
      <c r="H68" s="62">
        <v>10233</v>
      </c>
      <c r="I68" s="62">
        <v>185</v>
      </c>
      <c r="J68" s="62">
        <v>9903</v>
      </c>
      <c r="K68" s="62">
        <v>210</v>
      </c>
      <c r="L68" s="62">
        <v>330</v>
      </c>
      <c r="M68" s="62">
        <v>88</v>
      </c>
      <c r="N68" s="62">
        <v>0</v>
      </c>
      <c r="O68" s="62">
        <v>15</v>
      </c>
      <c r="P68" s="62">
        <v>5684</v>
      </c>
      <c r="Q68" s="62">
        <v>172</v>
      </c>
    </row>
    <row r="69" spans="1:17" x14ac:dyDescent="0.45">
      <c r="A69" s="22" t="s">
        <v>568</v>
      </c>
      <c r="B69" s="22" t="s">
        <v>452</v>
      </c>
      <c r="C69" s="22" t="s">
        <v>293</v>
      </c>
      <c r="D69" s="62">
        <v>23819</v>
      </c>
      <c r="E69" s="62">
        <v>78</v>
      </c>
      <c r="F69" s="62">
        <v>15933</v>
      </c>
      <c r="G69" s="62">
        <v>254</v>
      </c>
      <c r="H69" s="62">
        <v>15932</v>
      </c>
      <c r="I69" s="62">
        <v>254</v>
      </c>
      <c r="J69" s="62">
        <v>15521</v>
      </c>
      <c r="K69" s="62">
        <v>277</v>
      </c>
      <c r="L69" s="62">
        <v>411</v>
      </c>
      <c r="M69" s="62">
        <v>95</v>
      </c>
      <c r="N69" s="62">
        <v>1</v>
      </c>
      <c r="O69" s="62">
        <v>2</v>
      </c>
      <c r="P69" s="62">
        <v>7886</v>
      </c>
      <c r="Q69" s="62">
        <v>250</v>
      </c>
    </row>
    <row r="70" spans="1:17" x14ac:dyDescent="0.45">
      <c r="A70" s="22" t="s">
        <v>569</v>
      </c>
      <c r="B70" s="22" t="s">
        <v>453</v>
      </c>
      <c r="C70" s="22" t="s">
        <v>294</v>
      </c>
      <c r="D70" s="62">
        <v>23751</v>
      </c>
      <c r="E70" s="62">
        <v>79</v>
      </c>
      <c r="F70" s="62">
        <v>14209</v>
      </c>
      <c r="G70" s="62">
        <v>289</v>
      </c>
      <c r="H70" s="62">
        <v>14196</v>
      </c>
      <c r="I70" s="62">
        <v>290</v>
      </c>
      <c r="J70" s="62">
        <v>13843</v>
      </c>
      <c r="K70" s="62">
        <v>280</v>
      </c>
      <c r="L70" s="62">
        <v>353</v>
      </c>
      <c r="M70" s="62">
        <v>74</v>
      </c>
      <c r="N70" s="62">
        <v>13</v>
      </c>
      <c r="O70" s="62">
        <v>9</v>
      </c>
      <c r="P70" s="62">
        <v>9542</v>
      </c>
      <c r="Q70" s="62">
        <v>299</v>
      </c>
    </row>
    <row r="71" spans="1:17" x14ac:dyDescent="0.45">
      <c r="A71" s="22" t="s">
        <v>570</v>
      </c>
      <c r="B71" s="22" t="s">
        <v>454</v>
      </c>
      <c r="C71" s="22" t="s">
        <v>295</v>
      </c>
      <c r="D71" s="62">
        <v>19823</v>
      </c>
      <c r="E71" s="62">
        <v>67</v>
      </c>
      <c r="F71" s="62">
        <v>10674</v>
      </c>
      <c r="G71" s="62">
        <v>277</v>
      </c>
      <c r="H71" s="62">
        <v>10674</v>
      </c>
      <c r="I71" s="62">
        <v>277</v>
      </c>
      <c r="J71" s="62">
        <v>10186</v>
      </c>
      <c r="K71" s="62">
        <v>279</v>
      </c>
      <c r="L71" s="62">
        <v>488</v>
      </c>
      <c r="M71" s="62">
        <v>89</v>
      </c>
      <c r="N71" s="62">
        <v>0</v>
      </c>
      <c r="O71" s="62">
        <v>17</v>
      </c>
      <c r="P71" s="62">
        <v>9149</v>
      </c>
      <c r="Q71" s="62">
        <v>287</v>
      </c>
    </row>
    <row r="72" spans="1:17" x14ac:dyDescent="0.45">
      <c r="A72" s="22" t="s">
        <v>571</v>
      </c>
      <c r="B72" s="22" t="s">
        <v>455</v>
      </c>
      <c r="C72" s="22" t="s">
        <v>296</v>
      </c>
      <c r="D72" s="62">
        <v>86887</v>
      </c>
      <c r="E72" s="62">
        <v>216</v>
      </c>
      <c r="F72" s="62">
        <v>57396</v>
      </c>
      <c r="G72" s="62">
        <v>846</v>
      </c>
      <c r="H72" s="62">
        <v>57377</v>
      </c>
      <c r="I72" s="62">
        <v>847</v>
      </c>
      <c r="J72" s="62">
        <v>55626</v>
      </c>
      <c r="K72" s="62">
        <v>883</v>
      </c>
      <c r="L72" s="62">
        <v>1751</v>
      </c>
      <c r="M72" s="62">
        <v>311</v>
      </c>
      <c r="N72" s="62">
        <v>19</v>
      </c>
      <c r="O72" s="62">
        <v>15</v>
      </c>
      <c r="P72" s="62">
        <v>29491</v>
      </c>
      <c r="Q72" s="62">
        <v>846</v>
      </c>
    </row>
    <row r="73" spans="1:17" x14ac:dyDescent="0.45">
      <c r="A73" s="22" t="s">
        <v>572</v>
      </c>
      <c r="B73" s="22" t="s">
        <v>456</v>
      </c>
      <c r="C73" s="22" t="s">
        <v>297</v>
      </c>
      <c r="D73" s="62">
        <v>13994</v>
      </c>
      <c r="E73" s="62">
        <v>24</v>
      </c>
      <c r="F73" s="62">
        <v>7558</v>
      </c>
      <c r="G73" s="62">
        <v>186</v>
      </c>
      <c r="H73" s="62">
        <v>7556</v>
      </c>
      <c r="I73" s="62">
        <v>185</v>
      </c>
      <c r="J73" s="62">
        <v>7249</v>
      </c>
      <c r="K73" s="62">
        <v>186</v>
      </c>
      <c r="L73" s="62">
        <v>307</v>
      </c>
      <c r="M73" s="62">
        <v>57</v>
      </c>
      <c r="N73" s="62">
        <v>2</v>
      </c>
      <c r="O73" s="62">
        <v>3</v>
      </c>
      <c r="P73" s="62">
        <v>6436</v>
      </c>
      <c r="Q73" s="62">
        <v>185</v>
      </c>
    </row>
    <row r="74" spans="1:17" x14ac:dyDescent="0.45">
      <c r="A74" s="22" t="s">
        <v>573</v>
      </c>
      <c r="B74" s="22" t="s">
        <v>457</v>
      </c>
      <c r="C74" s="22" t="s">
        <v>298</v>
      </c>
      <c r="D74" s="62">
        <v>111518</v>
      </c>
      <c r="E74" s="62">
        <v>269</v>
      </c>
      <c r="F74" s="62">
        <v>76970</v>
      </c>
      <c r="G74" s="62">
        <v>893</v>
      </c>
      <c r="H74" s="62">
        <v>76944</v>
      </c>
      <c r="I74" s="62">
        <v>892</v>
      </c>
      <c r="J74" s="62">
        <v>74576</v>
      </c>
      <c r="K74" s="62">
        <v>886</v>
      </c>
      <c r="L74" s="62">
        <v>2368</v>
      </c>
      <c r="M74" s="62">
        <v>434</v>
      </c>
      <c r="N74" s="62">
        <v>26</v>
      </c>
      <c r="O74" s="62">
        <v>30</v>
      </c>
      <c r="P74" s="62">
        <v>34548</v>
      </c>
      <c r="Q74" s="62">
        <v>893</v>
      </c>
    </row>
    <row r="75" spans="1:17" x14ac:dyDescent="0.45">
      <c r="A75" s="22" t="s">
        <v>574</v>
      </c>
      <c r="B75" s="22" t="s">
        <v>458</v>
      </c>
      <c r="C75" s="22" t="s">
        <v>299</v>
      </c>
      <c r="D75" s="62">
        <v>332552</v>
      </c>
      <c r="E75" s="62">
        <v>407</v>
      </c>
      <c r="F75" s="62">
        <v>224001</v>
      </c>
      <c r="G75" s="62">
        <v>1736</v>
      </c>
      <c r="H75" s="62">
        <v>223752</v>
      </c>
      <c r="I75" s="62">
        <v>1757</v>
      </c>
      <c r="J75" s="62">
        <v>217962</v>
      </c>
      <c r="K75" s="62">
        <v>1768</v>
      </c>
      <c r="L75" s="62">
        <v>5790</v>
      </c>
      <c r="M75" s="62">
        <v>626</v>
      </c>
      <c r="N75" s="62">
        <v>249</v>
      </c>
      <c r="O75" s="62">
        <v>106</v>
      </c>
      <c r="P75" s="62">
        <v>108551</v>
      </c>
      <c r="Q75" s="62">
        <v>1645</v>
      </c>
    </row>
    <row r="76" spans="1:17" x14ac:dyDescent="0.45">
      <c r="A76" s="22" t="s">
        <v>575</v>
      </c>
      <c r="B76" s="22" t="s">
        <v>459</v>
      </c>
      <c r="C76" s="22" t="s">
        <v>300</v>
      </c>
      <c r="D76" s="62">
        <v>42687</v>
      </c>
      <c r="E76" s="62">
        <v>134</v>
      </c>
      <c r="F76" s="62">
        <v>26881</v>
      </c>
      <c r="G76" s="62">
        <v>464</v>
      </c>
      <c r="H76" s="62">
        <v>26866</v>
      </c>
      <c r="I76" s="62">
        <v>464</v>
      </c>
      <c r="J76" s="62">
        <v>26151</v>
      </c>
      <c r="K76" s="62">
        <v>481</v>
      </c>
      <c r="L76" s="62">
        <v>715</v>
      </c>
      <c r="M76" s="62">
        <v>175</v>
      </c>
      <c r="N76" s="62">
        <v>15</v>
      </c>
      <c r="O76" s="62">
        <v>11</v>
      </c>
      <c r="P76" s="62">
        <v>15806</v>
      </c>
      <c r="Q76" s="62">
        <v>487</v>
      </c>
    </row>
    <row r="77" spans="1:17" x14ac:dyDescent="0.45">
      <c r="A77" s="22" t="s">
        <v>576</v>
      </c>
      <c r="B77" s="22" t="s">
        <v>460</v>
      </c>
      <c r="C77" s="22" t="s">
        <v>301</v>
      </c>
      <c r="D77" s="62">
        <v>20773</v>
      </c>
      <c r="E77" s="62">
        <v>38</v>
      </c>
      <c r="F77" s="62">
        <v>11291</v>
      </c>
      <c r="G77" s="62">
        <v>208</v>
      </c>
      <c r="H77" s="62">
        <v>11288</v>
      </c>
      <c r="I77" s="62">
        <v>208</v>
      </c>
      <c r="J77" s="62">
        <v>10826</v>
      </c>
      <c r="K77" s="62">
        <v>218</v>
      </c>
      <c r="L77" s="62">
        <v>462</v>
      </c>
      <c r="M77" s="62">
        <v>79</v>
      </c>
      <c r="N77" s="62">
        <v>3</v>
      </c>
      <c r="O77" s="62">
        <v>4</v>
      </c>
      <c r="P77" s="62">
        <v>9482</v>
      </c>
      <c r="Q77" s="62">
        <v>213</v>
      </c>
    </row>
    <row r="78" spans="1:17" x14ac:dyDescent="0.45">
      <c r="A78" s="22" t="s">
        <v>577</v>
      </c>
      <c r="B78" s="22" t="s">
        <v>461</v>
      </c>
      <c r="C78" s="22" t="s">
        <v>302</v>
      </c>
      <c r="D78" s="62">
        <v>140524</v>
      </c>
      <c r="E78" s="62">
        <v>201</v>
      </c>
      <c r="F78" s="62">
        <v>93008</v>
      </c>
      <c r="G78" s="62">
        <v>858</v>
      </c>
      <c r="H78" s="62">
        <v>92881</v>
      </c>
      <c r="I78" s="62">
        <v>873</v>
      </c>
      <c r="J78" s="62">
        <v>90628</v>
      </c>
      <c r="K78" s="62">
        <v>928</v>
      </c>
      <c r="L78" s="62">
        <v>2253</v>
      </c>
      <c r="M78" s="62">
        <v>394</v>
      </c>
      <c r="N78" s="62">
        <v>127</v>
      </c>
      <c r="O78" s="62">
        <v>129</v>
      </c>
      <c r="P78" s="62">
        <v>47516</v>
      </c>
      <c r="Q78" s="62">
        <v>859</v>
      </c>
    </row>
    <row r="79" spans="1:17" x14ac:dyDescent="0.45">
      <c r="A79" s="22" t="s">
        <v>578</v>
      </c>
      <c r="B79" s="22" t="s">
        <v>462</v>
      </c>
      <c r="C79" s="22" t="s">
        <v>303</v>
      </c>
      <c r="D79" s="62">
        <v>59915</v>
      </c>
      <c r="E79" s="62">
        <v>136</v>
      </c>
      <c r="F79" s="62">
        <v>37426</v>
      </c>
      <c r="G79" s="62">
        <v>572</v>
      </c>
      <c r="H79" s="62">
        <v>37413</v>
      </c>
      <c r="I79" s="62">
        <v>570</v>
      </c>
      <c r="J79" s="62">
        <v>35858</v>
      </c>
      <c r="K79" s="62">
        <v>660</v>
      </c>
      <c r="L79" s="62">
        <v>1555</v>
      </c>
      <c r="M79" s="62">
        <v>352</v>
      </c>
      <c r="N79" s="62">
        <v>13</v>
      </c>
      <c r="O79" s="62">
        <v>13</v>
      </c>
      <c r="P79" s="62">
        <v>22489</v>
      </c>
      <c r="Q79" s="62">
        <v>564</v>
      </c>
    </row>
    <row r="80" spans="1:17" x14ac:dyDescent="0.45">
      <c r="A80" s="22" t="s">
        <v>579</v>
      </c>
      <c r="B80" s="22" t="s">
        <v>463</v>
      </c>
      <c r="C80" s="22" t="s">
        <v>304</v>
      </c>
      <c r="D80" s="62">
        <v>1177</v>
      </c>
      <c r="E80" s="62">
        <v>150</v>
      </c>
      <c r="F80" s="62">
        <v>764</v>
      </c>
      <c r="G80" s="62">
        <v>125</v>
      </c>
      <c r="H80" s="62">
        <v>764</v>
      </c>
      <c r="I80" s="62">
        <v>125</v>
      </c>
      <c r="J80" s="62">
        <v>664</v>
      </c>
      <c r="K80" s="62">
        <v>115</v>
      </c>
      <c r="L80" s="62">
        <v>100</v>
      </c>
      <c r="M80" s="62">
        <v>47</v>
      </c>
      <c r="N80" s="62">
        <v>0</v>
      </c>
      <c r="O80" s="62">
        <v>9</v>
      </c>
      <c r="P80" s="62">
        <v>413</v>
      </c>
      <c r="Q80" s="62">
        <v>91</v>
      </c>
    </row>
    <row r="81" spans="1:17" x14ac:dyDescent="0.45">
      <c r="A81" s="22" t="s">
        <v>580</v>
      </c>
      <c r="B81" s="22" t="s">
        <v>464</v>
      </c>
      <c r="C81" s="22" t="s">
        <v>305</v>
      </c>
      <c r="D81" s="62">
        <v>0</v>
      </c>
      <c r="E81" s="62">
        <v>9</v>
      </c>
      <c r="F81" s="62">
        <v>0</v>
      </c>
      <c r="G81" s="62">
        <v>9</v>
      </c>
      <c r="H81" s="62">
        <v>0</v>
      </c>
      <c r="I81" s="62">
        <v>9</v>
      </c>
      <c r="J81" s="62">
        <v>0</v>
      </c>
      <c r="K81" s="62">
        <v>9</v>
      </c>
      <c r="L81" s="62">
        <v>0</v>
      </c>
      <c r="M81" s="62">
        <v>9</v>
      </c>
      <c r="N81" s="62">
        <v>0</v>
      </c>
      <c r="O81" s="62">
        <v>9</v>
      </c>
      <c r="P81" s="62">
        <v>0</v>
      </c>
      <c r="Q81" s="62">
        <v>9</v>
      </c>
    </row>
    <row r="82" spans="1:17" x14ac:dyDescent="0.45">
      <c r="A82" s="22" t="s">
        <v>581</v>
      </c>
      <c r="B82" s="22" t="s">
        <v>465</v>
      </c>
      <c r="C82" s="22" t="s">
        <v>306</v>
      </c>
      <c r="D82" s="62">
        <v>2</v>
      </c>
      <c r="E82" s="62">
        <v>4</v>
      </c>
      <c r="F82" s="62">
        <v>0</v>
      </c>
      <c r="G82" s="62">
        <v>9</v>
      </c>
      <c r="H82" s="62">
        <v>0</v>
      </c>
      <c r="I82" s="62">
        <v>9</v>
      </c>
      <c r="J82" s="62">
        <v>0</v>
      </c>
      <c r="K82" s="62">
        <v>9</v>
      </c>
      <c r="L82" s="62">
        <v>0</v>
      </c>
      <c r="M82" s="62">
        <v>9</v>
      </c>
      <c r="N82" s="62">
        <v>0</v>
      </c>
      <c r="O82" s="62">
        <v>9</v>
      </c>
      <c r="P82" s="62">
        <v>2</v>
      </c>
      <c r="Q82" s="62">
        <v>4</v>
      </c>
    </row>
    <row r="83" spans="1:17" x14ac:dyDescent="0.45">
      <c r="A83" s="22" t="s">
        <v>582</v>
      </c>
      <c r="B83" s="22" t="s">
        <v>466</v>
      </c>
      <c r="C83" s="22" t="s">
        <v>467</v>
      </c>
      <c r="D83" s="62">
        <v>0</v>
      </c>
      <c r="E83" s="62">
        <v>9</v>
      </c>
      <c r="F83" s="62">
        <v>0</v>
      </c>
      <c r="G83" s="62">
        <v>9</v>
      </c>
      <c r="H83" s="62">
        <v>0</v>
      </c>
      <c r="I83" s="62">
        <v>9</v>
      </c>
      <c r="J83" s="62">
        <v>0</v>
      </c>
      <c r="K83" s="62">
        <v>9</v>
      </c>
      <c r="L83" s="62">
        <v>0</v>
      </c>
      <c r="M83" s="62">
        <v>9</v>
      </c>
      <c r="N83" s="62">
        <v>0</v>
      </c>
      <c r="O83" s="62">
        <v>9</v>
      </c>
      <c r="P83" s="62">
        <v>0</v>
      </c>
      <c r="Q83" s="62">
        <v>9</v>
      </c>
    </row>
    <row r="84" spans="1:17" x14ac:dyDescent="0.45">
      <c r="A84" s="22" t="s">
        <v>583</v>
      </c>
      <c r="B84" s="22" t="s">
        <v>468</v>
      </c>
      <c r="C84" s="22" t="s">
        <v>307</v>
      </c>
      <c r="D84" s="62">
        <v>379</v>
      </c>
      <c r="E84" s="62">
        <v>70</v>
      </c>
      <c r="F84" s="62">
        <v>144</v>
      </c>
      <c r="G84" s="62">
        <v>43</v>
      </c>
      <c r="H84" s="62">
        <v>144</v>
      </c>
      <c r="I84" s="62">
        <v>43</v>
      </c>
      <c r="J84" s="62">
        <v>92</v>
      </c>
      <c r="K84" s="62">
        <v>41</v>
      </c>
      <c r="L84" s="62">
        <v>52</v>
      </c>
      <c r="M84" s="62">
        <v>28</v>
      </c>
      <c r="N84" s="62">
        <v>0</v>
      </c>
      <c r="O84" s="62">
        <v>9</v>
      </c>
      <c r="P84" s="62">
        <v>235</v>
      </c>
      <c r="Q84" s="62">
        <v>46</v>
      </c>
    </row>
    <row r="85" spans="1:17" x14ac:dyDescent="0.45">
      <c r="A85" s="22" t="s">
        <v>584</v>
      </c>
      <c r="B85" s="22" t="s">
        <v>469</v>
      </c>
      <c r="C85" s="22" t="s">
        <v>308</v>
      </c>
      <c r="D85" s="62">
        <v>0</v>
      </c>
      <c r="E85" s="62">
        <v>9</v>
      </c>
      <c r="F85" s="62">
        <v>0</v>
      </c>
      <c r="G85" s="62">
        <v>9</v>
      </c>
      <c r="H85" s="62">
        <v>0</v>
      </c>
      <c r="I85" s="62">
        <v>9</v>
      </c>
      <c r="J85" s="62">
        <v>0</v>
      </c>
      <c r="K85" s="62">
        <v>9</v>
      </c>
      <c r="L85" s="62">
        <v>0</v>
      </c>
      <c r="M85" s="62">
        <v>9</v>
      </c>
      <c r="N85" s="62">
        <v>0</v>
      </c>
      <c r="O85" s="62">
        <v>9</v>
      </c>
      <c r="P85" s="62">
        <v>0</v>
      </c>
      <c r="Q85" s="62">
        <v>9</v>
      </c>
    </row>
    <row r="86" spans="1:17" x14ac:dyDescent="0.45">
      <c r="A86" s="22" t="s">
        <v>585</v>
      </c>
      <c r="B86" s="22" t="s">
        <v>470</v>
      </c>
      <c r="C86" s="22" t="s">
        <v>309</v>
      </c>
      <c r="D86" s="62">
        <v>0</v>
      </c>
      <c r="E86" s="62">
        <v>9</v>
      </c>
      <c r="F86" s="62">
        <v>0</v>
      </c>
      <c r="G86" s="62">
        <v>9</v>
      </c>
      <c r="H86" s="62">
        <v>0</v>
      </c>
      <c r="I86" s="62">
        <v>9</v>
      </c>
      <c r="J86" s="62">
        <v>0</v>
      </c>
      <c r="K86" s="62">
        <v>9</v>
      </c>
      <c r="L86" s="62">
        <v>0</v>
      </c>
      <c r="M86" s="62">
        <v>9</v>
      </c>
      <c r="N86" s="62">
        <v>0</v>
      </c>
      <c r="O86" s="62">
        <v>9</v>
      </c>
      <c r="P86" s="62">
        <v>0</v>
      </c>
      <c r="Q86" s="62">
        <v>9</v>
      </c>
    </row>
    <row r="87" spans="1:17" x14ac:dyDescent="0.45">
      <c r="A87" s="22" t="s">
        <v>586</v>
      </c>
      <c r="B87" s="22" t="s">
        <v>471</v>
      </c>
      <c r="C87" s="22" t="s">
        <v>310</v>
      </c>
      <c r="D87" s="62">
        <v>0</v>
      </c>
      <c r="E87" s="62">
        <v>9</v>
      </c>
      <c r="F87" s="62">
        <v>0</v>
      </c>
      <c r="G87" s="62">
        <v>9</v>
      </c>
      <c r="H87" s="62">
        <v>0</v>
      </c>
      <c r="I87" s="62">
        <v>9</v>
      </c>
      <c r="J87" s="62">
        <v>0</v>
      </c>
      <c r="K87" s="62">
        <v>9</v>
      </c>
      <c r="L87" s="62">
        <v>0</v>
      </c>
      <c r="M87" s="62">
        <v>9</v>
      </c>
      <c r="N87" s="62">
        <v>0</v>
      </c>
      <c r="O87" s="62">
        <v>9</v>
      </c>
      <c r="P87" s="62">
        <v>0</v>
      </c>
      <c r="Q87" s="62">
        <v>9</v>
      </c>
    </row>
    <row r="88" spans="1:17" x14ac:dyDescent="0.45">
      <c r="A88" s="22" t="s">
        <v>587</v>
      </c>
      <c r="B88" s="22" t="s">
        <v>472</v>
      </c>
      <c r="C88" s="22" t="s">
        <v>311</v>
      </c>
      <c r="D88" s="62">
        <v>10</v>
      </c>
      <c r="E88" s="62">
        <v>7</v>
      </c>
      <c r="F88" s="62">
        <v>6</v>
      </c>
      <c r="G88" s="62">
        <v>7</v>
      </c>
      <c r="H88" s="62">
        <v>6</v>
      </c>
      <c r="I88" s="62">
        <v>7</v>
      </c>
      <c r="J88" s="62">
        <v>6</v>
      </c>
      <c r="K88" s="62">
        <v>7</v>
      </c>
      <c r="L88" s="62">
        <v>0</v>
      </c>
      <c r="M88" s="62">
        <v>9</v>
      </c>
      <c r="N88" s="62">
        <v>0</v>
      </c>
      <c r="O88" s="62">
        <v>9</v>
      </c>
      <c r="P88" s="62">
        <v>4</v>
      </c>
      <c r="Q88" s="62">
        <v>5</v>
      </c>
    </row>
    <row r="89" spans="1:17" x14ac:dyDescent="0.45">
      <c r="A89" s="22" t="s">
        <v>588</v>
      </c>
      <c r="B89" s="22" t="s">
        <v>473</v>
      </c>
      <c r="C89" s="22" t="s">
        <v>312</v>
      </c>
      <c r="D89" s="62">
        <v>3</v>
      </c>
      <c r="E89" s="62">
        <v>5</v>
      </c>
      <c r="F89" s="62">
        <v>1</v>
      </c>
      <c r="G89" s="62">
        <v>2</v>
      </c>
      <c r="H89" s="62">
        <v>1</v>
      </c>
      <c r="I89" s="62">
        <v>2</v>
      </c>
      <c r="J89" s="62">
        <v>1</v>
      </c>
      <c r="K89" s="62">
        <v>2</v>
      </c>
      <c r="L89" s="62">
        <v>0</v>
      </c>
      <c r="M89" s="62">
        <v>9</v>
      </c>
      <c r="N89" s="62">
        <v>0</v>
      </c>
      <c r="O89" s="62">
        <v>9</v>
      </c>
      <c r="P89" s="62">
        <v>2</v>
      </c>
      <c r="Q89" s="62">
        <v>3</v>
      </c>
    </row>
    <row r="90" spans="1:17" x14ac:dyDescent="0.45">
      <c r="A90" s="22" t="s">
        <v>589</v>
      </c>
      <c r="B90" s="22" t="s">
        <v>474</v>
      </c>
      <c r="C90" s="22" t="s">
        <v>313</v>
      </c>
      <c r="D90" s="62">
        <v>0</v>
      </c>
      <c r="E90" s="62">
        <v>9</v>
      </c>
      <c r="F90" s="62">
        <v>0</v>
      </c>
      <c r="G90" s="62">
        <v>9</v>
      </c>
      <c r="H90" s="62">
        <v>0</v>
      </c>
      <c r="I90" s="62">
        <v>9</v>
      </c>
      <c r="J90" s="62">
        <v>0</v>
      </c>
      <c r="K90" s="62">
        <v>9</v>
      </c>
      <c r="L90" s="62">
        <v>0</v>
      </c>
      <c r="M90" s="62">
        <v>9</v>
      </c>
      <c r="N90" s="62">
        <v>0</v>
      </c>
      <c r="O90" s="62">
        <v>9</v>
      </c>
      <c r="P90" s="62">
        <v>0</v>
      </c>
      <c r="Q90" s="62">
        <v>9</v>
      </c>
    </row>
    <row r="91" spans="1:17" x14ac:dyDescent="0.45">
      <c r="A91" s="22" t="s">
        <v>590</v>
      </c>
      <c r="B91" s="22" t="s">
        <v>475</v>
      </c>
      <c r="C91" s="22" t="s">
        <v>314</v>
      </c>
      <c r="D91" s="62">
        <v>0</v>
      </c>
      <c r="E91" s="62">
        <v>9</v>
      </c>
      <c r="F91" s="62">
        <v>0</v>
      </c>
      <c r="G91" s="62">
        <v>9</v>
      </c>
      <c r="H91" s="62">
        <v>0</v>
      </c>
      <c r="I91" s="62">
        <v>9</v>
      </c>
      <c r="J91" s="62">
        <v>0</v>
      </c>
      <c r="K91" s="62">
        <v>9</v>
      </c>
      <c r="L91" s="62">
        <v>0</v>
      </c>
      <c r="M91" s="62">
        <v>9</v>
      </c>
      <c r="N91" s="62">
        <v>0</v>
      </c>
      <c r="O91" s="62">
        <v>9</v>
      </c>
      <c r="P91" s="62">
        <v>0</v>
      </c>
      <c r="Q91" s="62">
        <v>9</v>
      </c>
    </row>
    <row r="92" spans="1:17" x14ac:dyDescent="0.45">
      <c r="A92" s="22" t="s">
        <v>591</v>
      </c>
      <c r="B92" s="22" t="s">
        <v>476</v>
      </c>
      <c r="C92" s="22" t="s">
        <v>315</v>
      </c>
      <c r="D92" s="62">
        <v>444</v>
      </c>
      <c r="E92" s="62">
        <v>83</v>
      </c>
      <c r="F92" s="62">
        <v>261</v>
      </c>
      <c r="G92" s="62">
        <v>57</v>
      </c>
      <c r="H92" s="62">
        <v>261</v>
      </c>
      <c r="I92" s="62">
        <v>57</v>
      </c>
      <c r="J92" s="62">
        <v>206</v>
      </c>
      <c r="K92" s="62">
        <v>47</v>
      </c>
      <c r="L92" s="62">
        <v>55</v>
      </c>
      <c r="M92" s="62">
        <v>28</v>
      </c>
      <c r="N92" s="62">
        <v>0</v>
      </c>
      <c r="O92" s="62">
        <v>9</v>
      </c>
      <c r="P92" s="62">
        <v>183</v>
      </c>
      <c r="Q92" s="62">
        <v>50</v>
      </c>
    </row>
    <row r="93" spans="1:17" x14ac:dyDescent="0.45">
      <c r="A93" s="22" t="s">
        <v>592</v>
      </c>
      <c r="B93" s="22" t="s">
        <v>477</v>
      </c>
      <c r="C93" s="22" t="s">
        <v>316</v>
      </c>
      <c r="D93" s="62">
        <v>63</v>
      </c>
      <c r="E93" s="62">
        <v>34</v>
      </c>
      <c r="F93" s="62">
        <v>26</v>
      </c>
      <c r="G93" s="62">
        <v>21</v>
      </c>
      <c r="H93" s="62">
        <v>26</v>
      </c>
      <c r="I93" s="62">
        <v>21</v>
      </c>
      <c r="J93" s="62">
        <v>26</v>
      </c>
      <c r="K93" s="62">
        <v>21</v>
      </c>
      <c r="L93" s="62">
        <v>0</v>
      </c>
      <c r="M93" s="62">
        <v>9</v>
      </c>
      <c r="N93" s="62">
        <v>0</v>
      </c>
      <c r="O93" s="62">
        <v>9</v>
      </c>
      <c r="P93" s="62">
        <v>37</v>
      </c>
      <c r="Q93" s="62">
        <v>30</v>
      </c>
    </row>
    <row r="94" spans="1:17" x14ac:dyDescent="0.45">
      <c r="A94" s="22" t="s">
        <v>593</v>
      </c>
      <c r="B94" s="22" t="s">
        <v>478</v>
      </c>
      <c r="C94" s="22" t="s">
        <v>317</v>
      </c>
      <c r="D94" s="62">
        <v>5</v>
      </c>
      <c r="E94" s="62">
        <v>8</v>
      </c>
      <c r="F94" s="62">
        <v>3</v>
      </c>
      <c r="G94" s="62">
        <v>6</v>
      </c>
      <c r="H94" s="62">
        <v>3</v>
      </c>
      <c r="I94" s="62">
        <v>6</v>
      </c>
      <c r="J94" s="62">
        <v>3</v>
      </c>
      <c r="K94" s="62">
        <v>6</v>
      </c>
      <c r="L94" s="62">
        <v>0</v>
      </c>
      <c r="M94" s="62">
        <v>9</v>
      </c>
      <c r="N94" s="62">
        <v>0</v>
      </c>
      <c r="O94" s="62">
        <v>9</v>
      </c>
      <c r="P94" s="62">
        <v>2</v>
      </c>
      <c r="Q94" s="62">
        <v>6</v>
      </c>
    </row>
    <row r="95" spans="1:17" x14ac:dyDescent="0.45">
      <c r="A95" s="22" t="s">
        <v>594</v>
      </c>
      <c r="B95" s="22" t="s">
        <v>479</v>
      </c>
      <c r="C95" s="22" t="s">
        <v>318</v>
      </c>
      <c r="D95" s="62">
        <v>1</v>
      </c>
      <c r="E95" s="62">
        <v>3</v>
      </c>
      <c r="F95" s="62">
        <v>0</v>
      </c>
      <c r="G95" s="62">
        <v>9</v>
      </c>
      <c r="H95" s="62">
        <v>0</v>
      </c>
      <c r="I95" s="62">
        <v>9</v>
      </c>
      <c r="J95" s="62">
        <v>0</v>
      </c>
      <c r="K95" s="62">
        <v>9</v>
      </c>
      <c r="L95" s="62">
        <v>0</v>
      </c>
      <c r="M95" s="62">
        <v>9</v>
      </c>
      <c r="N95" s="62">
        <v>0</v>
      </c>
      <c r="O95" s="62">
        <v>9</v>
      </c>
      <c r="P95" s="62">
        <v>1</v>
      </c>
      <c r="Q95" s="62">
        <v>3</v>
      </c>
    </row>
    <row r="96" spans="1:17" x14ac:dyDescent="0.45">
      <c r="A96" s="22" t="s">
        <v>595</v>
      </c>
      <c r="B96" s="22" t="s">
        <v>480</v>
      </c>
      <c r="C96" s="22" t="s">
        <v>319</v>
      </c>
      <c r="D96" s="62">
        <v>88</v>
      </c>
      <c r="E96" s="62">
        <v>34</v>
      </c>
      <c r="F96" s="62">
        <v>35</v>
      </c>
      <c r="G96" s="62">
        <v>18</v>
      </c>
      <c r="H96" s="62">
        <v>35</v>
      </c>
      <c r="I96" s="62">
        <v>18</v>
      </c>
      <c r="J96" s="62">
        <v>30</v>
      </c>
      <c r="K96" s="62">
        <v>17</v>
      </c>
      <c r="L96" s="62">
        <v>5</v>
      </c>
      <c r="M96" s="62">
        <v>5</v>
      </c>
      <c r="N96" s="62">
        <v>0</v>
      </c>
      <c r="O96" s="62">
        <v>9</v>
      </c>
      <c r="P96" s="62">
        <v>53</v>
      </c>
      <c r="Q96" s="62">
        <v>27</v>
      </c>
    </row>
    <row r="97" spans="1:17" x14ac:dyDescent="0.45">
      <c r="A97" s="22" t="s">
        <v>596</v>
      </c>
      <c r="B97" s="22" t="s">
        <v>481</v>
      </c>
      <c r="C97" s="22" t="s">
        <v>320</v>
      </c>
      <c r="D97" s="62">
        <v>173</v>
      </c>
      <c r="E97" s="62">
        <v>90</v>
      </c>
      <c r="F97" s="62">
        <v>61</v>
      </c>
      <c r="G97" s="62">
        <v>46</v>
      </c>
      <c r="H97" s="62">
        <v>61</v>
      </c>
      <c r="I97" s="62">
        <v>46</v>
      </c>
      <c r="J97" s="62">
        <v>41</v>
      </c>
      <c r="K97" s="62">
        <v>33</v>
      </c>
      <c r="L97" s="62">
        <v>20</v>
      </c>
      <c r="M97" s="62">
        <v>22</v>
      </c>
      <c r="N97" s="62">
        <v>0</v>
      </c>
      <c r="O97" s="62">
        <v>9</v>
      </c>
      <c r="P97" s="62">
        <v>112</v>
      </c>
      <c r="Q97" s="62">
        <v>66</v>
      </c>
    </row>
    <row r="98" spans="1:17" x14ac:dyDescent="0.45">
      <c r="A98" s="22" t="s">
        <v>597</v>
      </c>
      <c r="B98" s="22" t="s">
        <v>482</v>
      </c>
      <c r="C98" s="22" t="s">
        <v>321</v>
      </c>
      <c r="D98" s="62">
        <v>59</v>
      </c>
      <c r="E98" s="62">
        <v>30</v>
      </c>
      <c r="F98" s="62">
        <v>29</v>
      </c>
      <c r="G98" s="62">
        <v>32</v>
      </c>
      <c r="H98" s="62">
        <v>29</v>
      </c>
      <c r="I98" s="62">
        <v>32</v>
      </c>
      <c r="J98" s="62">
        <v>23</v>
      </c>
      <c r="K98" s="62">
        <v>33</v>
      </c>
      <c r="L98" s="62">
        <v>6</v>
      </c>
      <c r="M98" s="62">
        <v>7</v>
      </c>
      <c r="N98" s="62">
        <v>0</v>
      </c>
      <c r="O98" s="62">
        <v>9</v>
      </c>
      <c r="P98" s="62">
        <v>30</v>
      </c>
      <c r="Q98" s="62">
        <v>21</v>
      </c>
    </row>
    <row r="99" spans="1:17" x14ac:dyDescent="0.45">
      <c r="A99" s="22" t="s">
        <v>598</v>
      </c>
      <c r="B99" s="22" t="s">
        <v>483</v>
      </c>
      <c r="C99" s="22" t="s">
        <v>322</v>
      </c>
      <c r="D99" s="62">
        <v>0</v>
      </c>
      <c r="E99" s="62">
        <v>9</v>
      </c>
      <c r="F99" s="62">
        <v>0</v>
      </c>
      <c r="G99" s="62">
        <v>9</v>
      </c>
      <c r="H99" s="62">
        <v>0</v>
      </c>
      <c r="I99" s="62">
        <v>9</v>
      </c>
      <c r="J99" s="62">
        <v>0</v>
      </c>
      <c r="K99" s="62">
        <v>9</v>
      </c>
      <c r="L99" s="62">
        <v>0</v>
      </c>
      <c r="M99" s="62">
        <v>9</v>
      </c>
      <c r="N99" s="62">
        <v>0</v>
      </c>
      <c r="O99" s="62">
        <v>9</v>
      </c>
      <c r="P99" s="62">
        <v>0</v>
      </c>
      <c r="Q99" s="62">
        <v>9</v>
      </c>
    </row>
    <row r="100" spans="1:17" x14ac:dyDescent="0.45">
      <c r="A100" s="22" t="s">
        <v>599</v>
      </c>
      <c r="B100" s="22" t="s">
        <v>484</v>
      </c>
      <c r="C100" s="22" t="s">
        <v>323</v>
      </c>
      <c r="D100" s="62">
        <v>99</v>
      </c>
      <c r="E100" s="62">
        <v>37</v>
      </c>
      <c r="F100" s="62">
        <v>49</v>
      </c>
      <c r="G100" s="62">
        <v>26</v>
      </c>
      <c r="H100" s="62">
        <v>49</v>
      </c>
      <c r="I100" s="62">
        <v>26</v>
      </c>
      <c r="J100" s="62">
        <v>45</v>
      </c>
      <c r="K100" s="62">
        <v>25</v>
      </c>
      <c r="L100" s="62">
        <v>4</v>
      </c>
      <c r="M100" s="62">
        <v>6</v>
      </c>
      <c r="N100" s="62">
        <v>0</v>
      </c>
      <c r="O100" s="62">
        <v>9</v>
      </c>
      <c r="P100" s="62">
        <v>50</v>
      </c>
      <c r="Q100" s="62">
        <v>32</v>
      </c>
    </row>
    <row r="101" spans="1:17" x14ac:dyDescent="0.45">
      <c r="A101" s="22" t="s">
        <v>600</v>
      </c>
      <c r="B101" s="22" t="s">
        <v>485</v>
      </c>
      <c r="C101" s="22" t="s">
        <v>324</v>
      </c>
      <c r="D101" s="62">
        <v>0</v>
      </c>
      <c r="E101" s="62">
        <v>9</v>
      </c>
      <c r="F101" s="62">
        <v>0</v>
      </c>
      <c r="G101" s="62">
        <v>9</v>
      </c>
      <c r="H101" s="62">
        <v>0</v>
      </c>
      <c r="I101" s="62">
        <v>9</v>
      </c>
      <c r="J101" s="62">
        <v>0</v>
      </c>
      <c r="K101" s="62">
        <v>9</v>
      </c>
      <c r="L101" s="62">
        <v>0</v>
      </c>
      <c r="M101" s="62">
        <v>9</v>
      </c>
      <c r="N101" s="62">
        <v>0</v>
      </c>
      <c r="O101" s="62">
        <v>9</v>
      </c>
      <c r="P101" s="62">
        <v>0</v>
      </c>
      <c r="Q101" s="62">
        <v>9</v>
      </c>
    </row>
    <row r="102" spans="1:17" x14ac:dyDescent="0.45">
      <c r="A102" s="22" t="s">
        <v>601</v>
      </c>
      <c r="B102" s="22" t="s">
        <v>486</v>
      </c>
      <c r="C102" s="22" t="s">
        <v>325</v>
      </c>
      <c r="D102" s="62">
        <v>2184</v>
      </c>
      <c r="E102" s="62">
        <v>148</v>
      </c>
      <c r="F102" s="62">
        <v>1265</v>
      </c>
      <c r="G102" s="62">
        <v>121</v>
      </c>
      <c r="H102" s="62">
        <v>1265</v>
      </c>
      <c r="I102" s="62">
        <v>121</v>
      </c>
      <c r="J102" s="62">
        <v>1114</v>
      </c>
      <c r="K102" s="62">
        <v>114</v>
      </c>
      <c r="L102" s="62">
        <v>151</v>
      </c>
      <c r="M102" s="62">
        <v>51</v>
      </c>
      <c r="N102" s="62">
        <v>0</v>
      </c>
      <c r="O102" s="62">
        <v>9</v>
      </c>
      <c r="P102" s="62">
        <v>919</v>
      </c>
      <c r="Q102" s="62">
        <v>100</v>
      </c>
    </row>
    <row r="103" spans="1:17" x14ac:dyDescent="0.45">
      <c r="A103" s="22" t="s">
        <v>602</v>
      </c>
      <c r="B103" s="22" t="s">
        <v>487</v>
      </c>
      <c r="C103" s="22" t="s">
        <v>326</v>
      </c>
      <c r="D103" s="62">
        <v>0</v>
      </c>
      <c r="E103" s="62">
        <v>9</v>
      </c>
      <c r="F103" s="62">
        <v>0</v>
      </c>
      <c r="G103" s="62">
        <v>9</v>
      </c>
      <c r="H103" s="62">
        <v>0</v>
      </c>
      <c r="I103" s="62">
        <v>9</v>
      </c>
      <c r="J103" s="62">
        <v>0</v>
      </c>
      <c r="K103" s="62">
        <v>9</v>
      </c>
      <c r="L103" s="62">
        <v>0</v>
      </c>
      <c r="M103" s="62">
        <v>9</v>
      </c>
      <c r="N103" s="62">
        <v>0</v>
      </c>
      <c r="O103" s="62">
        <v>9</v>
      </c>
      <c r="P103" s="62">
        <v>0</v>
      </c>
      <c r="Q103" s="62">
        <v>9</v>
      </c>
    </row>
    <row r="104" spans="1:17" x14ac:dyDescent="0.45">
      <c r="A104" s="22" t="s">
        <v>603</v>
      </c>
      <c r="B104" s="22" t="s">
        <v>488</v>
      </c>
      <c r="C104" s="22" t="s">
        <v>327</v>
      </c>
      <c r="D104" s="62">
        <v>3</v>
      </c>
      <c r="E104" s="62">
        <v>4</v>
      </c>
      <c r="F104" s="62">
        <v>3</v>
      </c>
      <c r="G104" s="62">
        <v>4</v>
      </c>
      <c r="H104" s="62">
        <v>3</v>
      </c>
      <c r="I104" s="62">
        <v>4</v>
      </c>
      <c r="J104" s="62">
        <v>3</v>
      </c>
      <c r="K104" s="62">
        <v>4</v>
      </c>
      <c r="L104" s="62">
        <v>0</v>
      </c>
      <c r="M104" s="62">
        <v>9</v>
      </c>
      <c r="N104" s="62">
        <v>0</v>
      </c>
      <c r="O104" s="62">
        <v>9</v>
      </c>
      <c r="P104" s="62">
        <v>0</v>
      </c>
      <c r="Q104" s="62">
        <v>9</v>
      </c>
    </row>
    <row r="105" spans="1:17" x14ac:dyDescent="0.45">
      <c r="A105" s="22" t="s">
        <v>604</v>
      </c>
      <c r="B105" s="22" t="s">
        <v>489</v>
      </c>
      <c r="C105" s="22" t="s">
        <v>328</v>
      </c>
      <c r="D105" s="62">
        <v>27</v>
      </c>
      <c r="E105" s="62">
        <v>26</v>
      </c>
      <c r="F105" s="62">
        <v>14</v>
      </c>
      <c r="G105" s="62">
        <v>18</v>
      </c>
      <c r="H105" s="62">
        <v>14</v>
      </c>
      <c r="I105" s="62">
        <v>18</v>
      </c>
      <c r="J105" s="62">
        <v>14</v>
      </c>
      <c r="K105" s="62">
        <v>18</v>
      </c>
      <c r="L105" s="62">
        <v>0</v>
      </c>
      <c r="M105" s="62">
        <v>9</v>
      </c>
      <c r="N105" s="62">
        <v>0</v>
      </c>
      <c r="O105" s="62">
        <v>9</v>
      </c>
      <c r="P105" s="62">
        <v>13</v>
      </c>
      <c r="Q105" s="62">
        <v>18</v>
      </c>
    </row>
    <row r="106" spans="1:17" x14ac:dyDescent="0.45">
      <c r="A106" s="22" t="s">
        <v>605</v>
      </c>
      <c r="B106" s="22" t="s">
        <v>490</v>
      </c>
      <c r="C106" s="22" t="s">
        <v>329</v>
      </c>
      <c r="D106" s="62">
        <v>2886</v>
      </c>
      <c r="E106" s="62">
        <v>110</v>
      </c>
      <c r="F106" s="62">
        <v>1532</v>
      </c>
      <c r="G106" s="62">
        <v>137</v>
      </c>
      <c r="H106" s="62">
        <v>1532</v>
      </c>
      <c r="I106" s="62">
        <v>137</v>
      </c>
      <c r="J106" s="62">
        <v>1394</v>
      </c>
      <c r="K106" s="62">
        <v>140</v>
      </c>
      <c r="L106" s="62">
        <v>138</v>
      </c>
      <c r="M106" s="62">
        <v>49</v>
      </c>
      <c r="N106" s="62">
        <v>0</v>
      </c>
      <c r="O106" s="62">
        <v>9</v>
      </c>
      <c r="P106" s="62">
        <v>1354</v>
      </c>
      <c r="Q106" s="62">
        <v>145</v>
      </c>
    </row>
    <row r="107" spans="1:17" x14ac:dyDescent="0.45">
      <c r="A107" s="22" t="s">
        <v>606</v>
      </c>
      <c r="B107" s="22" t="s">
        <v>491</v>
      </c>
      <c r="C107" s="22" t="s">
        <v>330</v>
      </c>
      <c r="D107" s="62">
        <v>2238</v>
      </c>
      <c r="E107" s="62">
        <v>144</v>
      </c>
      <c r="F107" s="62">
        <v>1236</v>
      </c>
      <c r="G107" s="62">
        <v>135</v>
      </c>
      <c r="H107" s="62">
        <v>1236</v>
      </c>
      <c r="I107" s="62">
        <v>135</v>
      </c>
      <c r="J107" s="62">
        <v>1076</v>
      </c>
      <c r="K107" s="62">
        <v>143</v>
      </c>
      <c r="L107" s="62">
        <v>160</v>
      </c>
      <c r="M107" s="62">
        <v>45</v>
      </c>
      <c r="N107" s="62">
        <v>0</v>
      </c>
      <c r="O107" s="62">
        <v>9</v>
      </c>
      <c r="P107" s="62">
        <v>1002</v>
      </c>
      <c r="Q107" s="62">
        <v>112</v>
      </c>
    </row>
    <row r="108" spans="1:17" x14ac:dyDescent="0.45">
      <c r="A108" s="22" t="s">
        <v>607</v>
      </c>
      <c r="B108" s="22" t="s">
        <v>492</v>
      </c>
      <c r="C108" s="22" t="s">
        <v>331</v>
      </c>
      <c r="D108" s="62">
        <v>100</v>
      </c>
      <c r="E108" s="62">
        <v>43</v>
      </c>
      <c r="F108" s="62">
        <v>48</v>
      </c>
      <c r="G108" s="62">
        <v>33</v>
      </c>
      <c r="H108" s="62">
        <v>48</v>
      </c>
      <c r="I108" s="62">
        <v>33</v>
      </c>
      <c r="J108" s="62">
        <v>44</v>
      </c>
      <c r="K108" s="62">
        <v>27</v>
      </c>
      <c r="L108" s="62">
        <v>4</v>
      </c>
      <c r="M108" s="62">
        <v>7</v>
      </c>
      <c r="N108" s="62">
        <v>0</v>
      </c>
      <c r="O108" s="62">
        <v>9</v>
      </c>
      <c r="P108" s="62">
        <v>52</v>
      </c>
      <c r="Q108" s="62">
        <v>25</v>
      </c>
    </row>
    <row r="109" spans="1:17" x14ac:dyDescent="0.45">
      <c r="A109" s="22" t="s">
        <v>608</v>
      </c>
      <c r="B109" s="22" t="s">
        <v>493</v>
      </c>
      <c r="C109" s="22" t="s">
        <v>332</v>
      </c>
      <c r="D109" s="62">
        <v>18413</v>
      </c>
      <c r="E109" s="62">
        <v>853</v>
      </c>
      <c r="F109" s="62">
        <v>12638</v>
      </c>
      <c r="G109" s="62">
        <v>861</v>
      </c>
      <c r="H109" s="62">
        <v>12638</v>
      </c>
      <c r="I109" s="62">
        <v>861</v>
      </c>
      <c r="J109" s="62">
        <v>12330</v>
      </c>
      <c r="K109" s="62">
        <v>848</v>
      </c>
      <c r="L109" s="62">
        <v>308</v>
      </c>
      <c r="M109" s="62">
        <v>97</v>
      </c>
      <c r="N109" s="62">
        <v>0</v>
      </c>
      <c r="O109" s="62">
        <v>17</v>
      </c>
      <c r="P109" s="62">
        <v>5775</v>
      </c>
      <c r="Q109" s="62">
        <v>668</v>
      </c>
    </row>
    <row r="110" spans="1:17" x14ac:dyDescent="0.45">
      <c r="A110" s="22" t="s">
        <v>609</v>
      </c>
      <c r="B110" s="22" t="s">
        <v>494</v>
      </c>
      <c r="C110" s="22" t="s">
        <v>333</v>
      </c>
      <c r="D110" s="62">
        <v>3603</v>
      </c>
      <c r="E110" s="62">
        <v>120</v>
      </c>
      <c r="F110" s="62">
        <v>2119</v>
      </c>
      <c r="G110" s="62">
        <v>141</v>
      </c>
      <c r="H110" s="62">
        <v>2119</v>
      </c>
      <c r="I110" s="62">
        <v>141</v>
      </c>
      <c r="J110" s="62">
        <v>2013</v>
      </c>
      <c r="K110" s="62">
        <v>142</v>
      </c>
      <c r="L110" s="62">
        <v>106</v>
      </c>
      <c r="M110" s="62">
        <v>70</v>
      </c>
      <c r="N110" s="62">
        <v>0</v>
      </c>
      <c r="O110" s="62">
        <v>9</v>
      </c>
      <c r="P110" s="62">
        <v>1484</v>
      </c>
      <c r="Q110" s="62">
        <v>117</v>
      </c>
    </row>
    <row r="111" spans="1:17" x14ac:dyDescent="0.45">
      <c r="A111" s="22" t="s">
        <v>610</v>
      </c>
      <c r="B111" s="22" t="s">
        <v>495</v>
      </c>
      <c r="C111" s="22" t="s">
        <v>334</v>
      </c>
      <c r="D111" s="62">
        <v>867</v>
      </c>
      <c r="E111" s="62">
        <v>107</v>
      </c>
      <c r="F111" s="62">
        <v>572</v>
      </c>
      <c r="G111" s="62">
        <v>95</v>
      </c>
      <c r="H111" s="62">
        <v>572</v>
      </c>
      <c r="I111" s="62">
        <v>95</v>
      </c>
      <c r="J111" s="62">
        <v>498</v>
      </c>
      <c r="K111" s="62">
        <v>81</v>
      </c>
      <c r="L111" s="62">
        <v>74</v>
      </c>
      <c r="M111" s="62">
        <v>45</v>
      </c>
      <c r="N111" s="62">
        <v>0</v>
      </c>
      <c r="O111" s="62">
        <v>9</v>
      </c>
      <c r="P111" s="62">
        <v>295</v>
      </c>
      <c r="Q111" s="62">
        <v>69</v>
      </c>
    </row>
    <row r="112" spans="1:17" x14ac:dyDescent="0.45">
      <c r="A112" s="22" t="s">
        <v>611</v>
      </c>
      <c r="B112" s="22" t="s">
        <v>496</v>
      </c>
      <c r="C112" s="22" t="s">
        <v>335</v>
      </c>
      <c r="D112" s="62">
        <v>51</v>
      </c>
      <c r="E112" s="62">
        <v>27</v>
      </c>
      <c r="F112" s="62">
        <v>26</v>
      </c>
      <c r="G112" s="62">
        <v>16</v>
      </c>
      <c r="H112" s="62">
        <v>26</v>
      </c>
      <c r="I112" s="62">
        <v>16</v>
      </c>
      <c r="J112" s="62">
        <v>26</v>
      </c>
      <c r="K112" s="62">
        <v>16</v>
      </c>
      <c r="L112" s="62">
        <v>0</v>
      </c>
      <c r="M112" s="62">
        <v>9</v>
      </c>
      <c r="N112" s="62">
        <v>0</v>
      </c>
      <c r="O112" s="62">
        <v>9</v>
      </c>
      <c r="P112" s="62">
        <v>25</v>
      </c>
      <c r="Q112" s="62">
        <v>17</v>
      </c>
    </row>
    <row r="113" spans="1:17" x14ac:dyDescent="0.45">
      <c r="A113" s="22" t="s">
        <v>612</v>
      </c>
      <c r="B113" s="22" t="s">
        <v>497</v>
      </c>
      <c r="C113" s="22" t="s">
        <v>336</v>
      </c>
      <c r="D113" s="62">
        <v>280</v>
      </c>
      <c r="E113" s="62">
        <v>73</v>
      </c>
      <c r="F113" s="62">
        <v>132</v>
      </c>
      <c r="G113" s="62">
        <v>36</v>
      </c>
      <c r="H113" s="62">
        <v>132</v>
      </c>
      <c r="I113" s="62">
        <v>36</v>
      </c>
      <c r="J113" s="62">
        <v>126</v>
      </c>
      <c r="K113" s="62">
        <v>37</v>
      </c>
      <c r="L113" s="62">
        <v>6</v>
      </c>
      <c r="M113" s="62">
        <v>6</v>
      </c>
      <c r="N113" s="62">
        <v>0</v>
      </c>
      <c r="O113" s="62">
        <v>9</v>
      </c>
      <c r="P113" s="62">
        <v>148</v>
      </c>
      <c r="Q113" s="62">
        <v>51</v>
      </c>
    </row>
    <row r="114" spans="1:17" x14ac:dyDescent="0.45">
      <c r="A114" s="22" t="s">
        <v>613</v>
      </c>
      <c r="B114" s="22" t="s">
        <v>498</v>
      </c>
      <c r="C114" s="22" t="s">
        <v>337</v>
      </c>
      <c r="D114" s="62">
        <v>91</v>
      </c>
      <c r="E114" s="62">
        <v>34</v>
      </c>
      <c r="F114" s="62">
        <v>63</v>
      </c>
      <c r="G114" s="62">
        <v>26</v>
      </c>
      <c r="H114" s="62">
        <v>63</v>
      </c>
      <c r="I114" s="62">
        <v>26</v>
      </c>
      <c r="J114" s="62">
        <v>51</v>
      </c>
      <c r="K114" s="62">
        <v>19</v>
      </c>
      <c r="L114" s="62">
        <v>12</v>
      </c>
      <c r="M114" s="62">
        <v>13</v>
      </c>
      <c r="N114" s="62">
        <v>0</v>
      </c>
      <c r="O114" s="62">
        <v>9</v>
      </c>
      <c r="P114" s="62">
        <v>28</v>
      </c>
      <c r="Q114" s="62">
        <v>16</v>
      </c>
    </row>
    <row r="115" spans="1:17" x14ac:dyDescent="0.45">
      <c r="A115" s="22" t="s">
        <v>614</v>
      </c>
      <c r="B115" s="22" t="s">
        <v>499</v>
      </c>
      <c r="C115" s="22" t="s">
        <v>338</v>
      </c>
      <c r="D115" s="62">
        <v>340</v>
      </c>
      <c r="E115" s="62">
        <v>71</v>
      </c>
      <c r="F115" s="62">
        <v>174</v>
      </c>
      <c r="G115" s="62">
        <v>44</v>
      </c>
      <c r="H115" s="62">
        <v>174</v>
      </c>
      <c r="I115" s="62">
        <v>44</v>
      </c>
      <c r="J115" s="62">
        <v>153</v>
      </c>
      <c r="K115" s="62">
        <v>46</v>
      </c>
      <c r="L115" s="62">
        <v>21</v>
      </c>
      <c r="M115" s="62">
        <v>13</v>
      </c>
      <c r="N115" s="62">
        <v>0</v>
      </c>
      <c r="O115" s="62">
        <v>9</v>
      </c>
      <c r="P115" s="62">
        <v>166</v>
      </c>
      <c r="Q115" s="62">
        <v>47</v>
      </c>
    </row>
    <row r="116" spans="1:17" x14ac:dyDescent="0.45">
      <c r="A116" s="22" t="s">
        <v>615</v>
      </c>
      <c r="B116" s="22" t="s">
        <v>500</v>
      </c>
      <c r="C116" s="22" t="s">
        <v>339</v>
      </c>
      <c r="D116" s="62">
        <v>518</v>
      </c>
      <c r="E116" s="62">
        <v>94</v>
      </c>
      <c r="F116" s="62">
        <v>253</v>
      </c>
      <c r="G116" s="62">
        <v>57</v>
      </c>
      <c r="H116" s="62">
        <v>253</v>
      </c>
      <c r="I116" s="62">
        <v>57</v>
      </c>
      <c r="J116" s="62">
        <v>228</v>
      </c>
      <c r="K116" s="62">
        <v>55</v>
      </c>
      <c r="L116" s="62">
        <v>25</v>
      </c>
      <c r="M116" s="62">
        <v>16</v>
      </c>
      <c r="N116" s="62">
        <v>0</v>
      </c>
      <c r="O116" s="62">
        <v>9</v>
      </c>
      <c r="P116" s="62">
        <v>265</v>
      </c>
      <c r="Q116" s="62">
        <v>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079C6-17D3-4754-9794-0A3BABC93834}">
  <dimension ref="A1:G154"/>
  <sheetViews>
    <sheetView topLeftCell="A67" zoomScale="90" zoomScaleNormal="90" workbookViewId="0">
      <selection activeCell="F3" sqref="F3:G3"/>
    </sheetView>
  </sheetViews>
  <sheetFormatPr defaultColWidth="9.1328125" defaultRowHeight="14.25" x14ac:dyDescent="0.45"/>
  <cols>
    <col min="1" max="1" width="101.86328125" style="25" customWidth="1"/>
    <col min="2" max="2" width="11.73046875" style="25" customWidth="1"/>
    <col min="3" max="3" width="15.59765625" style="25" customWidth="1"/>
    <col min="4" max="4" width="9.59765625" style="25" customWidth="1"/>
    <col min="5" max="5" width="15.1328125" style="25" customWidth="1"/>
    <col min="6" max="6" width="10.59765625" style="25" customWidth="1"/>
    <col min="7" max="7" width="17.3984375" style="25" customWidth="1"/>
    <col min="8" max="8" width="9" style="25" customWidth="1"/>
    <col min="9" max="16384" width="9.1328125" style="25"/>
  </cols>
  <sheetData>
    <row r="1" spans="1:7" x14ac:dyDescent="0.45">
      <c r="A1" s="24" t="s">
        <v>340</v>
      </c>
    </row>
    <row r="2" spans="1:7" x14ac:dyDescent="0.45">
      <c r="A2" s="24" t="s">
        <v>341</v>
      </c>
    </row>
    <row r="3" spans="1:7" x14ac:dyDescent="0.45">
      <c r="B3" s="122" t="s">
        <v>342</v>
      </c>
      <c r="C3" s="122"/>
      <c r="D3" s="122" t="s">
        <v>343</v>
      </c>
      <c r="E3" s="122"/>
      <c r="F3" s="122" t="s">
        <v>344</v>
      </c>
      <c r="G3" s="122"/>
    </row>
    <row r="4" spans="1:7" x14ac:dyDescent="0.45">
      <c r="B4" s="24" t="s">
        <v>345</v>
      </c>
      <c r="C4" s="24" t="s">
        <v>346</v>
      </c>
      <c r="D4" s="24" t="s">
        <v>345</v>
      </c>
      <c r="E4" s="24" t="s">
        <v>346</v>
      </c>
      <c r="F4" s="24" t="s">
        <v>347</v>
      </c>
      <c r="G4" s="24" t="s">
        <v>346</v>
      </c>
    </row>
    <row r="5" spans="1:7" x14ac:dyDescent="0.45">
      <c r="A5" s="22" t="s">
        <v>304</v>
      </c>
      <c r="B5" s="24">
        <f>VLOOKUP(A5,'Reservation data'!$C$7:$Q$116,8,FALSE)</f>
        <v>664</v>
      </c>
      <c r="C5" s="27">
        <f>TRUNC(B5/B6,6)</f>
        <v>8.6042999999999994E-2</v>
      </c>
      <c r="D5" s="24">
        <f>VLOOKUP(A5,'Reservation data'!$C$7:$Q$116,10,FALSE)</f>
        <v>100</v>
      </c>
      <c r="E5" s="27">
        <f>TRUNC(D5/D6,6)</f>
        <v>0.28011200000000003</v>
      </c>
      <c r="F5" s="24">
        <f>VLOOKUP(A5,'Reservation data'!$C$7:$Q$116,6,FALSE)</f>
        <v>764</v>
      </c>
      <c r="G5" s="27">
        <f>TRUNC(F5/F6,6)</f>
        <v>9.4624E-2</v>
      </c>
    </row>
    <row r="6" spans="1:7" x14ac:dyDescent="0.45">
      <c r="A6" s="25" t="str">
        <f>LEFT(A5, FIND("(",A5)-2)&amp;", Wisconsin"</f>
        <v>Ashland County, Wisconsin</v>
      </c>
      <c r="B6" s="24">
        <f>VLOOKUP(A6,'Reservation data'!$C$7:$Q$116,8,FALSE)</f>
        <v>7717</v>
      </c>
      <c r="C6" s="27"/>
      <c r="D6" s="24">
        <f>VLOOKUP(A6,'Reservation data'!$C$7:$Q$116,10,FALSE)</f>
        <v>357</v>
      </c>
      <c r="E6" s="27"/>
      <c r="F6" s="24">
        <f>VLOOKUP(A6,'Reservation data'!$C$7:$Q$116,6,FALSE)</f>
        <v>8074</v>
      </c>
      <c r="G6" s="27"/>
    </row>
    <row r="7" spans="1:7" x14ac:dyDescent="0.45">
      <c r="A7" s="22" t="s">
        <v>305</v>
      </c>
      <c r="B7" s="24">
        <f>VLOOKUP(A7,'Reservation data'!$C$7:$Q$116,8,FALSE)</f>
        <v>0</v>
      </c>
      <c r="C7" s="27">
        <f>TRUNC(B7/B8,6)</f>
        <v>0</v>
      </c>
      <c r="D7" s="24">
        <f>VLOOKUP(A7,'Reservation data'!$C$7:$Q$116,10,FALSE)</f>
        <v>0</v>
      </c>
      <c r="E7" s="27">
        <f>TRUNC(D7/D8,6)</f>
        <v>0</v>
      </c>
      <c r="F7" s="24">
        <f>VLOOKUP(A7,'Reservation data'!$C$7:$Q$116,6,FALSE)</f>
        <v>0</v>
      </c>
      <c r="G7" s="27">
        <f>TRUNC(F7/F8,6)</f>
        <v>0</v>
      </c>
    </row>
    <row r="8" spans="1:7" x14ac:dyDescent="0.45">
      <c r="A8" s="25" t="str">
        <f>LEFT(A7, FIND("(",A7)-2)&amp;", Wisconsin"</f>
        <v>Iron County, Wisconsin</v>
      </c>
      <c r="B8" s="24">
        <f>VLOOKUP(A8,'Reservation data'!$C$7:$Q$116,8,FALSE)</f>
        <v>2690</v>
      </c>
      <c r="C8" s="27"/>
      <c r="D8" s="24">
        <f>VLOOKUP(A8,'Reservation data'!$C$7:$Q$116,10,FALSE)</f>
        <v>110</v>
      </c>
      <c r="E8" s="27"/>
      <c r="F8" s="24">
        <f>VLOOKUP(A8,'Reservation data'!$C$7:$Q$116,6,FALSE)</f>
        <v>2800</v>
      </c>
      <c r="G8" s="27"/>
    </row>
    <row r="9" spans="1:7" x14ac:dyDescent="0.45">
      <c r="B9" s="24"/>
      <c r="C9" s="27"/>
      <c r="D9" s="24"/>
      <c r="E9" s="27"/>
      <c r="F9" s="24"/>
      <c r="G9" s="27"/>
    </row>
    <row r="10" spans="1:7" x14ac:dyDescent="0.45">
      <c r="A10" s="22" t="s">
        <v>306</v>
      </c>
      <c r="B10" s="24">
        <f>VLOOKUP(A10,'Reservation data'!$C$7:$Q$116,8,FALSE)</f>
        <v>0</v>
      </c>
      <c r="C10" s="27">
        <f>TRUNC(B10/B11,6)</f>
        <v>0</v>
      </c>
      <c r="D10" s="24">
        <f>VLOOKUP(A10,'Reservation data'!$C$7:$Q$116,10,FALSE)</f>
        <v>0</v>
      </c>
      <c r="E10" s="27">
        <f>TRUNC(D10/D11,6)</f>
        <v>0</v>
      </c>
      <c r="F10" s="24">
        <f>VLOOKUP(A10,'Reservation data'!$C$7:$Q$116,6,FALSE)</f>
        <v>0</v>
      </c>
      <c r="G10" s="27">
        <f>TRUNC(F10/F11,6)</f>
        <v>0</v>
      </c>
    </row>
    <row r="11" spans="1:7" x14ac:dyDescent="0.45">
      <c r="A11" s="25" t="str">
        <f>LEFT(A10, FIND("(",A10)-2)&amp;", Wisconsin"</f>
        <v>Douglas County, Wisconsin</v>
      </c>
      <c r="B11" s="24">
        <f>VLOOKUP(A11,'Reservation data'!$C$7:$Q$116,8,FALSE)</f>
        <v>22041</v>
      </c>
      <c r="C11" s="27"/>
      <c r="D11" s="24">
        <f>VLOOKUP(A11,'Reservation data'!$C$7:$Q$116,10,FALSE)</f>
        <v>850</v>
      </c>
      <c r="E11" s="27"/>
      <c r="F11" s="24">
        <f>VLOOKUP(A11,'Reservation data'!$C$7:$Q$116,6,FALSE)</f>
        <v>22891</v>
      </c>
      <c r="G11" s="27"/>
    </row>
    <row r="12" spans="1:7" x14ac:dyDescent="0.45">
      <c r="B12" s="24"/>
      <c r="C12" s="27"/>
      <c r="D12" s="24"/>
      <c r="E12" s="27"/>
      <c r="F12" s="24"/>
      <c r="G12" s="27"/>
    </row>
    <row r="13" spans="1:7" x14ac:dyDescent="0.45">
      <c r="A13" s="22" t="s">
        <v>307</v>
      </c>
      <c r="B13" s="24">
        <f>VLOOKUP(A13,'Reservation data'!$C$7:$Q$116,8,FALSE)</f>
        <v>92</v>
      </c>
      <c r="C13" s="27">
        <f>TRUNC(B13/B14,6)</f>
        <v>2.4344999999999999E-2</v>
      </c>
      <c r="D13" s="24">
        <f>VLOOKUP(A13,'Reservation data'!$C$7:$Q$116,10,FALSE)</f>
        <v>52</v>
      </c>
      <c r="E13" s="27">
        <f>TRUNC(D13/D14,6)</f>
        <v>0.33333299999999999</v>
      </c>
      <c r="F13" s="24">
        <f>VLOOKUP(A13,'Reservation data'!$C$7:$Q$116,6,FALSE)</f>
        <v>144</v>
      </c>
      <c r="G13" s="27">
        <f>TRUNC(F13/F14,6)</f>
        <v>3.6594000000000002E-2</v>
      </c>
    </row>
    <row r="14" spans="1:7" x14ac:dyDescent="0.45">
      <c r="A14" s="25" t="str">
        <f>LEFT(A13, FIND("(",A13)-2)&amp;", Wisconsin"</f>
        <v>Forest County, Wisconsin</v>
      </c>
      <c r="B14" s="24">
        <f>VLOOKUP(A14,'Reservation data'!$C$7:$Q$116,8,FALSE)</f>
        <v>3779</v>
      </c>
      <c r="C14" s="27"/>
      <c r="D14" s="24">
        <f>VLOOKUP(A14,'Reservation data'!$C$7:$Q$116,10,FALSE)</f>
        <v>156</v>
      </c>
      <c r="E14" s="27"/>
      <c r="F14" s="24">
        <f>VLOOKUP(A14,'Reservation data'!$C$7:$Q$116,6,FALSE)</f>
        <v>3935</v>
      </c>
      <c r="G14" s="27"/>
    </row>
    <row r="15" spans="1:7" x14ac:dyDescent="0.45">
      <c r="A15" s="22" t="s">
        <v>308</v>
      </c>
      <c r="B15" s="24">
        <f>VLOOKUP(A15,'Reservation data'!$C$7:$Q$116,8,FALSE)</f>
        <v>0</v>
      </c>
      <c r="C15" s="27">
        <f>TRUNC(B15/B16,6)</f>
        <v>0</v>
      </c>
      <c r="D15" s="24">
        <f>VLOOKUP(A15,'Reservation data'!$C$7:$Q$116,10,FALSE)</f>
        <v>0</v>
      </c>
      <c r="E15" s="27">
        <f>TRUNC(D15/D16,6)</f>
        <v>0</v>
      </c>
      <c r="F15" s="24">
        <f>VLOOKUP(A15,'Reservation data'!$C$7:$Q$116,6,FALSE)</f>
        <v>0</v>
      </c>
      <c r="G15" s="27">
        <f>TRUNC(F15/F16,6)</f>
        <v>0</v>
      </c>
    </row>
    <row r="16" spans="1:7" x14ac:dyDescent="0.45">
      <c r="A16" s="25" t="str">
        <f>LEFT(A15, FIND("(",A15)-2)&amp;", Wisconsin"</f>
        <v>Milwaukee County, Wisconsin</v>
      </c>
      <c r="B16" s="24">
        <f>VLOOKUP(A16,'Reservation data'!$C$7:$Q$116,8,FALSE)</f>
        <v>452838</v>
      </c>
      <c r="C16" s="27"/>
      <c r="D16" s="24">
        <f>VLOOKUP(A16,'Reservation data'!$C$7:$Q$116,10,FALSE)</f>
        <v>22236</v>
      </c>
      <c r="E16" s="27"/>
      <c r="F16" s="24">
        <f>VLOOKUP(A16,'Reservation data'!$C$7:$Q$116,6,FALSE)</f>
        <v>475074</v>
      </c>
      <c r="G16" s="27"/>
    </row>
    <row r="17" spans="1:7" x14ac:dyDescent="0.45">
      <c r="A17" s="22" t="s">
        <v>309</v>
      </c>
      <c r="B17" s="24">
        <f>VLOOKUP(A17,'Reservation data'!$C$7:$Q$116,8,FALSE)</f>
        <v>0</v>
      </c>
      <c r="C17" s="27">
        <f>TRUNC(B17/B18,6)</f>
        <v>0</v>
      </c>
      <c r="D17" s="24">
        <f>VLOOKUP(A17,'Reservation data'!$C$7:$Q$116,10,FALSE)</f>
        <v>0</v>
      </c>
      <c r="E17" s="27">
        <f>TRUNC(D17/D18,6)</f>
        <v>0</v>
      </c>
      <c r="F17" s="24">
        <f>VLOOKUP(A17,'Reservation data'!$C$7:$Q$116,6,FALSE)</f>
        <v>0</v>
      </c>
      <c r="G17" s="27">
        <f>TRUNC(F17/F18,6)</f>
        <v>0</v>
      </c>
    </row>
    <row r="18" spans="1:7" x14ac:dyDescent="0.45">
      <c r="A18" s="25" t="str">
        <f>LEFT(A17, FIND("(",A17)-2)&amp;", Wisconsin"</f>
        <v>Oconto County, Wisconsin</v>
      </c>
      <c r="B18" s="24">
        <f>VLOOKUP(A18,'Reservation data'!$C$7:$Q$116,8,FALSE)</f>
        <v>19178</v>
      </c>
      <c r="C18" s="27"/>
      <c r="D18" s="24">
        <f>VLOOKUP(A18,'Reservation data'!$C$7:$Q$116,10,FALSE)</f>
        <v>401</v>
      </c>
      <c r="E18" s="27"/>
      <c r="F18" s="24">
        <f>VLOOKUP(A18,'Reservation data'!$C$7:$Q$116,6,FALSE)</f>
        <v>19579</v>
      </c>
      <c r="G18" s="27"/>
    </row>
    <row r="19" spans="1:7" x14ac:dyDescent="0.45">
      <c r="B19" s="24"/>
      <c r="C19" s="27"/>
      <c r="D19" s="24"/>
      <c r="E19" s="27"/>
      <c r="F19" s="24"/>
      <c r="G19" s="27"/>
    </row>
    <row r="20" spans="1:7" x14ac:dyDescent="0.45">
      <c r="A20" s="22" t="s">
        <v>310</v>
      </c>
      <c r="B20" s="24">
        <f>VLOOKUP(A20,'Reservation data'!$C$7:$Q$116,8,FALSE)</f>
        <v>0</v>
      </c>
      <c r="C20" s="27">
        <f>TRUNC(B20/B21,6)</f>
        <v>0</v>
      </c>
      <c r="D20" s="24">
        <f>VLOOKUP(A20,'Reservation data'!$C$7:$Q$116,10,FALSE)</f>
        <v>0</v>
      </c>
      <c r="E20" s="27">
        <f>TRUNC(D20/D21,6)</f>
        <v>0</v>
      </c>
      <c r="F20" s="24">
        <f>VLOOKUP(A20,'Reservation data'!$C$7:$Q$116,6,FALSE)</f>
        <v>0</v>
      </c>
      <c r="G20" s="27">
        <f>TRUNC(F20/F21,6)</f>
        <v>0</v>
      </c>
    </row>
    <row r="21" spans="1:7" x14ac:dyDescent="0.45">
      <c r="A21" s="25" t="str">
        <f>LEFT(A20, FIND("(",A20)-2)&amp;", Wisconsin"</f>
        <v>Adams County, Wisconsin</v>
      </c>
      <c r="B21" s="24">
        <f>VLOOKUP(A21,'Reservation data'!$C$7:$Q$116,8,FALSE)</f>
        <v>8202</v>
      </c>
      <c r="C21" s="27"/>
      <c r="D21" s="24">
        <f>VLOOKUP(A21,'Reservation data'!$C$7:$Q$116,10,FALSE)</f>
        <v>434</v>
      </c>
      <c r="E21" s="27"/>
      <c r="F21" s="24">
        <f>VLOOKUP(A21,'Reservation data'!$C$7:$Q$116,6,FALSE)</f>
        <v>8636</v>
      </c>
      <c r="G21" s="27"/>
    </row>
    <row r="22" spans="1:7" x14ac:dyDescent="0.45">
      <c r="A22" s="22" t="s">
        <v>311</v>
      </c>
      <c r="B22" s="24">
        <f>VLOOKUP(A22,'Reservation data'!$C$7:$Q$116,8,FALSE)</f>
        <v>6</v>
      </c>
      <c r="C22" s="27">
        <f t="shared" ref="C22:E22" si="0">TRUNC(B22/B23,6)</f>
        <v>3.7300000000000001E-4</v>
      </c>
      <c r="D22" s="24">
        <f>VLOOKUP(A22,'Reservation data'!$C$7:$Q$116,10,FALSE)</f>
        <v>0</v>
      </c>
      <c r="E22" s="27">
        <f t="shared" si="0"/>
        <v>0</v>
      </c>
      <c r="F22" s="24">
        <f>VLOOKUP(A22,'Reservation data'!$C$7:$Q$116,6,FALSE)</f>
        <v>6</v>
      </c>
      <c r="G22" s="27">
        <f t="shared" ref="G22" si="1">TRUNC(F22/F23,6)</f>
        <v>3.6000000000000002E-4</v>
      </c>
    </row>
    <row r="23" spans="1:7" x14ac:dyDescent="0.45">
      <c r="A23" s="25" t="str">
        <f>LEFT(A22, FIND("(",A22)-2)&amp;", Wisconsin"</f>
        <v>Clark County, Wisconsin</v>
      </c>
      <c r="B23" s="24">
        <f>VLOOKUP(A23,'Reservation data'!$C$7:$Q$116,8,FALSE)</f>
        <v>16074</v>
      </c>
      <c r="C23" s="27"/>
      <c r="D23" s="24">
        <f>VLOOKUP(A23,'Reservation data'!$C$7:$Q$116,10,FALSE)</f>
        <v>562</v>
      </c>
      <c r="E23" s="27"/>
      <c r="F23" s="24">
        <f>VLOOKUP(A23,'Reservation data'!$C$7:$Q$116,6,FALSE)</f>
        <v>16636</v>
      </c>
      <c r="G23" s="27"/>
    </row>
    <row r="24" spans="1:7" x14ac:dyDescent="0.45">
      <c r="A24" s="22" t="s">
        <v>312</v>
      </c>
      <c r="B24" s="24">
        <f>VLOOKUP(A24,'Reservation data'!$C$7:$Q$116,8,FALSE)</f>
        <v>1</v>
      </c>
      <c r="C24" s="27">
        <f t="shared" ref="C24:E24" si="2">TRUNC(B24/B25,6)</f>
        <v>1.4100000000000001E-4</v>
      </c>
      <c r="D24" s="24">
        <f>VLOOKUP(A24,'Reservation data'!$C$7:$Q$116,10,FALSE)</f>
        <v>0</v>
      </c>
      <c r="E24" s="27">
        <f t="shared" si="2"/>
        <v>0</v>
      </c>
      <c r="F24" s="24">
        <f>VLOOKUP(A24,'Reservation data'!$C$7:$Q$116,6,FALSE)</f>
        <v>1</v>
      </c>
      <c r="G24" s="27">
        <f t="shared" ref="G24" si="3">TRUNC(F24/F25,6)</f>
        <v>1.37E-4</v>
      </c>
    </row>
    <row r="25" spans="1:7" x14ac:dyDescent="0.45">
      <c r="A25" s="25" t="str">
        <f>LEFT(A24, FIND("(",A24)-2)&amp;", Wisconsin"</f>
        <v>Crawford County, Wisconsin</v>
      </c>
      <c r="B25" s="24">
        <f>VLOOKUP(A25,'Reservation data'!$C$7:$Q$116,8,FALSE)</f>
        <v>7087</v>
      </c>
      <c r="C25" s="27"/>
      <c r="D25" s="24">
        <f>VLOOKUP(A25,'Reservation data'!$C$7:$Q$116,10,FALSE)</f>
        <v>202</v>
      </c>
      <c r="E25" s="27"/>
      <c r="F25" s="24">
        <f>VLOOKUP(A25,'Reservation data'!$C$7:$Q$116,6,FALSE)</f>
        <v>7289</v>
      </c>
      <c r="G25" s="27"/>
    </row>
    <row r="26" spans="1:7" x14ac:dyDescent="0.45">
      <c r="A26" s="22" t="s">
        <v>313</v>
      </c>
      <c r="B26" s="24">
        <f>VLOOKUP(A26,'Reservation data'!$C$7:$Q$116,8,FALSE)</f>
        <v>0</v>
      </c>
      <c r="C26" s="27">
        <f t="shared" ref="C26:E26" si="4">TRUNC(B26/B27,6)</f>
        <v>0</v>
      </c>
      <c r="D26" s="24">
        <f>VLOOKUP(A26,'Reservation data'!$C$7:$Q$116,10,FALSE)</f>
        <v>0</v>
      </c>
      <c r="E26" s="27">
        <f t="shared" si="4"/>
        <v>0</v>
      </c>
      <c r="F26" s="24">
        <f>VLOOKUP(A26,'Reservation data'!$C$7:$Q$116,6,FALSE)</f>
        <v>0</v>
      </c>
      <c r="G26" s="27">
        <f t="shared" ref="G26" si="5">TRUNC(F26/F27,6)</f>
        <v>0</v>
      </c>
    </row>
    <row r="27" spans="1:7" x14ac:dyDescent="0.45">
      <c r="A27" s="25" t="str">
        <f>LEFT(A26, FIND("(",A26)-2)&amp;", Wisconsin"</f>
        <v>Dane County, Wisconsin</v>
      </c>
      <c r="B27" s="24">
        <f>VLOOKUP(A27,'Reservation data'!$C$7:$Q$116,8,FALSE)</f>
        <v>317881</v>
      </c>
      <c r="C27" s="27"/>
      <c r="D27" s="24">
        <f>VLOOKUP(A27,'Reservation data'!$C$7:$Q$116,10,FALSE)</f>
        <v>7449</v>
      </c>
      <c r="E27" s="27"/>
      <c r="F27" s="24">
        <f>VLOOKUP(A27,'Reservation data'!$C$7:$Q$116,6,FALSE)</f>
        <v>325330</v>
      </c>
      <c r="G27" s="27"/>
    </row>
    <row r="28" spans="1:7" x14ac:dyDescent="0.45">
      <c r="A28" s="22" t="s">
        <v>314</v>
      </c>
      <c r="B28" s="24">
        <f>VLOOKUP(A28,'Reservation data'!$C$7:$Q$116,8,FALSE)</f>
        <v>0</v>
      </c>
      <c r="C28" s="27">
        <f t="shared" ref="C28:E28" si="6">TRUNC(B28/B29,6)</f>
        <v>0</v>
      </c>
      <c r="D28" s="24">
        <f>VLOOKUP(A28,'Reservation data'!$C$7:$Q$116,10,FALSE)</f>
        <v>0</v>
      </c>
      <c r="E28" s="27">
        <f t="shared" si="6"/>
        <v>0</v>
      </c>
      <c r="F28" s="24">
        <f>VLOOKUP(A28,'Reservation data'!$C$7:$Q$116,6,FALSE)</f>
        <v>0</v>
      </c>
      <c r="G28" s="27">
        <f t="shared" ref="G28" si="7">TRUNC(F28/F29,6)</f>
        <v>0</v>
      </c>
    </row>
    <row r="29" spans="1:7" x14ac:dyDescent="0.45">
      <c r="A29" s="25" t="str">
        <f>LEFT(A28, FIND("(",A28)-2)&amp;", Wisconsin"</f>
        <v>Eau Claire County, Wisconsin</v>
      </c>
      <c r="B29" s="24">
        <f>VLOOKUP(A29,'Reservation data'!$C$7:$Q$116,8,FALSE)</f>
        <v>57979</v>
      </c>
      <c r="C29" s="27"/>
      <c r="D29" s="24">
        <f>VLOOKUP(A29,'Reservation data'!$C$7:$Q$116,10,FALSE)</f>
        <v>1936</v>
      </c>
      <c r="E29" s="27"/>
      <c r="F29" s="24">
        <f>VLOOKUP(A29,'Reservation data'!$C$7:$Q$116,6,FALSE)</f>
        <v>59915</v>
      </c>
      <c r="G29" s="27"/>
    </row>
    <row r="30" spans="1:7" x14ac:dyDescent="0.45">
      <c r="A30" s="22" t="s">
        <v>315</v>
      </c>
      <c r="B30" s="24">
        <f>VLOOKUP(A30,'Reservation data'!$C$7:$Q$116,8,FALSE)</f>
        <v>206</v>
      </c>
      <c r="C30" s="27">
        <f t="shared" ref="C30:E30" si="8">TRUNC(B30/B31,6)</f>
        <v>2.2155000000000001E-2</v>
      </c>
      <c r="D30" s="24">
        <f>VLOOKUP(A30,'Reservation data'!$C$7:$Q$116,10,FALSE)</f>
        <v>55</v>
      </c>
      <c r="E30" s="27">
        <f t="shared" si="8"/>
        <v>0.101289</v>
      </c>
      <c r="F30" s="24">
        <f>VLOOKUP(A30,'Reservation data'!$C$7:$Q$116,6,FALSE)</f>
        <v>261</v>
      </c>
      <c r="G30" s="27">
        <f t="shared" ref="G30" si="9">TRUNC(F30/F31,6)</f>
        <v>2.6520999999999999E-2</v>
      </c>
    </row>
    <row r="31" spans="1:7" x14ac:dyDescent="0.45">
      <c r="A31" s="25" t="str">
        <f>LEFT(A30, FIND("(",A30)-2)&amp;", Wisconsin"</f>
        <v>Jackson County, Wisconsin</v>
      </c>
      <c r="B31" s="24">
        <f>VLOOKUP(A31,'Reservation data'!$C$7:$Q$116,8,FALSE)</f>
        <v>9298</v>
      </c>
      <c r="C31" s="27"/>
      <c r="D31" s="24">
        <f>VLOOKUP(A31,'Reservation data'!$C$7:$Q$116,10,FALSE)</f>
        <v>543</v>
      </c>
      <c r="E31" s="27"/>
      <c r="F31" s="24">
        <f>VLOOKUP(A31,'Reservation data'!$C$7:$Q$116,6,FALSE)</f>
        <v>9841</v>
      </c>
      <c r="G31" s="27"/>
    </row>
    <row r="32" spans="1:7" x14ac:dyDescent="0.45">
      <c r="A32" s="22" t="s">
        <v>316</v>
      </c>
      <c r="B32" s="24">
        <f>VLOOKUP(A32,'Reservation data'!$C$7:$Q$116,8,FALSE)</f>
        <v>26</v>
      </c>
      <c r="C32" s="27">
        <f t="shared" ref="C32:E32" si="10">TRUNC(B32/B33,6)</f>
        <v>2.1329999999999999E-3</v>
      </c>
      <c r="D32" s="24">
        <f>VLOOKUP(A32,'Reservation data'!$C$7:$Q$116,10,FALSE)</f>
        <v>0</v>
      </c>
      <c r="E32" s="27">
        <f t="shared" si="10"/>
        <v>0</v>
      </c>
      <c r="F32" s="24">
        <f>VLOOKUP(A32,'Reservation data'!$C$7:$Q$116,6,FALSE)</f>
        <v>26</v>
      </c>
      <c r="G32" s="27">
        <f t="shared" ref="G32" si="11">TRUNC(F32/F33,6)</f>
        <v>2.0439999999999998E-3</v>
      </c>
    </row>
    <row r="33" spans="1:7" x14ac:dyDescent="0.45">
      <c r="A33" s="25" t="str">
        <f>LEFT(A32, FIND("(",A32)-2)&amp;", Wisconsin"</f>
        <v>Juneau County, Wisconsin</v>
      </c>
      <c r="B33" s="24">
        <f>VLOOKUP(A33,'Reservation data'!$C$7:$Q$116,8,FALSE)</f>
        <v>12186</v>
      </c>
      <c r="C33" s="27"/>
      <c r="D33" s="24">
        <f>VLOOKUP(A33,'Reservation data'!$C$7:$Q$116,10,FALSE)</f>
        <v>531</v>
      </c>
      <c r="E33" s="27"/>
      <c r="F33" s="24">
        <f>VLOOKUP(A33,'Reservation data'!$C$7:$Q$116,6,FALSE)</f>
        <v>12717</v>
      </c>
      <c r="G33" s="27"/>
    </row>
    <row r="34" spans="1:7" x14ac:dyDescent="0.45">
      <c r="A34" s="22" t="s">
        <v>317</v>
      </c>
      <c r="B34" s="24">
        <f>VLOOKUP(A34,'Reservation data'!$C$7:$Q$116,8,FALSE)</f>
        <v>3</v>
      </c>
      <c r="C34" s="27">
        <f t="shared" ref="C34:E34" si="12">TRUNC(B34/B35,6)</f>
        <v>4.6999999999999997E-5</v>
      </c>
      <c r="D34" s="24">
        <f>VLOOKUP(A34,'Reservation data'!$C$7:$Q$116,10,FALSE)</f>
        <v>0</v>
      </c>
      <c r="E34" s="27">
        <f t="shared" si="12"/>
        <v>0</v>
      </c>
      <c r="F34" s="24">
        <f>VLOOKUP(A34,'Reservation data'!$C$7:$Q$116,6,FALSE)</f>
        <v>3</v>
      </c>
      <c r="G34" s="27">
        <f t="shared" ref="G34" si="13">TRUNC(F34/F35,6)</f>
        <v>4.5000000000000003E-5</v>
      </c>
    </row>
    <row r="35" spans="1:7" x14ac:dyDescent="0.45">
      <c r="A35" s="25" t="str">
        <f>LEFT(A34, FIND("(",A34)-2)&amp;", Wisconsin"</f>
        <v>La Crosse County, Wisconsin</v>
      </c>
      <c r="B35" s="24">
        <f>VLOOKUP(A35,'Reservation data'!$C$7:$Q$116,8,FALSE)</f>
        <v>63682</v>
      </c>
      <c r="C35" s="27"/>
      <c r="D35" s="24">
        <f>VLOOKUP(A35,'Reservation data'!$C$7:$Q$116,10,FALSE)</f>
        <v>2014</v>
      </c>
      <c r="E35" s="27"/>
      <c r="F35" s="24">
        <f>VLOOKUP(A35,'Reservation data'!$C$7:$Q$116,6,FALSE)</f>
        <v>65696</v>
      </c>
      <c r="G35" s="27"/>
    </row>
    <row r="36" spans="1:7" x14ac:dyDescent="0.45">
      <c r="A36" s="22" t="s">
        <v>318</v>
      </c>
      <c r="B36" s="24">
        <f>VLOOKUP(A36,'Reservation data'!$C$7:$Q$116,8,FALSE)</f>
        <v>0</v>
      </c>
      <c r="C36" s="27">
        <f t="shared" ref="C36:E36" si="14">TRUNC(B36/B37,6)</f>
        <v>0</v>
      </c>
      <c r="D36" s="24">
        <f>VLOOKUP(A36,'Reservation data'!$C$7:$Q$116,10,FALSE)</f>
        <v>0</v>
      </c>
      <c r="E36" s="27">
        <f t="shared" si="14"/>
        <v>0</v>
      </c>
      <c r="F36" s="24">
        <f>VLOOKUP(A36,'Reservation data'!$C$7:$Q$116,6,FALSE)</f>
        <v>0</v>
      </c>
      <c r="G36" s="27">
        <f t="shared" ref="G36" si="15">TRUNC(F36/F37,6)</f>
        <v>0</v>
      </c>
    </row>
    <row r="37" spans="1:7" x14ac:dyDescent="0.45">
      <c r="A37" s="25" t="str">
        <f>LEFT(A36, FIND("(",A36)-2)&amp;", Wisconsin"</f>
        <v>Marathon County, Wisconsin</v>
      </c>
      <c r="B37" s="24">
        <f>VLOOKUP(A37,'Reservation data'!$C$7:$Q$116,8,FALSE)</f>
        <v>71774</v>
      </c>
      <c r="C37" s="27"/>
      <c r="D37" s="24">
        <f>VLOOKUP(A37,'Reservation data'!$C$7:$Q$116,10,FALSE)</f>
        <v>2327</v>
      </c>
      <c r="E37" s="27"/>
      <c r="F37" s="24">
        <f>VLOOKUP(A37,'Reservation data'!$C$7:$Q$116,6,FALSE)</f>
        <v>74101</v>
      </c>
      <c r="G37" s="27"/>
    </row>
    <row r="38" spans="1:7" x14ac:dyDescent="0.45">
      <c r="A38" s="22" t="s">
        <v>319</v>
      </c>
      <c r="B38" s="24">
        <f>VLOOKUP(A38,'Reservation data'!$C$7:$Q$116,8,FALSE)</f>
        <v>30</v>
      </c>
      <c r="C38" s="27">
        <f t="shared" ref="C38:E38" si="16">TRUNC(B38/B39,6)</f>
        <v>1.3760000000000001E-3</v>
      </c>
      <c r="D38" s="24">
        <f>VLOOKUP(A38,'Reservation data'!$C$7:$Q$116,10,FALSE)</f>
        <v>5</v>
      </c>
      <c r="E38" s="27">
        <f t="shared" si="16"/>
        <v>8.2369999999999995E-3</v>
      </c>
      <c r="F38" s="24">
        <f>VLOOKUP(A38,'Reservation data'!$C$7:$Q$116,6,FALSE)</f>
        <v>35</v>
      </c>
      <c r="G38" s="27">
        <f t="shared" ref="G38" si="17">TRUNC(F38/F39,6)</f>
        <v>1.562E-3</v>
      </c>
    </row>
    <row r="39" spans="1:7" x14ac:dyDescent="0.45">
      <c r="A39" s="25" t="str">
        <f>LEFT(A38, FIND("(",A38)-2)&amp;", Wisconsin"</f>
        <v>Monroe County, Wisconsin</v>
      </c>
      <c r="B39" s="24">
        <f>VLOOKUP(A39,'Reservation data'!$C$7:$Q$116,8,FALSE)</f>
        <v>21789</v>
      </c>
      <c r="C39" s="27"/>
      <c r="D39" s="24">
        <f>VLOOKUP(A39,'Reservation data'!$C$7:$Q$116,10,FALSE)</f>
        <v>607</v>
      </c>
      <c r="E39" s="27"/>
      <c r="F39" s="24">
        <f>VLOOKUP(A39,'Reservation data'!$C$7:$Q$116,6,FALSE)</f>
        <v>22396</v>
      </c>
      <c r="G39" s="27"/>
    </row>
    <row r="40" spans="1:7" x14ac:dyDescent="0.45">
      <c r="A40" s="22" t="s">
        <v>320</v>
      </c>
      <c r="B40" s="24">
        <f>VLOOKUP(A40,'Reservation data'!$C$7:$Q$116,8,FALSE)</f>
        <v>41</v>
      </c>
      <c r="C40" s="27">
        <f t="shared" ref="C40:E40" si="18">TRUNC(B40/B41,6)</f>
        <v>1.1980000000000001E-3</v>
      </c>
      <c r="D40" s="24">
        <f>VLOOKUP(A40,'Reservation data'!$C$7:$Q$116,10,FALSE)</f>
        <v>20</v>
      </c>
      <c r="E40" s="27">
        <f t="shared" si="18"/>
        <v>2.0242E-2</v>
      </c>
      <c r="F40" s="24">
        <f>VLOOKUP(A40,'Reservation data'!$C$7:$Q$116,6,FALSE)</f>
        <v>61</v>
      </c>
      <c r="G40" s="27">
        <f t="shared" ref="G40" si="19">TRUNC(F40/F41,6)</f>
        <v>1.732E-3</v>
      </c>
    </row>
    <row r="41" spans="1:7" x14ac:dyDescent="0.45">
      <c r="A41" s="25" t="str">
        <f>LEFT(A40, FIND("(",A40)-2)&amp;", Wisconsin"</f>
        <v>Sauk County, Wisconsin</v>
      </c>
      <c r="B41" s="24">
        <f>VLOOKUP(A41,'Reservation data'!$C$7:$Q$116,8,FALSE)</f>
        <v>34221</v>
      </c>
      <c r="C41" s="27"/>
      <c r="D41" s="24">
        <f>VLOOKUP(A41,'Reservation data'!$C$7:$Q$116,10,FALSE)</f>
        <v>988</v>
      </c>
      <c r="E41" s="27"/>
      <c r="F41" s="24">
        <f>VLOOKUP(A41,'Reservation data'!$C$7:$Q$116,6,FALSE)</f>
        <v>35209</v>
      </c>
      <c r="G41" s="27"/>
    </row>
    <row r="42" spans="1:7" x14ac:dyDescent="0.45">
      <c r="A42" s="22" t="s">
        <v>321</v>
      </c>
      <c r="B42" s="24">
        <f>VLOOKUP(A42,'Reservation data'!$C$7:$Q$116,8,FALSE)</f>
        <v>23</v>
      </c>
      <c r="C42" s="27">
        <f t="shared" ref="C42:E42" si="20">TRUNC(B42/B43,6)</f>
        <v>1.158E-3</v>
      </c>
      <c r="D42" s="24">
        <f>VLOOKUP(A42,'Reservation data'!$C$7:$Q$116,10,FALSE)</f>
        <v>6</v>
      </c>
      <c r="E42" s="27">
        <f t="shared" si="20"/>
        <v>1.0255999999999999E-2</v>
      </c>
      <c r="F42" s="24">
        <f>VLOOKUP(A42,'Reservation data'!$C$7:$Q$116,6,FALSE)</f>
        <v>29</v>
      </c>
      <c r="G42" s="27">
        <f t="shared" ref="G42" si="21">TRUNC(F42/F43,6)</f>
        <v>1.418E-3</v>
      </c>
    </row>
    <row r="43" spans="1:7" x14ac:dyDescent="0.45">
      <c r="A43" s="25" t="str">
        <f>LEFT(A42, FIND("(",A42)-2)&amp;", Wisconsin"</f>
        <v>Shawano County, Wisconsin</v>
      </c>
      <c r="B43" s="24">
        <f>VLOOKUP(A43,'Reservation data'!$C$7:$Q$116,8,FALSE)</f>
        <v>19861</v>
      </c>
      <c r="C43" s="27"/>
      <c r="D43" s="24">
        <f>VLOOKUP(A43,'Reservation data'!$C$7:$Q$116,10,FALSE)</f>
        <v>585</v>
      </c>
      <c r="E43" s="27"/>
      <c r="F43" s="24">
        <f>VLOOKUP(A43,'Reservation data'!$C$7:$Q$116,6,FALSE)</f>
        <v>20446</v>
      </c>
      <c r="G43" s="27"/>
    </row>
    <row r="44" spans="1:7" x14ac:dyDescent="0.45">
      <c r="A44" s="22" t="s">
        <v>322</v>
      </c>
      <c r="B44" s="24">
        <f>VLOOKUP(A44,'Reservation data'!$C$7:$Q$116,8,FALSE)</f>
        <v>0</v>
      </c>
      <c r="C44" s="27">
        <f t="shared" ref="C44:E44" si="22">TRUNC(B44/B45,6)</f>
        <v>0</v>
      </c>
      <c r="D44" s="24">
        <f>VLOOKUP(A44,'Reservation data'!$C$7:$Q$116,10,FALSE)</f>
        <v>0</v>
      </c>
      <c r="E44" s="27">
        <f t="shared" si="22"/>
        <v>0</v>
      </c>
      <c r="F44" s="24">
        <f>VLOOKUP(A44,'Reservation data'!$C$7:$Q$116,6,FALSE)</f>
        <v>0</v>
      </c>
      <c r="G44" s="27">
        <f t="shared" ref="G44" si="23">TRUNC(F44/F45,6)</f>
        <v>0</v>
      </c>
    </row>
    <row r="45" spans="1:7" x14ac:dyDescent="0.45">
      <c r="A45" s="25" t="str">
        <f>LEFT(A44, FIND("(",A44)-2)&amp;", Wisconsin"</f>
        <v>Vernon County, Wisconsin</v>
      </c>
      <c r="B45" s="24">
        <f>VLOOKUP(A45,'Reservation data'!$C$7:$Q$116,8,FALSE)</f>
        <v>13843</v>
      </c>
      <c r="C45" s="27"/>
      <c r="D45" s="24">
        <f>VLOOKUP(A45,'Reservation data'!$C$7:$Q$116,10,FALSE)</f>
        <v>353</v>
      </c>
      <c r="E45" s="27"/>
      <c r="F45" s="24">
        <f>VLOOKUP(A45,'Reservation data'!$C$7:$Q$116,6,FALSE)</f>
        <v>14196</v>
      </c>
      <c r="G45" s="27"/>
    </row>
    <row r="46" spans="1:7" x14ac:dyDescent="0.45">
      <c r="A46" s="22" t="s">
        <v>323</v>
      </c>
      <c r="B46" s="24">
        <f>VLOOKUP(A46,'Reservation data'!$C$7:$Q$116,8,FALSE)</f>
        <v>45</v>
      </c>
      <c r="C46" s="27">
        <f t="shared" ref="C46:E46" si="24">TRUNC(B46/B47,6)</f>
        <v>1.2539999999999999E-3</v>
      </c>
      <c r="D46" s="24">
        <f>VLOOKUP(A46,'Reservation data'!$C$7:$Q$116,10,FALSE)</f>
        <v>4</v>
      </c>
      <c r="E46" s="27">
        <f t="shared" si="24"/>
        <v>2.5720000000000001E-3</v>
      </c>
      <c r="F46" s="24">
        <f>VLOOKUP(A46,'Reservation data'!$C$7:$Q$116,6,FALSE)</f>
        <v>49</v>
      </c>
      <c r="G46" s="27">
        <f t="shared" ref="G46" si="25">TRUNC(F46/F47,6)</f>
        <v>1.3090000000000001E-3</v>
      </c>
    </row>
    <row r="47" spans="1:7" x14ac:dyDescent="0.45">
      <c r="A47" s="25" t="str">
        <f>LEFT(A46, FIND("(",A46)-2)&amp;", Wisconsin"</f>
        <v>Wood County, Wisconsin</v>
      </c>
      <c r="B47" s="24">
        <f>VLOOKUP(A47,'Reservation data'!$C$7:$Q$116,8,FALSE)</f>
        <v>35858</v>
      </c>
      <c r="C47" s="27"/>
      <c r="D47" s="24">
        <f>VLOOKUP(A47,'Reservation data'!$C$7:$Q$116,10,FALSE)</f>
        <v>1555</v>
      </c>
      <c r="E47" s="27"/>
      <c r="F47" s="24">
        <f>VLOOKUP(A47,'Reservation data'!$C$7:$Q$116,6,FALSE)</f>
        <v>37413</v>
      </c>
      <c r="G47" s="27"/>
    </row>
    <row r="48" spans="1:7" x14ac:dyDescent="0.45">
      <c r="B48" s="24"/>
      <c r="C48" s="27"/>
      <c r="D48" s="24"/>
      <c r="E48" s="27"/>
      <c r="F48" s="24"/>
      <c r="G48" s="27"/>
    </row>
    <row r="49" spans="1:7" x14ac:dyDescent="0.45">
      <c r="A49" s="22" t="s">
        <v>324</v>
      </c>
      <c r="B49" s="24">
        <f>VLOOKUP(A49,'Reservation data'!$C$7:$Q$116,8,FALSE)</f>
        <v>0</v>
      </c>
      <c r="C49" s="27">
        <f t="shared" ref="C49" si="26">TRUNC(B49/B50,6)</f>
        <v>0</v>
      </c>
      <c r="D49" s="24">
        <f>VLOOKUP(A49,'Reservation data'!$C$7:$Q$116,10,FALSE)</f>
        <v>0</v>
      </c>
      <c r="E49" s="27">
        <f t="shared" ref="E49" si="27">TRUNC(D49/D50,6)</f>
        <v>0</v>
      </c>
      <c r="F49" s="24">
        <f>VLOOKUP(A49,'Reservation data'!$C$7:$Q$116,6,FALSE)</f>
        <v>0</v>
      </c>
      <c r="G49" s="27">
        <f t="shared" ref="G49" si="28">TRUNC(F49/F50,6)</f>
        <v>0</v>
      </c>
    </row>
    <row r="50" spans="1:7" x14ac:dyDescent="0.45">
      <c r="A50" s="25" t="str">
        <f>LEFT(A49, FIND("(",A49)-2)&amp;", Wisconsin"</f>
        <v>Burnett County, Wisconsin</v>
      </c>
      <c r="B50" s="24">
        <f>VLOOKUP(A50,'Reservation data'!$C$7:$Q$116,8,FALSE)</f>
        <v>6854</v>
      </c>
      <c r="C50" s="27"/>
      <c r="D50" s="24">
        <f>VLOOKUP(A50,'Reservation data'!$C$7:$Q$116,10,FALSE)</f>
        <v>374</v>
      </c>
      <c r="E50" s="27"/>
      <c r="F50" s="24">
        <f>VLOOKUP(A50,'Reservation data'!$C$7:$Q$116,6,FALSE)</f>
        <v>7228</v>
      </c>
      <c r="G50" s="27"/>
    </row>
    <row r="51" spans="1:7" x14ac:dyDescent="0.45">
      <c r="A51" s="22" t="s">
        <v>325</v>
      </c>
      <c r="B51" s="24">
        <f>VLOOKUP(A51,'Reservation data'!$C$7:$Q$116,8,FALSE)</f>
        <v>1114</v>
      </c>
      <c r="C51" s="27">
        <f t="shared" ref="C51" si="29">TRUNC(B51/B52,6)</f>
        <v>0.14247299999999999</v>
      </c>
      <c r="D51" s="24">
        <f>VLOOKUP(A51,'Reservation data'!$C$7:$Q$116,10,FALSE)</f>
        <v>151</v>
      </c>
      <c r="E51" s="27">
        <f t="shared" ref="E51" si="30">TRUNC(D51/D52,6)</f>
        <v>0.27911200000000003</v>
      </c>
      <c r="F51" s="24">
        <f>VLOOKUP(A51,'Reservation data'!$C$7:$Q$116,6,FALSE)</f>
        <v>1265</v>
      </c>
      <c r="G51" s="27">
        <f t="shared" ref="G51" si="31">TRUNC(F51/F52,6)</f>
        <v>0.15131500000000001</v>
      </c>
    </row>
    <row r="52" spans="1:7" x14ac:dyDescent="0.45">
      <c r="A52" s="25" t="str">
        <f>LEFT(A51, FIND("(",A51)-2)&amp;", Wisconsin"</f>
        <v>Sawyer County, Wisconsin</v>
      </c>
      <c r="B52" s="24">
        <f>VLOOKUP(A52,'Reservation data'!$C$7:$Q$116,8,FALSE)</f>
        <v>7819</v>
      </c>
      <c r="C52" s="27"/>
      <c r="D52" s="24">
        <f>VLOOKUP(A52,'Reservation data'!$C$7:$Q$116,10,FALSE)</f>
        <v>541</v>
      </c>
      <c r="E52" s="27"/>
      <c r="F52" s="24">
        <f>VLOOKUP(A52,'Reservation data'!$C$7:$Q$116,6,FALSE)</f>
        <v>8360</v>
      </c>
      <c r="G52" s="27"/>
    </row>
    <row r="53" spans="1:7" x14ac:dyDescent="0.45">
      <c r="A53" s="22" t="s">
        <v>326</v>
      </c>
      <c r="B53" s="24">
        <f>VLOOKUP(A53,'Reservation data'!$C$7:$Q$116,8,FALSE)</f>
        <v>0</v>
      </c>
      <c r="C53" s="27">
        <f t="shared" ref="C53" si="32">TRUNC(B53/B54,6)</f>
        <v>0</v>
      </c>
      <c r="D53" s="24">
        <f>VLOOKUP(A53,'Reservation data'!$C$7:$Q$116,10,FALSE)</f>
        <v>0</v>
      </c>
      <c r="E53" s="27">
        <f t="shared" ref="E53" si="33">TRUNC(D53/D54,6)</f>
        <v>0</v>
      </c>
      <c r="F53" s="24">
        <f>VLOOKUP(A53,'Reservation data'!$C$7:$Q$116,6,FALSE)</f>
        <v>0</v>
      </c>
      <c r="G53" s="27">
        <f t="shared" ref="G53" si="34">TRUNC(F53/F54,6)</f>
        <v>0</v>
      </c>
    </row>
    <row r="54" spans="1:7" x14ac:dyDescent="0.45">
      <c r="A54" s="25" t="str">
        <f>LEFT(A53, FIND("(",A53)-2)&amp;", Wisconsin"</f>
        <v>Washburn County, Wisconsin</v>
      </c>
      <c r="B54" s="24">
        <f>VLOOKUP(A54,'Reservation data'!$C$7:$Q$116,8,FALSE)</f>
        <v>7249</v>
      </c>
      <c r="C54" s="27"/>
      <c r="D54" s="24">
        <f>VLOOKUP(A54,'Reservation data'!$C$7:$Q$116,10,FALSE)</f>
        <v>307</v>
      </c>
      <c r="E54" s="27"/>
      <c r="F54" s="24">
        <f>VLOOKUP(A54,'Reservation data'!$C$7:$Q$116,6,FALSE)</f>
        <v>7556</v>
      </c>
      <c r="G54" s="27"/>
    </row>
    <row r="55" spans="1:7" x14ac:dyDescent="0.45">
      <c r="B55" s="24"/>
      <c r="C55" s="27"/>
      <c r="D55" s="24"/>
      <c r="E55" s="27"/>
      <c r="F55" s="24"/>
      <c r="G55" s="27"/>
    </row>
    <row r="56" spans="1:7" x14ac:dyDescent="0.45">
      <c r="A56" s="22" t="s">
        <v>327</v>
      </c>
      <c r="B56" s="24">
        <f>VLOOKUP(A56,'Reservation data'!$C$7:$Q$116,8,FALSE)</f>
        <v>3</v>
      </c>
      <c r="C56" s="27">
        <f t="shared" ref="C56" si="35">TRUNC(B56/B57,6)</f>
        <v>1.1150000000000001E-3</v>
      </c>
      <c r="D56" s="24">
        <f>VLOOKUP(A56,'Reservation data'!$C$7:$Q$116,10,FALSE)</f>
        <v>0</v>
      </c>
      <c r="E56" s="27">
        <f t="shared" ref="E56" si="36">TRUNC(D56/D57,6)</f>
        <v>0</v>
      </c>
      <c r="F56" s="24">
        <f>VLOOKUP(A56,'Reservation data'!$C$7:$Q$116,6,FALSE)</f>
        <v>3</v>
      </c>
      <c r="G56" s="27">
        <f t="shared" ref="G56" si="37">TRUNC(F56/F57,6)</f>
        <v>1.0709999999999999E-3</v>
      </c>
    </row>
    <row r="57" spans="1:7" x14ac:dyDescent="0.45">
      <c r="A57" s="25" t="str">
        <f>LEFT(A56, FIND("(",A56)-2)&amp;", Wisconsin"</f>
        <v>Iron County, Wisconsin</v>
      </c>
      <c r="B57" s="24">
        <f>VLOOKUP(A57,'Reservation data'!$C$7:$Q$116,8,FALSE)</f>
        <v>2690</v>
      </c>
      <c r="C57" s="27"/>
      <c r="D57" s="24">
        <f>VLOOKUP(A57,'Reservation data'!$C$7:$Q$116,10,FALSE)</f>
        <v>110</v>
      </c>
      <c r="E57" s="27"/>
      <c r="F57" s="24">
        <f>VLOOKUP(A57,'Reservation data'!$C$7:$Q$116,6,FALSE)</f>
        <v>2800</v>
      </c>
      <c r="G57" s="27"/>
    </row>
    <row r="58" spans="1:7" x14ac:dyDescent="0.45">
      <c r="A58" s="22" t="s">
        <v>328</v>
      </c>
      <c r="B58" s="24">
        <f>VLOOKUP(A58,'Reservation data'!$C$7:$Q$116,8,FALSE)</f>
        <v>14</v>
      </c>
      <c r="C58" s="27">
        <f t="shared" ref="C58" si="38">TRUNC(B58/B59,6)</f>
        <v>8.3199999999999995E-4</v>
      </c>
      <c r="D58" s="24">
        <f>VLOOKUP(A58,'Reservation data'!$C$7:$Q$116,10,FALSE)</f>
        <v>0</v>
      </c>
      <c r="E58" s="27">
        <f t="shared" ref="E58" si="39">TRUNC(D58/D59,6)</f>
        <v>0</v>
      </c>
      <c r="F58" s="24">
        <f>VLOOKUP(A58,'Reservation data'!$C$7:$Q$116,6,FALSE)</f>
        <v>14</v>
      </c>
      <c r="G58" s="27">
        <f t="shared" ref="G58" si="40">TRUNC(F58/F59,6)</f>
        <v>8.1400000000000005E-4</v>
      </c>
    </row>
    <row r="59" spans="1:7" x14ac:dyDescent="0.45">
      <c r="A59" s="25" t="str">
        <f>LEFT(A58, FIND("(",A58)-2)&amp;", Wisconsin"</f>
        <v>Oneida County, Wisconsin</v>
      </c>
      <c r="B59" s="24">
        <f>VLOOKUP(A59,'Reservation data'!$C$7:$Q$116,8,FALSE)</f>
        <v>16809</v>
      </c>
      <c r="C59" s="27"/>
      <c r="D59" s="24">
        <f>VLOOKUP(A59,'Reservation data'!$C$7:$Q$116,10,FALSE)</f>
        <v>377</v>
      </c>
      <c r="E59" s="27"/>
      <c r="F59" s="24">
        <f>VLOOKUP(A59,'Reservation data'!$C$7:$Q$116,6,FALSE)</f>
        <v>17186</v>
      </c>
      <c r="G59" s="27"/>
    </row>
    <row r="60" spans="1:7" x14ac:dyDescent="0.45">
      <c r="A60" s="22" t="s">
        <v>329</v>
      </c>
      <c r="B60" s="24">
        <f>VLOOKUP(A60,'Reservation data'!$C$7:$Q$116,8,FALSE)</f>
        <v>1394</v>
      </c>
      <c r="C60" s="27">
        <f t="shared" ref="C60" si="41">TRUNC(B60/B61,6)</f>
        <v>0.136854</v>
      </c>
      <c r="D60" s="24">
        <f>VLOOKUP(A60,'Reservation data'!$C$7:$Q$116,10,FALSE)</f>
        <v>138</v>
      </c>
      <c r="E60" s="27">
        <f t="shared" ref="E60" si="42">TRUNC(D60/D61,6)</f>
        <v>0.28278599999999998</v>
      </c>
      <c r="F60" s="24">
        <f>VLOOKUP(A60,'Reservation data'!$C$7:$Q$116,6,FALSE)</f>
        <v>1532</v>
      </c>
      <c r="G60" s="27">
        <f t="shared" ref="G60" si="43">TRUNC(F60/F61,6)</f>
        <v>0.14352599999999999</v>
      </c>
    </row>
    <row r="61" spans="1:7" x14ac:dyDescent="0.45">
      <c r="A61" s="25" t="str">
        <f>LEFT(A60, FIND("(",A60)-2)&amp;", Wisconsin"</f>
        <v>Vilas County, Wisconsin</v>
      </c>
      <c r="B61" s="24">
        <f>VLOOKUP(A61,'Reservation data'!$C$7:$Q$116,8,FALSE)</f>
        <v>10186</v>
      </c>
      <c r="C61" s="27"/>
      <c r="D61" s="24">
        <f>VLOOKUP(A61,'Reservation data'!$C$7:$Q$116,10,FALSE)</f>
        <v>488</v>
      </c>
      <c r="E61" s="27"/>
      <c r="F61" s="24">
        <f>VLOOKUP(A61,'Reservation data'!$C$7:$Q$116,6,FALSE)</f>
        <v>10674</v>
      </c>
      <c r="G61" s="27"/>
    </row>
    <row r="62" spans="1:7" x14ac:dyDescent="0.45">
      <c r="B62" s="24"/>
      <c r="C62" s="27"/>
      <c r="D62" s="24"/>
      <c r="E62" s="27"/>
      <c r="F62" s="24"/>
      <c r="G62" s="27"/>
    </row>
    <row r="63" spans="1:7" x14ac:dyDescent="0.45">
      <c r="A63" s="22" t="s">
        <v>330</v>
      </c>
      <c r="B63" s="24">
        <f>VLOOKUP(A63,'Reservation data'!$C$7:$Q$116,8,FALSE)</f>
        <v>1076</v>
      </c>
      <c r="C63" s="27">
        <f t="shared" ref="C63:E63" si="44">TRUNC(B63/B64,6)</f>
        <v>0.76692800000000005</v>
      </c>
      <c r="D63" s="24">
        <f>VLOOKUP(A63,'Reservation data'!$C$7:$Q$116,10,FALSE)</f>
        <v>160</v>
      </c>
      <c r="E63" s="27">
        <f t="shared" si="44"/>
        <v>0.95238</v>
      </c>
      <c r="F63" s="24">
        <f>VLOOKUP(A63,'Reservation data'!$C$7:$Q$116,6,FALSE)</f>
        <v>1236</v>
      </c>
      <c r="G63" s="27">
        <f t="shared" ref="G63" si="45">TRUNC(F63/F64,6)</f>
        <v>0.78676000000000001</v>
      </c>
    </row>
    <row r="64" spans="1:7" x14ac:dyDescent="0.45">
      <c r="A64" s="25" t="str">
        <f>LEFT(A63, FIND("(",A63)-2)&amp;", Wisconsin"</f>
        <v>Menominee County, Wisconsin</v>
      </c>
      <c r="B64" s="24">
        <f>VLOOKUP(A64,'Reservation data'!$C$7:$Q$116,8,FALSE)</f>
        <v>1403</v>
      </c>
      <c r="C64" s="27"/>
      <c r="D64" s="24">
        <f>VLOOKUP(A64,'Reservation data'!$C$7:$Q$116,10,FALSE)</f>
        <v>168</v>
      </c>
      <c r="E64" s="27"/>
      <c r="F64" s="24">
        <f>VLOOKUP(A64,'Reservation data'!$C$7:$Q$116,6,FALSE)</f>
        <v>1571</v>
      </c>
      <c r="G64" s="27"/>
    </row>
    <row r="65" spans="1:7" x14ac:dyDescent="0.45">
      <c r="A65" s="22" t="s">
        <v>331</v>
      </c>
      <c r="B65" s="24">
        <f>VLOOKUP(A65,'Reservation data'!$C$7:$Q$116,8,FALSE)</f>
        <v>44</v>
      </c>
      <c r="C65" s="27">
        <f t="shared" ref="C65:E65" si="46">TRUNC(B65/B66,6)</f>
        <v>2.215E-3</v>
      </c>
      <c r="D65" s="24">
        <f>VLOOKUP(A65,'Reservation data'!$C$7:$Q$116,10,FALSE)</f>
        <v>4</v>
      </c>
      <c r="E65" s="27">
        <f t="shared" si="46"/>
        <v>6.8370000000000002E-3</v>
      </c>
      <c r="F65" s="24">
        <f>VLOOKUP(A65,'Reservation data'!$C$7:$Q$116,6,FALSE)</f>
        <v>48</v>
      </c>
      <c r="G65" s="27">
        <f t="shared" ref="G65" si="47">TRUNC(F65/F66,6)</f>
        <v>2.3470000000000001E-3</v>
      </c>
    </row>
    <row r="66" spans="1:7" x14ac:dyDescent="0.45">
      <c r="A66" s="25" t="str">
        <f>LEFT(A65, FIND("(",A65)-2)&amp;", Wisconsin"</f>
        <v>Shawano County, Wisconsin</v>
      </c>
      <c r="B66" s="24">
        <f>VLOOKUP(A66,'Reservation data'!$C$7:$Q$116,8,FALSE)</f>
        <v>19861</v>
      </c>
      <c r="C66" s="27"/>
      <c r="D66" s="24">
        <f>VLOOKUP(A66,'Reservation data'!$C$7:$Q$116,10,FALSE)</f>
        <v>585</v>
      </c>
      <c r="E66" s="27"/>
      <c r="F66" s="24">
        <f>VLOOKUP(A66,'Reservation data'!$C$7:$Q$116,6,FALSE)</f>
        <v>20446</v>
      </c>
      <c r="G66" s="27"/>
    </row>
    <row r="67" spans="1:7" x14ac:dyDescent="0.45">
      <c r="B67" s="24"/>
      <c r="C67" s="27"/>
      <c r="D67" s="24"/>
      <c r="E67" s="27"/>
      <c r="F67" s="24"/>
      <c r="G67" s="27"/>
    </row>
    <row r="68" spans="1:7" x14ac:dyDescent="0.45">
      <c r="A68" s="22" t="s">
        <v>332</v>
      </c>
      <c r="B68" s="24">
        <f>VLOOKUP(A68,'Reservation data'!$C$7:$Q$116,8,FALSE)</f>
        <v>12330</v>
      </c>
      <c r="C68" s="27">
        <f t="shared" ref="C68" si="48">TRUNC(B68/B69,6)</f>
        <v>8.7001999999999996E-2</v>
      </c>
      <c r="D68" s="24">
        <f>VLOOKUP(A68,'Reservation data'!$C$7:$Q$116,10,FALSE)</f>
        <v>308</v>
      </c>
      <c r="E68" s="27">
        <f t="shared" ref="E68" si="49">TRUNC(D68/D69,6)</f>
        <v>7.3246000000000006E-2</v>
      </c>
      <c r="F68" s="24">
        <f>VLOOKUP(A68,'Reservation data'!$C$7:$Q$116,6,FALSE)</f>
        <v>12638</v>
      </c>
      <c r="G68" s="27">
        <f t="shared" ref="G68" si="50">TRUNC(F68/F69,6)</f>
        <v>8.6606000000000002E-2</v>
      </c>
    </row>
    <row r="69" spans="1:7" x14ac:dyDescent="0.45">
      <c r="A69" s="25" t="str">
        <f>LEFT(A68, FIND("(",A68)-2)&amp;", Wisconsin"</f>
        <v>Brown County, Wisconsin</v>
      </c>
      <c r="B69" s="24">
        <f>VLOOKUP(A69,'Reservation data'!$C$7:$Q$116,8,FALSE)</f>
        <v>141720</v>
      </c>
      <c r="C69" s="27"/>
      <c r="D69" s="24">
        <f>VLOOKUP(A69,'Reservation data'!$C$7:$Q$116,10,FALSE)</f>
        <v>4205</v>
      </c>
      <c r="E69" s="27"/>
      <c r="F69" s="24">
        <f>VLOOKUP(A69,'Reservation data'!$C$7:$Q$116,6,FALSE)</f>
        <v>145925</v>
      </c>
      <c r="G69" s="27"/>
    </row>
    <row r="70" spans="1:7" x14ac:dyDescent="0.45">
      <c r="A70" s="22" t="s">
        <v>333</v>
      </c>
      <c r="B70" s="24">
        <f>VLOOKUP(A70,'Reservation data'!$C$7:$Q$116,8,FALSE)</f>
        <v>2013</v>
      </c>
      <c r="C70" s="27">
        <f t="shared" ref="C70" si="51">TRUNC(B70/B71,6)</f>
        <v>1.9677E-2</v>
      </c>
      <c r="D70" s="24">
        <f>VLOOKUP(A70,'Reservation data'!$C$7:$Q$116,10,FALSE)</f>
        <v>106</v>
      </c>
      <c r="E70" s="27">
        <f t="shared" ref="E70" si="52">TRUNC(D70/D71,6)</f>
        <v>3.2504999999999999E-2</v>
      </c>
      <c r="F70" s="24">
        <f>VLOOKUP(A70,'Reservation data'!$C$7:$Q$116,6,FALSE)</f>
        <v>2119</v>
      </c>
      <c r="G70" s="27">
        <f t="shared" ref="G70" si="53">TRUNC(F70/F71,6)</f>
        <v>2.0074000000000002E-2</v>
      </c>
    </row>
    <row r="71" spans="1:7" x14ac:dyDescent="0.45">
      <c r="A71" s="25" t="str">
        <f>LEFT(A70, FIND("(",A70)-2)&amp;", Wisconsin"</f>
        <v>Outagamie County, Wisconsin</v>
      </c>
      <c r="B71" s="24">
        <f>VLOOKUP(A71,'Reservation data'!$C$7:$Q$116,8,FALSE)</f>
        <v>102297</v>
      </c>
      <c r="C71" s="27"/>
      <c r="D71" s="24">
        <f>VLOOKUP(A71,'Reservation data'!$C$7:$Q$116,10,FALSE)</f>
        <v>3261</v>
      </c>
      <c r="E71" s="27"/>
      <c r="F71" s="24">
        <f>VLOOKUP(A71,'Reservation data'!$C$7:$Q$116,6,FALSE)</f>
        <v>105558</v>
      </c>
      <c r="G71" s="27"/>
    </row>
    <row r="72" spans="1:7" x14ac:dyDescent="0.45">
      <c r="B72" s="24"/>
      <c r="C72" s="27"/>
      <c r="D72" s="24"/>
      <c r="E72" s="27"/>
      <c r="F72" s="24"/>
      <c r="G72" s="27"/>
    </row>
    <row r="73" spans="1:7" x14ac:dyDescent="0.45">
      <c r="A73" s="22" t="s">
        <v>334</v>
      </c>
      <c r="B73" s="24">
        <f>VLOOKUP(A73,'Reservation data'!$C$7:$Q$116,8,FALSE)</f>
        <v>498</v>
      </c>
      <c r="C73" s="27">
        <f t="shared" ref="C73:E73" si="54">TRUNC(B73/B74,6)</f>
        <v>6.6989000000000007E-2</v>
      </c>
      <c r="D73" s="24">
        <f>VLOOKUP(A73,'Reservation data'!$C$7:$Q$116,10,FALSE)</f>
        <v>74</v>
      </c>
      <c r="E73" s="27">
        <f t="shared" si="54"/>
        <v>0.26618700000000001</v>
      </c>
      <c r="F73" s="24">
        <f>VLOOKUP(A73,'Reservation data'!$C$7:$Q$116,6,FALSE)</f>
        <v>572</v>
      </c>
      <c r="G73" s="27">
        <f t="shared" ref="G73" si="55">TRUNC(F73/F74,6)</f>
        <v>7.417E-2</v>
      </c>
    </row>
    <row r="74" spans="1:7" x14ac:dyDescent="0.45">
      <c r="A74" s="25" t="str">
        <f>LEFT(A73, FIND("(",A73)-2)&amp;", Wisconsin"</f>
        <v>Bayfield County, Wisconsin</v>
      </c>
      <c r="B74" s="24">
        <f>VLOOKUP(A74,'Reservation data'!$C$7:$Q$116,8,FALSE)</f>
        <v>7434</v>
      </c>
      <c r="C74" s="27"/>
      <c r="D74" s="24">
        <f>VLOOKUP(A74,'Reservation data'!$C$7:$Q$116,10,FALSE)</f>
        <v>278</v>
      </c>
      <c r="E74" s="27"/>
      <c r="F74" s="24">
        <f>VLOOKUP(A74,'Reservation data'!$C$7:$Q$116,6,FALSE)</f>
        <v>7712</v>
      </c>
      <c r="G74" s="27"/>
    </row>
    <row r="75" spans="1:7" x14ac:dyDescent="0.45">
      <c r="B75" s="24"/>
      <c r="C75" s="27"/>
      <c r="D75" s="24"/>
      <c r="E75" s="27"/>
      <c r="F75" s="24"/>
      <c r="G75" s="27"/>
    </row>
    <row r="76" spans="1:7" x14ac:dyDescent="0.45">
      <c r="A76" s="22" t="s">
        <v>335</v>
      </c>
      <c r="B76" s="24">
        <f>VLOOKUP(A76,'Reservation data'!$C$7:$Q$116,8,FALSE)</f>
        <v>26</v>
      </c>
      <c r="C76" s="27">
        <f t="shared" ref="C76:E76" si="56">TRUNC(B76/B77,6)</f>
        <v>1.15E-3</v>
      </c>
      <c r="D76" s="24">
        <f>VLOOKUP(A76,'Reservation data'!$C$7:$Q$116,10,FALSE)</f>
        <v>0</v>
      </c>
      <c r="E76" s="27">
        <f t="shared" si="56"/>
        <v>0</v>
      </c>
      <c r="F76" s="24">
        <f>VLOOKUP(A76,'Reservation data'!$C$7:$Q$116,6,FALSE)</f>
        <v>26</v>
      </c>
      <c r="G76" s="27">
        <f t="shared" ref="G76" si="57">TRUNC(F76/F77,6)</f>
        <v>1.114E-3</v>
      </c>
    </row>
    <row r="77" spans="1:7" x14ac:dyDescent="0.45">
      <c r="A77" s="25" t="str">
        <f>LEFT(A76, FIND("(",A76)-2)&amp;", Wisconsin"</f>
        <v>Barron County, Wisconsin</v>
      </c>
      <c r="B77" s="24">
        <f>VLOOKUP(A77,'Reservation data'!$C$7:$Q$116,8,FALSE)</f>
        <v>22593</v>
      </c>
      <c r="C77" s="27"/>
      <c r="D77" s="24">
        <f>VLOOKUP(A77,'Reservation data'!$C$7:$Q$116,10,FALSE)</f>
        <v>739</v>
      </c>
      <c r="E77" s="27"/>
      <c r="F77" s="24">
        <f>VLOOKUP(A77,'Reservation data'!$C$7:$Q$116,6,FALSE)</f>
        <v>23332</v>
      </c>
      <c r="G77" s="27"/>
    </row>
    <row r="78" spans="1:7" x14ac:dyDescent="0.45">
      <c r="A78" s="22" t="s">
        <v>336</v>
      </c>
      <c r="B78" s="24">
        <f>VLOOKUP(A78,'Reservation data'!$C$7:$Q$116,8,FALSE)</f>
        <v>126</v>
      </c>
      <c r="C78" s="27">
        <f t="shared" ref="C78:E78" si="58">TRUNC(B78/B79,6)</f>
        <v>1.8383E-2</v>
      </c>
      <c r="D78" s="24">
        <f>VLOOKUP(A78,'Reservation data'!$C$7:$Q$116,10,FALSE)</f>
        <v>6</v>
      </c>
      <c r="E78" s="27">
        <f t="shared" si="58"/>
        <v>1.6042000000000001E-2</v>
      </c>
      <c r="F78" s="24">
        <f>VLOOKUP(A78,'Reservation data'!$C$7:$Q$116,6,FALSE)</f>
        <v>132</v>
      </c>
      <c r="G78" s="27">
        <f t="shared" ref="G78" si="59">TRUNC(F78/F79,6)</f>
        <v>1.8262E-2</v>
      </c>
    </row>
    <row r="79" spans="1:7" x14ac:dyDescent="0.45">
      <c r="A79" s="25" t="str">
        <f>LEFT(A78, FIND("(",A78)-2)&amp;", Wisconsin"</f>
        <v>Burnett County, Wisconsin</v>
      </c>
      <c r="B79" s="24">
        <f>VLOOKUP(A79,'Reservation data'!$C$7:$Q$116,8,FALSE)</f>
        <v>6854</v>
      </c>
      <c r="C79" s="27"/>
      <c r="D79" s="24">
        <f>VLOOKUP(A79,'Reservation data'!$C$7:$Q$116,10,FALSE)</f>
        <v>374</v>
      </c>
      <c r="E79" s="27"/>
      <c r="F79" s="24">
        <f>VLOOKUP(A79,'Reservation data'!$C$7:$Q$116,6,FALSE)</f>
        <v>7228</v>
      </c>
      <c r="G79" s="27"/>
    </row>
    <row r="80" spans="1:7" x14ac:dyDescent="0.45">
      <c r="A80" s="22" t="s">
        <v>337</v>
      </c>
      <c r="B80" s="24">
        <f>VLOOKUP(A80,'Reservation data'!$C$7:$Q$116,8,FALSE)</f>
        <v>51</v>
      </c>
      <c r="C80" s="27">
        <f t="shared" ref="C80:E80" si="60">TRUNC(B80/B81,6)</f>
        <v>2.2889999999999998E-3</v>
      </c>
      <c r="D80" s="24">
        <f>VLOOKUP(A80,'Reservation data'!$C$7:$Q$116,10,FALSE)</f>
        <v>12</v>
      </c>
      <c r="E80" s="27">
        <f t="shared" si="60"/>
        <v>1.2383E-2</v>
      </c>
      <c r="F80" s="24">
        <f>VLOOKUP(A80,'Reservation data'!$C$7:$Q$116,6,FALSE)</f>
        <v>63</v>
      </c>
      <c r="G80" s="27">
        <f t="shared" ref="G80" si="61">TRUNC(F80/F81,6)</f>
        <v>2.7100000000000002E-3</v>
      </c>
    </row>
    <row r="81" spans="1:7" x14ac:dyDescent="0.45">
      <c r="A81" s="25" t="str">
        <f>LEFT(A80, FIND("(",A80)-2)&amp;", Wisconsin"</f>
        <v>Polk County, Wisconsin</v>
      </c>
      <c r="B81" s="24">
        <f>VLOOKUP(A81,'Reservation data'!$C$7:$Q$116,8,FALSE)</f>
        <v>22277</v>
      </c>
      <c r="C81" s="27"/>
      <c r="D81" s="24">
        <f>VLOOKUP(A81,'Reservation data'!$C$7:$Q$116,10,FALSE)</f>
        <v>969</v>
      </c>
      <c r="E81" s="27"/>
      <c r="F81" s="24">
        <f>VLOOKUP(A81,'Reservation data'!$C$7:$Q$116,6,FALSE)</f>
        <v>23246</v>
      </c>
      <c r="G81" s="27"/>
    </row>
    <row r="82" spans="1:7" x14ac:dyDescent="0.45">
      <c r="B82" s="24"/>
      <c r="C82" s="27"/>
      <c r="D82" s="24"/>
      <c r="E82" s="27"/>
      <c r="F82" s="24"/>
      <c r="G82" s="27"/>
    </row>
    <row r="83" spans="1:7" x14ac:dyDescent="0.45">
      <c r="A83" s="22" t="s">
        <v>338</v>
      </c>
      <c r="B83" s="24">
        <f>VLOOKUP(A83,'Reservation data'!$C$7:$Q$116,8,FALSE)</f>
        <v>153</v>
      </c>
      <c r="C83" s="27">
        <f t="shared" ref="C83:E83" si="62">TRUNC(B83/B84,6)</f>
        <v>4.0486000000000001E-2</v>
      </c>
      <c r="D83" s="24">
        <f>VLOOKUP(A83,'Reservation data'!$C$7:$Q$116,10,FALSE)</f>
        <v>21</v>
      </c>
      <c r="E83" s="27">
        <f t="shared" si="62"/>
        <v>0.13461500000000001</v>
      </c>
      <c r="F83" s="24">
        <f>VLOOKUP(A83,'Reservation data'!$C$7:$Q$116,6,FALSE)</f>
        <v>174</v>
      </c>
      <c r="G83" s="27">
        <f t="shared" ref="G83" si="63">TRUNC(F83/F84,6)</f>
        <v>4.4218E-2</v>
      </c>
    </row>
    <row r="84" spans="1:7" x14ac:dyDescent="0.45">
      <c r="A84" s="25" t="str">
        <f>LEFT(A83, FIND("(",A83)-2)&amp;", Wisconsin"</f>
        <v>Forest County, Wisconsin</v>
      </c>
      <c r="B84" s="24">
        <f>VLOOKUP(A84,'Reservation data'!$C$7:$Q$116,8,FALSE)</f>
        <v>3779</v>
      </c>
      <c r="C84" s="27"/>
      <c r="D84" s="24">
        <f>VLOOKUP(A84,'Reservation data'!$C$7:$Q$116,10,FALSE)</f>
        <v>156</v>
      </c>
      <c r="E84" s="27"/>
      <c r="F84" s="24">
        <f>VLOOKUP(A84,'Reservation data'!$C$7:$Q$116,6,FALSE)</f>
        <v>3935</v>
      </c>
      <c r="G84" s="27"/>
    </row>
    <row r="85" spans="1:7" x14ac:dyDescent="0.45">
      <c r="B85" s="24"/>
      <c r="C85" s="27"/>
      <c r="D85" s="24"/>
      <c r="E85" s="27"/>
      <c r="F85" s="24"/>
      <c r="G85" s="27"/>
    </row>
    <row r="86" spans="1:7" x14ac:dyDescent="0.45">
      <c r="A86" s="22" t="s">
        <v>339</v>
      </c>
      <c r="B86" s="24">
        <f>VLOOKUP(A86,'Reservation data'!$C$7:$Q$116,8,FALSE)</f>
        <v>228</v>
      </c>
      <c r="C86" s="27">
        <f t="shared" ref="C86:E86" si="64">TRUNC(B86/B87,6)</f>
        <v>1.1479E-2</v>
      </c>
      <c r="D86" s="24">
        <f>VLOOKUP(A86,'Reservation data'!$C$7:$Q$116,10,FALSE)</f>
        <v>25</v>
      </c>
      <c r="E86" s="27">
        <f t="shared" si="64"/>
        <v>4.2735000000000002E-2</v>
      </c>
      <c r="F86" s="24">
        <f>VLOOKUP(A86,'Reservation data'!$C$7:$Q$116,6,FALSE)</f>
        <v>253</v>
      </c>
      <c r="G86" s="27">
        <f t="shared" ref="G86" si="65">TRUNC(F86/F87,6)</f>
        <v>1.2374E-2</v>
      </c>
    </row>
    <row r="87" spans="1:7" x14ac:dyDescent="0.45">
      <c r="A87" s="25" t="str">
        <f>LEFT(A86, FIND("(",A86)-2)&amp;", Wisconsin"</f>
        <v>Shawano County, Wisconsin</v>
      </c>
      <c r="B87" s="24">
        <f>VLOOKUP(A87,'Reservation data'!$C$7:$Q$116,8,FALSE)</f>
        <v>19861</v>
      </c>
      <c r="C87" s="27"/>
      <c r="D87" s="24">
        <f>VLOOKUP(A87,'Reservation data'!$C$7:$Q$116,10,FALSE)</f>
        <v>585</v>
      </c>
      <c r="E87" s="27"/>
      <c r="F87" s="24">
        <f>VLOOKUP(A87,'Reservation data'!$C$7:$Q$116,6,FALSE)</f>
        <v>20446</v>
      </c>
      <c r="G87" s="27"/>
    </row>
    <row r="88" spans="1:7" x14ac:dyDescent="0.45">
      <c r="A88" s="22"/>
      <c r="B88" s="24"/>
      <c r="C88" s="27"/>
      <c r="D88" s="24"/>
      <c r="E88" s="27"/>
      <c r="F88" s="24"/>
      <c r="G88" s="27"/>
    </row>
    <row r="89" spans="1:7" x14ac:dyDescent="0.45">
      <c r="B89" s="24"/>
      <c r="C89" s="27"/>
      <c r="D89" s="24"/>
      <c r="E89" s="27"/>
      <c r="F89" s="24"/>
      <c r="G89" s="27"/>
    </row>
    <row r="90" spans="1:7" x14ac:dyDescent="0.45">
      <c r="A90" s="22"/>
      <c r="B90" s="24"/>
      <c r="C90" s="27"/>
      <c r="D90" s="24"/>
      <c r="E90" s="27"/>
      <c r="F90" s="24"/>
      <c r="G90" s="27"/>
    </row>
    <row r="91" spans="1:7" x14ac:dyDescent="0.45">
      <c r="B91" s="24"/>
      <c r="C91" s="27"/>
      <c r="D91" s="24"/>
      <c r="E91" s="27"/>
      <c r="F91" s="24"/>
      <c r="G91" s="27"/>
    </row>
    <row r="92" spans="1:7" x14ac:dyDescent="0.45">
      <c r="A92" s="22"/>
      <c r="B92" s="24"/>
      <c r="C92" s="27"/>
      <c r="D92" s="24"/>
      <c r="E92" s="27"/>
      <c r="F92" s="24"/>
      <c r="G92" s="27"/>
    </row>
    <row r="93" spans="1:7" x14ac:dyDescent="0.45">
      <c r="B93" s="24"/>
      <c r="C93" s="27"/>
      <c r="D93" s="24"/>
      <c r="E93" s="27"/>
      <c r="F93" s="24"/>
      <c r="G93" s="27"/>
    </row>
    <row r="94" spans="1:7" x14ac:dyDescent="0.45">
      <c r="A94" s="22"/>
      <c r="B94" s="24"/>
      <c r="C94" s="27"/>
      <c r="D94" s="24"/>
      <c r="E94" s="27"/>
      <c r="F94" s="24"/>
      <c r="G94" s="27"/>
    </row>
    <row r="95" spans="1:7" x14ac:dyDescent="0.45">
      <c r="B95" s="24"/>
      <c r="C95" s="27"/>
      <c r="D95" s="24"/>
      <c r="E95" s="27"/>
      <c r="F95" s="24"/>
      <c r="G95" s="27"/>
    </row>
    <row r="96" spans="1:7" x14ac:dyDescent="0.45">
      <c r="A96" s="22"/>
      <c r="B96" s="24"/>
      <c r="C96" s="27"/>
      <c r="D96" s="24"/>
      <c r="E96" s="27"/>
      <c r="F96" s="24"/>
      <c r="G96" s="27"/>
    </row>
    <row r="97" spans="1:7" x14ac:dyDescent="0.45">
      <c r="B97" s="24"/>
      <c r="C97" s="27"/>
      <c r="D97" s="24"/>
      <c r="E97" s="27"/>
      <c r="F97" s="24"/>
      <c r="G97" s="27"/>
    </row>
    <row r="98" spans="1:7" x14ac:dyDescent="0.45">
      <c r="A98" s="22"/>
      <c r="B98" s="24"/>
      <c r="C98" s="27"/>
      <c r="D98" s="24"/>
      <c r="E98" s="27"/>
      <c r="F98" s="24"/>
      <c r="G98" s="27"/>
    </row>
    <row r="99" spans="1:7" x14ac:dyDescent="0.45">
      <c r="B99" s="24"/>
      <c r="C99" s="27"/>
      <c r="D99" s="24"/>
      <c r="E99" s="27"/>
      <c r="F99" s="24"/>
      <c r="G99" s="27"/>
    </row>
    <row r="100" spans="1:7" x14ac:dyDescent="0.45">
      <c r="A100" s="22"/>
      <c r="B100" s="24"/>
      <c r="C100" s="27"/>
      <c r="D100" s="24"/>
      <c r="E100" s="27"/>
      <c r="F100" s="24"/>
      <c r="G100" s="27"/>
    </row>
    <row r="101" spans="1:7" x14ac:dyDescent="0.45">
      <c r="B101" s="24"/>
      <c r="C101" s="27"/>
      <c r="D101" s="24"/>
      <c r="E101" s="27"/>
      <c r="F101" s="24"/>
      <c r="G101" s="27"/>
    </row>
    <row r="102" spans="1:7" x14ac:dyDescent="0.45">
      <c r="A102" s="22"/>
    </row>
    <row r="104" spans="1:7" x14ac:dyDescent="0.45">
      <c r="A104" s="22"/>
    </row>
    <row r="106" spans="1:7" x14ac:dyDescent="0.45">
      <c r="A106" s="22"/>
    </row>
    <row r="108" spans="1:7" x14ac:dyDescent="0.45">
      <c r="A108" s="22"/>
    </row>
    <row r="110" spans="1:7" x14ac:dyDescent="0.45">
      <c r="A110" s="22"/>
    </row>
    <row r="125" spans="1:7" x14ac:dyDescent="0.45">
      <c r="A125" s="24"/>
      <c r="B125" s="24"/>
      <c r="D125" s="24"/>
      <c r="F125" s="24"/>
    </row>
    <row r="126" spans="1:7" x14ac:dyDescent="0.45">
      <c r="B126" s="24"/>
      <c r="C126" s="27"/>
      <c r="D126" s="24"/>
      <c r="E126" s="27"/>
      <c r="F126" s="24"/>
      <c r="G126" s="27"/>
    </row>
    <row r="127" spans="1:7" x14ac:dyDescent="0.45">
      <c r="B127" s="24"/>
      <c r="C127" s="24"/>
      <c r="D127" s="24"/>
      <c r="E127" s="24"/>
      <c r="F127" s="24"/>
      <c r="G127" s="24"/>
    </row>
    <row r="128" spans="1:7" x14ac:dyDescent="0.45">
      <c r="B128" s="24"/>
      <c r="C128" s="27"/>
      <c r="D128" s="24"/>
      <c r="E128" s="27"/>
      <c r="F128" s="24"/>
      <c r="G128" s="27"/>
    </row>
    <row r="129" spans="1:7" x14ac:dyDescent="0.45">
      <c r="B129" s="24"/>
      <c r="C129" s="24"/>
      <c r="D129" s="24"/>
      <c r="E129" s="24"/>
      <c r="F129" s="24"/>
      <c r="G129" s="24"/>
    </row>
    <row r="130" spans="1:7" x14ac:dyDescent="0.45">
      <c r="A130" s="24"/>
      <c r="B130" s="24"/>
      <c r="D130" s="24"/>
      <c r="F130" s="24"/>
    </row>
    <row r="131" spans="1:7" x14ac:dyDescent="0.45">
      <c r="B131" s="24"/>
      <c r="C131" s="27"/>
      <c r="D131" s="24"/>
      <c r="E131" s="27"/>
      <c r="F131" s="24"/>
      <c r="G131" s="27"/>
    </row>
    <row r="132" spans="1:7" x14ac:dyDescent="0.45">
      <c r="B132" s="24"/>
      <c r="C132" s="24"/>
      <c r="D132" s="24"/>
      <c r="E132" s="24"/>
      <c r="F132" s="24"/>
      <c r="G132" s="24"/>
    </row>
    <row r="133" spans="1:7" x14ac:dyDescent="0.45">
      <c r="B133" s="24"/>
      <c r="C133" s="27"/>
      <c r="D133" s="24"/>
      <c r="E133" s="27"/>
      <c r="F133" s="24"/>
      <c r="G133" s="27"/>
    </row>
    <row r="134" spans="1:7" x14ac:dyDescent="0.45">
      <c r="B134" s="24"/>
      <c r="C134" s="24"/>
      <c r="D134" s="24"/>
      <c r="E134" s="24"/>
      <c r="F134" s="24"/>
      <c r="G134" s="24"/>
    </row>
    <row r="135" spans="1:7" x14ac:dyDescent="0.45">
      <c r="A135" s="24"/>
    </row>
    <row r="136" spans="1:7" x14ac:dyDescent="0.45">
      <c r="B136" s="24"/>
      <c r="C136" s="27"/>
      <c r="D136" s="24"/>
      <c r="E136" s="27"/>
      <c r="F136" s="24"/>
      <c r="G136" s="27"/>
    </row>
    <row r="137" spans="1:7" x14ac:dyDescent="0.45">
      <c r="B137" s="24"/>
      <c r="C137" s="24"/>
      <c r="D137" s="24"/>
      <c r="E137" s="24"/>
      <c r="F137" s="24"/>
      <c r="G137" s="24"/>
    </row>
    <row r="138" spans="1:7" x14ac:dyDescent="0.45">
      <c r="B138" s="24"/>
      <c r="C138" s="27"/>
      <c r="D138" s="24"/>
      <c r="E138" s="27"/>
      <c r="F138" s="24"/>
      <c r="G138" s="27"/>
    </row>
    <row r="139" spans="1:7" x14ac:dyDescent="0.45">
      <c r="B139" s="24"/>
      <c r="C139" s="24"/>
      <c r="D139" s="24"/>
      <c r="E139" s="24"/>
      <c r="F139" s="24"/>
      <c r="G139" s="24"/>
    </row>
    <row r="140" spans="1:7" x14ac:dyDescent="0.45">
      <c r="B140" s="24"/>
      <c r="C140" s="27"/>
      <c r="D140" s="24"/>
      <c r="E140" s="27"/>
      <c r="F140" s="24"/>
      <c r="G140" s="27"/>
    </row>
    <row r="141" spans="1:7" x14ac:dyDescent="0.45">
      <c r="B141" s="24"/>
      <c r="C141" s="24"/>
      <c r="D141" s="24"/>
      <c r="E141" s="24"/>
      <c r="F141" s="24"/>
      <c r="G141" s="24"/>
    </row>
    <row r="142" spans="1:7" x14ac:dyDescent="0.45">
      <c r="B142" s="24"/>
      <c r="C142" s="27"/>
      <c r="D142" s="24"/>
      <c r="E142" s="27"/>
      <c r="F142" s="24"/>
      <c r="G142" s="27"/>
    </row>
    <row r="143" spans="1:7" x14ac:dyDescent="0.45">
      <c r="B143" s="24"/>
      <c r="C143" s="24"/>
      <c r="D143" s="24"/>
      <c r="E143" s="24"/>
      <c r="F143" s="24"/>
      <c r="G143" s="24"/>
    </row>
    <row r="144" spans="1:7" x14ac:dyDescent="0.45">
      <c r="B144" s="24"/>
      <c r="C144" s="27"/>
      <c r="D144" s="24"/>
      <c r="E144" s="27"/>
      <c r="F144" s="24"/>
      <c r="G144" s="27"/>
    </row>
    <row r="145" spans="1:7" x14ac:dyDescent="0.45">
      <c r="B145" s="24"/>
      <c r="C145" s="24"/>
      <c r="D145" s="24"/>
      <c r="E145" s="24"/>
      <c r="F145" s="24"/>
      <c r="G145" s="24"/>
    </row>
    <row r="146" spans="1:7" x14ac:dyDescent="0.45">
      <c r="B146" s="24"/>
      <c r="C146" s="27"/>
      <c r="D146" s="24"/>
      <c r="E146" s="27"/>
      <c r="F146" s="24"/>
      <c r="G146" s="27"/>
    </row>
    <row r="147" spans="1:7" x14ac:dyDescent="0.45">
      <c r="B147" s="24"/>
      <c r="C147" s="24"/>
      <c r="D147" s="24"/>
      <c r="E147" s="24"/>
      <c r="F147" s="24"/>
      <c r="G147" s="24"/>
    </row>
    <row r="148" spans="1:7" x14ac:dyDescent="0.45">
      <c r="B148" s="24"/>
      <c r="C148" s="27"/>
      <c r="D148" s="24"/>
      <c r="E148" s="27"/>
      <c r="F148" s="24"/>
      <c r="G148" s="27"/>
    </row>
    <row r="149" spans="1:7" x14ac:dyDescent="0.45">
      <c r="B149" s="24"/>
      <c r="C149" s="24"/>
      <c r="D149" s="24"/>
      <c r="E149" s="24"/>
      <c r="F149" s="24"/>
      <c r="G149" s="24"/>
    </row>
    <row r="150" spans="1:7" x14ac:dyDescent="0.45">
      <c r="B150" s="24"/>
      <c r="C150" s="27"/>
      <c r="D150" s="24"/>
      <c r="E150" s="27"/>
      <c r="F150" s="24"/>
      <c r="G150" s="27"/>
    </row>
    <row r="151" spans="1:7" x14ac:dyDescent="0.45">
      <c r="B151" s="24"/>
      <c r="C151" s="24"/>
      <c r="D151" s="24"/>
      <c r="E151" s="24"/>
      <c r="F151" s="24"/>
      <c r="G151" s="24"/>
    </row>
    <row r="152" spans="1:7" x14ac:dyDescent="0.45">
      <c r="B152" s="24"/>
      <c r="C152" s="27"/>
      <c r="D152" s="24"/>
      <c r="E152" s="27"/>
      <c r="F152" s="24"/>
      <c r="G152" s="27"/>
    </row>
    <row r="153" spans="1:7" x14ac:dyDescent="0.45">
      <c r="B153" s="24"/>
      <c r="C153" s="24"/>
      <c r="D153" s="24"/>
      <c r="E153" s="24"/>
      <c r="F153" s="24"/>
      <c r="G153" s="24"/>
    </row>
    <row r="154" spans="1:7" x14ac:dyDescent="0.45">
      <c r="A154" s="24"/>
    </row>
  </sheetData>
  <autoFilter ref="A4:G87" xr:uid="{00000000-0009-0000-0000-000007000000}"/>
  <mergeCells count="3">
    <mergeCell ref="B3:C3"/>
    <mergeCell ref="D3:E3"/>
    <mergeCell ref="F3:G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B689C-FD0C-4EDB-B81B-427EFF2B3036}">
  <dimension ref="A1:T145"/>
  <sheetViews>
    <sheetView topLeftCell="A60" zoomScale="90" zoomScaleNormal="90" workbookViewId="0">
      <selection activeCell="A85" sqref="A85"/>
    </sheetView>
  </sheetViews>
  <sheetFormatPr defaultColWidth="9.1328125" defaultRowHeight="13.15" x14ac:dyDescent="0.4"/>
  <cols>
    <col min="1" max="1" width="32.73046875" style="30" customWidth="1"/>
    <col min="2" max="2" width="43.3984375" style="30" customWidth="1"/>
    <col min="3" max="3" width="17.86328125" style="30" customWidth="1"/>
    <col min="4" max="4" width="14.265625" style="30" customWidth="1"/>
    <col min="5" max="5" width="13.3984375" style="30" customWidth="1"/>
    <col min="6" max="6" width="9.59765625" style="30" bestFit="1" customWidth="1"/>
    <col min="7" max="7" width="12" style="30" bestFit="1" customWidth="1"/>
    <col min="8" max="8" width="10.59765625" style="30" bestFit="1" customWidth="1"/>
    <col min="9" max="9" width="11.3984375" style="30" customWidth="1"/>
    <col min="10" max="10" width="12" style="30" bestFit="1" customWidth="1"/>
    <col min="11" max="11" width="11" style="30" bestFit="1" customWidth="1"/>
    <col min="12" max="12" width="18.86328125" style="30" bestFit="1" customWidth="1"/>
    <col min="13" max="16384" width="9.1328125" style="30"/>
  </cols>
  <sheetData>
    <row r="1" spans="1:20" x14ac:dyDescent="0.4">
      <c r="A1" s="28"/>
      <c r="B1" s="29"/>
    </row>
    <row r="2" spans="1:20" x14ac:dyDescent="0.4">
      <c r="A2" s="28"/>
      <c r="C2" s="28" t="s">
        <v>348</v>
      </c>
    </row>
    <row r="3" spans="1:20" ht="13.9" x14ac:dyDescent="0.4">
      <c r="C3" s="29" t="s">
        <v>616</v>
      </c>
      <c r="D3" s="29"/>
      <c r="E3" s="29"/>
      <c r="F3" s="31"/>
    </row>
    <row r="4" spans="1:20" ht="14.25" x14ac:dyDescent="0.45">
      <c r="C4" s="29" t="s">
        <v>342</v>
      </c>
      <c r="D4" s="29" t="s">
        <v>343</v>
      </c>
      <c r="E4" s="29" t="s">
        <v>349</v>
      </c>
      <c r="F4" s="31"/>
      <c r="P4" s="25"/>
    </row>
    <row r="5" spans="1:20" ht="14.25" x14ac:dyDescent="0.45">
      <c r="A5" s="22"/>
      <c r="B5" s="29" t="s">
        <v>0</v>
      </c>
      <c r="C5" s="32">
        <f>E5-D5</f>
        <v>180329</v>
      </c>
      <c r="D5" s="32">
        <f>VLOOKUP(B5,'Step 4'!$A$3:$F$153,3,FALSE)</f>
        <v>9377</v>
      </c>
      <c r="E5" s="32">
        <f>VLOOKUP(B5,'Step 2'!$A$3:$F$153,3,FALSE)</f>
        <v>189706</v>
      </c>
      <c r="H5" s="25"/>
      <c r="I5" s="25"/>
      <c r="K5" s="25"/>
      <c r="L5" s="25"/>
      <c r="M5" s="25"/>
      <c r="N5" s="25"/>
      <c r="P5" s="25"/>
    </row>
    <row r="6" spans="1:20" ht="14.25" x14ac:dyDescent="0.45">
      <c r="A6" s="22"/>
      <c r="B6" s="29" t="s">
        <v>7</v>
      </c>
      <c r="C6" s="32">
        <f t="shared" ref="C6:C69" si="0">E6-D6</f>
        <v>173414</v>
      </c>
      <c r="D6" s="32">
        <f>VLOOKUP(B6,'Step 4'!$A$3:$F$153,3,FALSE)</f>
        <v>6811</v>
      </c>
      <c r="E6" s="32">
        <f>VLOOKUP(B6,'Step 2'!$A$3:$F$153,3,FALSE)</f>
        <v>180225</v>
      </c>
      <c r="H6" s="25"/>
      <c r="M6" s="25"/>
      <c r="N6" s="25"/>
      <c r="P6" s="25"/>
      <c r="Q6" s="25"/>
      <c r="T6" s="25"/>
    </row>
    <row r="7" spans="1:20" ht="14.25" x14ac:dyDescent="0.45">
      <c r="A7" s="22"/>
      <c r="B7" s="29" t="s">
        <v>10</v>
      </c>
      <c r="C7" s="32">
        <f t="shared" si="0"/>
        <v>552911</v>
      </c>
      <c r="D7" s="32">
        <f>VLOOKUP(B7,'Step 4'!$A$3:$F$153,3,FALSE)</f>
        <v>19593</v>
      </c>
      <c r="E7" s="32">
        <f>VLOOKUP(B7,'Step 2'!$A$3:$F$153,3,FALSE)</f>
        <v>572504</v>
      </c>
      <c r="H7" s="25"/>
      <c r="M7" s="25"/>
      <c r="N7" s="25"/>
      <c r="P7" s="25"/>
      <c r="Q7" s="25"/>
      <c r="T7" s="25"/>
    </row>
    <row r="8" spans="1:20" ht="14.25" x14ac:dyDescent="0.45">
      <c r="A8" s="22"/>
      <c r="B8" s="29" t="s">
        <v>11</v>
      </c>
      <c r="C8" s="32">
        <f t="shared" si="0"/>
        <v>169190</v>
      </c>
      <c r="D8" s="32">
        <f>VLOOKUP(B8,'Step 4'!$A$3:$F$153,3,FALSE)</f>
        <v>8161</v>
      </c>
      <c r="E8" s="32">
        <f>VLOOKUP(B8,'Step 2'!$A$3:$F$153,3,FALSE)</f>
        <v>177351</v>
      </c>
      <c r="H8" s="25"/>
      <c r="M8" s="25"/>
      <c r="N8" s="25"/>
      <c r="P8" s="25"/>
      <c r="Q8" s="25"/>
      <c r="T8" s="25"/>
    </row>
    <row r="9" spans="1:20" ht="14.25" x14ac:dyDescent="0.45">
      <c r="A9" s="22"/>
      <c r="B9" s="29" t="s">
        <v>15</v>
      </c>
      <c r="C9" s="32">
        <f t="shared" si="0"/>
        <v>3311700</v>
      </c>
      <c r="D9" s="32">
        <f>VLOOKUP(B9,'Step 4'!$A$3:$F$153,3,FALSE)</f>
        <v>89687</v>
      </c>
      <c r="E9" s="32">
        <f>VLOOKUP(B9,'Step 2'!$A$3:$F$153,3,FALSE)</f>
        <v>3401387</v>
      </c>
      <c r="H9" s="25"/>
      <c r="M9" s="25"/>
      <c r="N9" s="25"/>
      <c r="P9" s="25"/>
      <c r="Q9" s="25"/>
      <c r="T9" s="25"/>
    </row>
    <row r="10" spans="1:20" ht="14.25" x14ac:dyDescent="0.45">
      <c r="A10" s="22"/>
      <c r="B10" s="29" t="s">
        <v>16</v>
      </c>
      <c r="C10" s="32">
        <f t="shared" si="0"/>
        <v>141454</v>
      </c>
      <c r="D10" s="32">
        <f>VLOOKUP(B10,'Step 4'!$A$3:$F$153,3,FALSE)</f>
        <v>6062</v>
      </c>
      <c r="E10" s="32">
        <f>VLOOKUP(B10,'Step 2'!$A$3:$F$153,3,FALSE)</f>
        <v>147516</v>
      </c>
      <c r="H10" s="25"/>
      <c r="M10" s="25"/>
      <c r="N10" s="25"/>
      <c r="P10" s="25"/>
      <c r="Q10" s="25"/>
      <c r="T10" s="25"/>
    </row>
    <row r="11" spans="1:20" ht="14.25" x14ac:dyDescent="0.45">
      <c r="A11" s="22"/>
      <c r="B11" s="29" t="s">
        <v>17</v>
      </c>
      <c r="C11" s="32">
        <f t="shared" si="0"/>
        <v>168004</v>
      </c>
      <c r="D11" s="32">
        <f>VLOOKUP(B11,'Step 4'!$A$3:$F$153,3,FALSE)</f>
        <v>8054</v>
      </c>
      <c r="E11" s="32">
        <f>VLOOKUP(B11,'Step 2'!$A$3:$F$153,3,FALSE)</f>
        <v>176058</v>
      </c>
      <c r="H11" s="25"/>
      <c r="M11" s="25"/>
      <c r="N11" s="25"/>
      <c r="P11" s="25"/>
      <c r="Q11" s="25"/>
      <c r="T11" s="25"/>
    </row>
    <row r="12" spans="1:20" ht="14.25" x14ac:dyDescent="0.45">
      <c r="A12" s="22"/>
      <c r="B12" s="29" t="s">
        <v>19</v>
      </c>
      <c r="C12" s="32">
        <f t="shared" si="0"/>
        <v>652007</v>
      </c>
      <c r="D12" s="32">
        <f>VLOOKUP(B12,'Step 4'!$A$3:$F$153,3,FALSE)</f>
        <v>15446</v>
      </c>
      <c r="E12" s="32">
        <f>VLOOKUP(B12,'Step 2'!$A$3:$F$153,3,FALSE)</f>
        <v>667453</v>
      </c>
      <c r="H12" s="25"/>
      <c r="M12" s="25"/>
      <c r="N12" s="25"/>
      <c r="P12" s="25"/>
      <c r="Q12" s="25"/>
      <c r="T12" s="25"/>
    </row>
    <row r="13" spans="1:20" ht="14.25" x14ac:dyDescent="0.45">
      <c r="A13" s="22"/>
      <c r="B13" s="29" t="s">
        <v>20</v>
      </c>
      <c r="C13" s="32">
        <f t="shared" si="0"/>
        <v>785828</v>
      </c>
      <c r="D13" s="32">
        <f>VLOOKUP(B13,'Step 4'!$A$3:$F$153,3,FALSE)</f>
        <v>27727</v>
      </c>
      <c r="E13" s="32">
        <f>VLOOKUP(B13,'Step 2'!$A$3:$F$153,3,FALSE)</f>
        <v>813555</v>
      </c>
      <c r="H13" s="25"/>
      <c r="M13" s="25"/>
      <c r="N13" s="25"/>
      <c r="P13" s="25"/>
      <c r="Q13" s="25"/>
      <c r="T13" s="25"/>
    </row>
    <row r="14" spans="1:20" ht="14.25" x14ac:dyDescent="0.45">
      <c r="A14" s="22"/>
      <c r="B14" s="29" t="s">
        <v>21</v>
      </c>
      <c r="C14" s="32">
        <f t="shared" si="0"/>
        <v>408343</v>
      </c>
      <c r="D14" s="32">
        <f>VLOOKUP(B14,'Step 4'!$A$3:$F$153,3,FALSE)</f>
        <v>11289</v>
      </c>
      <c r="E14" s="32">
        <f>VLOOKUP(B14,'Step 2'!$A$3:$F$153,3,FALSE)</f>
        <v>419632</v>
      </c>
      <c r="H14" s="25"/>
      <c r="M14" s="25"/>
      <c r="N14" s="25"/>
      <c r="P14" s="25"/>
      <c r="Q14" s="25"/>
      <c r="T14" s="25"/>
    </row>
    <row r="15" spans="1:20" ht="14.25" x14ac:dyDescent="0.45">
      <c r="A15" s="22"/>
      <c r="B15" s="29" t="s">
        <v>22</v>
      </c>
      <c r="C15" s="32">
        <f t="shared" si="0"/>
        <v>754377</v>
      </c>
      <c r="D15" s="32">
        <f>VLOOKUP(B15,'Step 4'!$A$3:$F$153,3,FALSE)</f>
        <v>19923</v>
      </c>
      <c r="E15" s="32">
        <f>VLOOKUP(B15,'Step 2'!$A$3:$F$153,3,FALSE)</f>
        <v>774300</v>
      </c>
      <c r="H15" s="25"/>
      <c r="M15" s="25"/>
      <c r="N15" s="25"/>
      <c r="P15" s="25"/>
      <c r="Q15" s="25"/>
      <c r="T15" s="25"/>
    </row>
    <row r="16" spans="1:20" ht="14.25" x14ac:dyDescent="0.45">
      <c r="A16" s="22"/>
      <c r="B16" s="29" t="s">
        <v>23</v>
      </c>
      <c r="C16" s="32">
        <f t="shared" si="0"/>
        <v>161833</v>
      </c>
      <c r="D16" s="32">
        <f>VLOOKUP(B16,'Step 4'!$A$3:$F$153,3,FALSE)</f>
        <v>6476</v>
      </c>
      <c r="E16" s="32">
        <f>VLOOKUP(B16,'Step 2'!$A$3:$F$153,3,FALSE)</f>
        <v>168309</v>
      </c>
      <c r="H16" s="25"/>
      <c r="M16" s="25"/>
      <c r="N16" s="25"/>
      <c r="P16" s="25"/>
      <c r="Q16" s="25"/>
      <c r="T16" s="25"/>
    </row>
    <row r="17" spans="1:20" ht="14.25" x14ac:dyDescent="0.45">
      <c r="A17" s="22"/>
      <c r="B17" s="29" t="s">
        <v>24</v>
      </c>
      <c r="C17" s="32">
        <f t="shared" si="0"/>
        <v>7883025</v>
      </c>
      <c r="D17" s="32">
        <f>VLOOKUP(B17,'Step 4'!$A$3:$F$153,3,FALSE)</f>
        <v>175645</v>
      </c>
      <c r="E17" s="32">
        <f>VLOOKUP(B17,'Step 2'!$A$3:$F$153,3,FALSE)</f>
        <v>8058670</v>
      </c>
      <c r="H17" s="25"/>
      <c r="M17" s="25"/>
      <c r="N17" s="25"/>
      <c r="P17" s="25"/>
      <c r="Q17" s="25"/>
      <c r="T17" s="25"/>
    </row>
    <row r="18" spans="1:20" ht="14.25" x14ac:dyDescent="0.45">
      <c r="A18" s="22"/>
      <c r="B18" s="29" t="s">
        <v>25</v>
      </c>
      <c r="C18" s="32">
        <f t="shared" si="0"/>
        <v>1124504</v>
      </c>
      <c r="D18" s="32">
        <f>VLOOKUP(B18,'Step 4'!$A$3:$F$153,3,FALSE)</f>
        <v>29596</v>
      </c>
      <c r="E18" s="32">
        <f>VLOOKUP(B18,'Step 2'!$A$3:$F$153,3,FALSE)</f>
        <v>1154100</v>
      </c>
      <c r="H18" s="25"/>
      <c r="M18" s="25"/>
      <c r="N18" s="25"/>
      <c r="P18" s="25"/>
      <c r="Q18" s="25"/>
      <c r="T18" s="25"/>
    </row>
    <row r="19" spans="1:20" ht="14.25" x14ac:dyDescent="0.45">
      <c r="A19" s="22"/>
      <c r="B19" s="29" t="s">
        <v>26</v>
      </c>
      <c r="C19" s="32">
        <f t="shared" si="0"/>
        <v>358952</v>
      </c>
      <c r="D19" s="32">
        <f>VLOOKUP(B19,'Step 4'!$A$3:$F$153,3,FALSE)</f>
        <v>11191</v>
      </c>
      <c r="E19" s="32">
        <f>VLOOKUP(B19,'Step 2'!$A$3:$F$153,3,FALSE)</f>
        <v>370143</v>
      </c>
      <c r="H19" s="25"/>
      <c r="M19" s="25"/>
      <c r="N19" s="25"/>
      <c r="P19" s="25"/>
      <c r="Q19" s="25"/>
      <c r="T19" s="25"/>
    </row>
    <row r="20" spans="1:20" ht="14.25" x14ac:dyDescent="0.45">
      <c r="A20" s="22"/>
      <c r="B20" s="29" t="s">
        <v>27</v>
      </c>
      <c r="C20" s="32">
        <f t="shared" si="0"/>
        <v>527156</v>
      </c>
      <c r="D20" s="32">
        <f>VLOOKUP(B20,'Step 4'!$A$3:$F$153,3,FALSE)</f>
        <v>23036</v>
      </c>
      <c r="E20" s="32">
        <f>VLOOKUP(B20,'Step 2'!$A$3:$F$153,3,FALSE)</f>
        <v>550192</v>
      </c>
      <c r="H20" s="25"/>
      <c r="M20" s="25"/>
      <c r="N20" s="25"/>
      <c r="P20" s="25"/>
      <c r="Q20" s="25"/>
      <c r="T20" s="25"/>
    </row>
    <row r="21" spans="1:20" ht="14.25" x14ac:dyDescent="0.45">
      <c r="A21" s="22"/>
      <c r="B21" s="29" t="s">
        <v>29</v>
      </c>
      <c r="C21" s="32">
        <f t="shared" si="0"/>
        <v>561762</v>
      </c>
      <c r="D21" s="32">
        <f>VLOOKUP(B21,'Step 4'!$A$3:$F$153,3,FALSE)</f>
        <v>18819</v>
      </c>
      <c r="E21" s="32">
        <f>VLOOKUP(B21,'Step 2'!$A$3:$F$153,3,FALSE)</f>
        <v>580581</v>
      </c>
      <c r="H21" s="25"/>
      <c r="M21" s="25"/>
      <c r="N21" s="25"/>
      <c r="P21" s="25"/>
      <c r="Q21" s="25"/>
      <c r="T21" s="25"/>
    </row>
    <row r="22" spans="1:20" ht="14.25" x14ac:dyDescent="0.45">
      <c r="A22" s="22"/>
      <c r="B22" s="29" t="s">
        <v>30</v>
      </c>
      <c r="C22" s="32">
        <f t="shared" si="0"/>
        <v>1409744</v>
      </c>
      <c r="D22" s="32">
        <f>VLOOKUP(B22,'Step 4'!$A$3:$F$153,3,FALSE)</f>
        <v>37492</v>
      </c>
      <c r="E22" s="32">
        <f>VLOOKUP(B22,'Step 2'!$A$3:$F$153,3,FALSE)</f>
        <v>1447236</v>
      </c>
      <c r="H22" s="25"/>
      <c r="M22" s="25"/>
      <c r="N22" s="25"/>
      <c r="P22" s="25"/>
      <c r="Q22" s="25"/>
      <c r="T22" s="25"/>
    </row>
    <row r="23" spans="1:20" ht="14.25" x14ac:dyDescent="0.45">
      <c r="A23" s="22"/>
      <c r="B23" s="29" t="s">
        <v>37</v>
      </c>
      <c r="C23" s="32">
        <f t="shared" si="0"/>
        <v>50225</v>
      </c>
      <c r="D23" s="32">
        <f>VLOOKUP(B23,'Step 4'!$A$3:$F$153,3,FALSE)</f>
        <v>1779</v>
      </c>
      <c r="E23" s="32">
        <f>VLOOKUP(B23,'Step 2'!$A$3:$F$153,3,FALSE)</f>
        <v>52004</v>
      </c>
      <c r="H23" s="25"/>
      <c r="M23" s="25"/>
      <c r="N23" s="25"/>
      <c r="P23" s="25"/>
      <c r="Q23" s="25"/>
      <c r="T23" s="25"/>
    </row>
    <row r="24" spans="1:20" ht="14.25" x14ac:dyDescent="0.45">
      <c r="A24" s="22"/>
      <c r="B24" s="29" t="s">
        <v>38</v>
      </c>
      <c r="C24" s="32">
        <f t="shared" si="0"/>
        <v>1316067</v>
      </c>
      <c r="D24" s="32">
        <f>VLOOKUP(B24,'Step 4'!$A$3:$F$153,3,FALSE)</f>
        <v>34803</v>
      </c>
      <c r="E24" s="32">
        <f>VLOOKUP(B24,'Step 2'!$A$3:$F$153,3,FALSE)</f>
        <v>1350870</v>
      </c>
      <c r="H24" s="25"/>
      <c r="M24" s="25"/>
      <c r="N24" s="25"/>
      <c r="P24" s="25"/>
      <c r="Q24" s="25"/>
      <c r="T24" s="25"/>
    </row>
    <row r="25" spans="1:20" ht="14.25" x14ac:dyDescent="0.45">
      <c r="A25" s="22"/>
      <c r="B25" s="29" t="s">
        <v>41</v>
      </c>
      <c r="C25" s="32">
        <f t="shared" si="0"/>
        <v>89397</v>
      </c>
      <c r="D25" s="32">
        <f>VLOOKUP(B25,'Step 4'!$A$3:$F$153,3,FALSE)</f>
        <v>4428</v>
      </c>
      <c r="E25" s="32">
        <f>VLOOKUP(B25,'Step 2'!$A$3:$F$153,3,FALSE)</f>
        <v>93825</v>
      </c>
      <c r="H25" s="25"/>
      <c r="M25" s="25"/>
      <c r="N25" s="25"/>
      <c r="P25" s="25"/>
      <c r="Q25" s="25"/>
      <c r="T25" s="25"/>
    </row>
    <row r="26" spans="1:20" ht="14.25" x14ac:dyDescent="0.45">
      <c r="A26" s="22"/>
      <c r="B26" s="29" t="s">
        <v>44</v>
      </c>
      <c r="C26" s="32">
        <f t="shared" si="0"/>
        <v>626317</v>
      </c>
      <c r="D26" s="32">
        <f>VLOOKUP(B26,'Step 4'!$A$3:$F$153,3,FALSE)</f>
        <v>18040</v>
      </c>
      <c r="E26" s="32">
        <f>VLOOKUP(B26,'Step 2'!$A$3:$F$153,3,FALSE)</f>
        <v>644357</v>
      </c>
      <c r="H26" s="25"/>
      <c r="M26" s="25"/>
      <c r="N26" s="25"/>
      <c r="P26" s="25"/>
      <c r="Q26" s="25"/>
      <c r="T26" s="25"/>
    </row>
    <row r="27" spans="1:20" ht="14.25" x14ac:dyDescent="0.45">
      <c r="A27" s="22"/>
      <c r="B27" s="29" t="s">
        <v>48</v>
      </c>
      <c r="C27" s="32">
        <f t="shared" si="0"/>
        <v>493682</v>
      </c>
      <c r="D27" s="32">
        <f>VLOOKUP(B27,'Step 4'!$A$3:$F$153,3,FALSE)</f>
        <v>12060</v>
      </c>
      <c r="E27" s="32">
        <f>VLOOKUP(B27,'Step 2'!$A$3:$F$153,3,FALSE)</f>
        <v>505742</v>
      </c>
      <c r="H27" s="25"/>
      <c r="M27" s="25"/>
      <c r="N27" s="25"/>
      <c r="P27" s="25"/>
      <c r="Q27" s="25"/>
      <c r="T27" s="25"/>
    </row>
    <row r="28" spans="1:20" ht="14.25" x14ac:dyDescent="0.45">
      <c r="A28" s="22"/>
      <c r="B28" s="29" t="s">
        <v>49</v>
      </c>
      <c r="C28" s="32">
        <f t="shared" si="0"/>
        <v>212361</v>
      </c>
      <c r="D28" s="32">
        <f>VLOOKUP(B28,'Step 4'!$A$3:$F$153,3,FALSE)</f>
        <v>7330</v>
      </c>
      <c r="E28" s="32">
        <f>VLOOKUP(B28,'Step 2'!$A$3:$F$153,3,FALSE)</f>
        <v>219691</v>
      </c>
      <c r="H28" s="25"/>
      <c r="M28" s="25"/>
      <c r="N28" s="25"/>
      <c r="P28" s="25"/>
      <c r="Q28" s="25"/>
      <c r="T28" s="25"/>
    </row>
    <row r="29" spans="1:20" ht="14.25" x14ac:dyDescent="0.45">
      <c r="A29" s="22"/>
      <c r="B29" s="29" t="s">
        <v>51</v>
      </c>
      <c r="C29" s="32">
        <f t="shared" si="0"/>
        <v>321267</v>
      </c>
      <c r="D29" s="32">
        <f>VLOOKUP(B29,'Step 4'!$A$3:$F$153,3,FALSE)</f>
        <v>8487</v>
      </c>
      <c r="E29" s="32">
        <f>VLOOKUP(B29,'Step 2'!$A$3:$F$153,3,FALSE)</f>
        <v>329754</v>
      </c>
      <c r="H29" s="25"/>
      <c r="M29" s="25"/>
      <c r="N29" s="25"/>
      <c r="P29" s="25"/>
      <c r="Q29" s="25"/>
      <c r="T29" s="25"/>
    </row>
    <row r="30" spans="1:20" ht="14.25" x14ac:dyDescent="0.45">
      <c r="A30" s="22"/>
      <c r="B30" s="29" t="s">
        <v>52</v>
      </c>
      <c r="C30" s="32">
        <f t="shared" si="0"/>
        <v>57816</v>
      </c>
      <c r="D30" s="32">
        <f>VLOOKUP(B30,'Step 4'!$A$3:$F$153,3,FALSE)</f>
        <v>3228</v>
      </c>
      <c r="E30" s="32">
        <f>VLOOKUP(B30,'Step 2'!$A$3:$F$153,3,FALSE)</f>
        <v>61044</v>
      </c>
      <c r="H30" s="25"/>
      <c r="M30" s="25"/>
      <c r="N30" s="25"/>
      <c r="P30" s="25"/>
      <c r="Q30" s="25"/>
      <c r="T30" s="25"/>
    </row>
    <row r="31" spans="1:20" ht="14.25" x14ac:dyDescent="0.45">
      <c r="A31" s="22"/>
      <c r="B31" s="29" t="s">
        <v>54</v>
      </c>
      <c r="C31" s="32">
        <f t="shared" si="0"/>
        <v>214250</v>
      </c>
      <c r="D31" s="32">
        <f>VLOOKUP(B31,'Step 4'!$A$3:$F$153,3,FALSE)</f>
        <v>8515</v>
      </c>
      <c r="E31" s="32">
        <f>VLOOKUP(B31,'Step 2'!$A$3:$F$153,3,FALSE)</f>
        <v>222765</v>
      </c>
      <c r="H31" s="25"/>
      <c r="M31" s="25"/>
      <c r="P31" s="25"/>
      <c r="Q31" s="25"/>
      <c r="T31" s="25"/>
    </row>
    <row r="32" spans="1:20" ht="14.25" x14ac:dyDescent="0.45">
      <c r="A32" s="22"/>
      <c r="B32" s="29" t="s">
        <v>57</v>
      </c>
      <c r="C32" s="32">
        <f t="shared" si="0"/>
        <v>1077403</v>
      </c>
      <c r="D32" s="32">
        <f>VLOOKUP(B32,'Step 4'!$A$3:$F$153,3,FALSE)</f>
        <v>29813</v>
      </c>
      <c r="E32" s="32">
        <f>VLOOKUP(B32,'Step 2'!$A$3:$F$153,3,FALSE)</f>
        <v>1107216</v>
      </c>
    </row>
    <row r="33" spans="1:5" ht="14.25" x14ac:dyDescent="0.45">
      <c r="A33" s="22"/>
      <c r="B33" s="29" t="s">
        <v>58</v>
      </c>
      <c r="C33" s="32">
        <f t="shared" si="0"/>
        <v>312681</v>
      </c>
      <c r="D33" s="32">
        <f>VLOOKUP(B33,'Step 4'!$A$3:$F$153,3,FALSE)</f>
        <v>10237</v>
      </c>
      <c r="E33" s="32">
        <f>VLOOKUP(B33,'Step 2'!$A$3:$F$153,3,FALSE)</f>
        <v>322918</v>
      </c>
    </row>
    <row r="34" spans="1:5" ht="14.25" x14ac:dyDescent="0.45">
      <c r="A34" s="22"/>
      <c r="B34" s="29" t="s">
        <v>59</v>
      </c>
      <c r="C34" s="32">
        <f t="shared" si="0"/>
        <v>2112383</v>
      </c>
      <c r="D34" s="32">
        <f>VLOOKUP(B34,'Step 4'!$A$3:$F$153,3,FALSE)</f>
        <v>72657</v>
      </c>
      <c r="E34" s="32">
        <f>VLOOKUP(B34,'Step 2'!$A$3:$F$153,3,FALSE)</f>
        <v>2185040</v>
      </c>
    </row>
    <row r="35" spans="1:5" ht="14.25" x14ac:dyDescent="0.45">
      <c r="A35" s="22"/>
      <c r="B35" s="29" t="s">
        <v>61</v>
      </c>
      <c r="C35" s="32">
        <f t="shared" si="0"/>
        <v>252543</v>
      </c>
      <c r="D35" s="32">
        <f>VLOOKUP(B35,'Step 4'!$A$3:$F$153,3,FALSE)</f>
        <v>6387</v>
      </c>
      <c r="E35" s="32">
        <f>VLOOKUP(B35,'Step 2'!$A$3:$F$153,3,FALSE)</f>
        <v>258930</v>
      </c>
    </row>
    <row r="36" spans="1:5" ht="14.25" x14ac:dyDescent="0.45">
      <c r="A36" s="22"/>
      <c r="B36" s="29" t="s">
        <v>62</v>
      </c>
      <c r="C36" s="32">
        <f t="shared" si="0"/>
        <v>1554597</v>
      </c>
      <c r="D36" s="32">
        <f>VLOOKUP(B36,'Step 4'!$A$3:$F$153,3,FALSE)</f>
        <v>39955</v>
      </c>
      <c r="E36" s="32">
        <f>VLOOKUP(B36,'Step 2'!$A$3:$F$153,3,FALSE)</f>
        <v>1594552</v>
      </c>
    </row>
    <row r="37" spans="1:5" ht="14.25" x14ac:dyDescent="0.45">
      <c r="A37" s="22"/>
      <c r="B37" s="29" t="s">
        <v>66</v>
      </c>
      <c r="C37" s="32">
        <f t="shared" si="0"/>
        <v>245481</v>
      </c>
      <c r="D37" s="32">
        <f>VLOOKUP(B37,'Step 4'!$A$3:$F$153,3,FALSE)</f>
        <v>5843</v>
      </c>
      <c r="E37" s="32">
        <f>VLOOKUP(B37,'Step 2'!$A$3:$F$153,3,FALSE)</f>
        <v>251324</v>
      </c>
    </row>
    <row r="38" spans="1:5" ht="14.25" x14ac:dyDescent="0.45">
      <c r="A38" s="22"/>
      <c r="B38" s="29" t="s">
        <v>68</v>
      </c>
      <c r="C38" s="32">
        <f t="shared" si="0"/>
        <v>213949</v>
      </c>
      <c r="D38" s="32">
        <f>VLOOKUP(B38,'Step 4'!$A$3:$F$153,3,FALSE)</f>
        <v>7891</v>
      </c>
      <c r="E38" s="32">
        <f>VLOOKUP(B38,'Step 2'!$A$3:$F$153,3,FALSE)</f>
        <v>221840</v>
      </c>
    </row>
    <row r="39" spans="1:5" ht="14.25" x14ac:dyDescent="0.45">
      <c r="A39" s="22"/>
      <c r="B39" s="29" t="s">
        <v>69</v>
      </c>
      <c r="C39" s="32">
        <f t="shared" si="0"/>
        <v>340048</v>
      </c>
      <c r="D39" s="32">
        <f>VLOOKUP(B39,'Step 4'!$A$3:$F$153,3,FALSE)</f>
        <v>10983</v>
      </c>
      <c r="E39" s="32">
        <f>VLOOKUP(B39,'Step 2'!$A$3:$F$153,3,FALSE)</f>
        <v>351031</v>
      </c>
    </row>
    <row r="40" spans="1:5" ht="14.25" x14ac:dyDescent="0.45">
      <c r="A40" s="22"/>
      <c r="B40" s="29" t="s">
        <v>73</v>
      </c>
      <c r="C40" s="32">
        <f t="shared" si="0"/>
        <v>946349</v>
      </c>
      <c r="D40" s="32">
        <f>VLOOKUP(B40,'Step 4'!$A$3:$F$153,3,FALSE)</f>
        <v>27943</v>
      </c>
      <c r="E40" s="32">
        <f>VLOOKUP(B40,'Step 2'!$A$3:$F$153,3,FALSE)</f>
        <v>974292</v>
      </c>
    </row>
    <row r="41" spans="1:5" ht="14.25" x14ac:dyDescent="0.45">
      <c r="A41" s="22"/>
      <c r="B41" s="29" t="s">
        <v>76</v>
      </c>
      <c r="C41" s="32">
        <f t="shared" si="0"/>
        <v>1697944</v>
      </c>
      <c r="D41" s="32">
        <f>VLOOKUP(B41,'Step 4'!$A$3:$F$153,3,FALSE)</f>
        <v>45561</v>
      </c>
      <c r="E41" s="32">
        <f>VLOOKUP(B41,'Step 2'!$A$3:$F$153,3,FALSE)</f>
        <v>1743505</v>
      </c>
    </row>
    <row r="42" spans="1:5" ht="14.25" x14ac:dyDescent="0.45">
      <c r="A42" s="22"/>
      <c r="B42" s="29" t="s">
        <v>77</v>
      </c>
      <c r="C42" s="32">
        <f t="shared" si="0"/>
        <v>439850</v>
      </c>
      <c r="D42" s="32">
        <f>VLOOKUP(B42,'Step 4'!$A$3:$F$153,3,FALSE)</f>
        <v>17640</v>
      </c>
      <c r="E42" s="32">
        <f>VLOOKUP(B42,'Step 2'!$A$3:$F$153,3,FALSE)</f>
        <v>457490</v>
      </c>
    </row>
    <row r="43" spans="1:5" ht="14.25" x14ac:dyDescent="0.45">
      <c r="A43" s="22"/>
      <c r="B43" s="29" t="s">
        <v>80</v>
      </c>
      <c r="C43" s="32">
        <f t="shared" si="0"/>
        <v>178527</v>
      </c>
      <c r="D43" s="32">
        <f>VLOOKUP(B43,'Step 4'!$A$3:$F$153,3,FALSE)</f>
        <v>6679</v>
      </c>
      <c r="E43" s="32">
        <f>VLOOKUP(B43,'Step 2'!$A$3:$F$153,3,FALSE)</f>
        <v>185206</v>
      </c>
    </row>
    <row r="44" spans="1:5" ht="14.25" x14ac:dyDescent="0.45">
      <c r="A44" s="22"/>
      <c r="B44" s="29" t="s">
        <v>81</v>
      </c>
      <c r="C44" s="32">
        <f t="shared" si="0"/>
        <v>34144</v>
      </c>
      <c r="D44" s="32">
        <f>VLOOKUP(B44,'Step 4'!$A$3:$F$153,3,FALSE)</f>
        <v>2080</v>
      </c>
      <c r="E44" s="32">
        <f>VLOOKUP(B44,'Step 2'!$A$3:$F$153,3,FALSE)</f>
        <v>36224</v>
      </c>
    </row>
    <row r="45" spans="1:5" ht="14.25" x14ac:dyDescent="0.45">
      <c r="A45" s="22"/>
      <c r="B45" s="29" t="s">
        <v>85</v>
      </c>
      <c r="C45" s="32">
        <f t="shared" si="0"/>
        <v>10725996</v>
      </c>
      <c r="D45" s="32">
        <f>VLOOKUP(B45,'Step 4'!$A$3:$F$153,3,FALSE)</f>
        <v>408594</v>
      </c>
      <c r="E45" s="32">
        <f>VLOOKUP(B45,'Step 2'!$A$3:$F$153,3,FALSE)</f>
        <v>11134590</v>
      </c>
    </row>
    <row r="46" spans="1:5" ht="14.25" x14ac:dyDescent="0.45">
      <c r="A46" s="22"/>
      <c r="B46" s="29" t="s">
        <v>90</v>
      </c>
      <c r="C46" s="32">
        <f t="shared" si="0"/>
        <v>549431</v>
      </c>
      <c r="D46" s="32">
        <f>VLOOKUP(B46,'Step 4'!$A$3:$F$153,3,FALSE)</f>
        <v>14867</v>
      </c>
      <c r="E46" s="32">
        <f>VLOOKUP(B46,'Step 2'!$A$3:$F$153,3,FALSE)</f>
        <v>564298</v>
      </c>
    </row>
    <row r="47" spans="1:5" ht="14.25" x14ac:dyDescent="0.45">
      <c r="A47" s="22"/>
      <c r="B47" s="29" t="s">
        <v>95</v>
      </c>
      <c r="C47" s="32">
        <f t="shared" si="0"/>
        <v>479665</v>
      </c>
      <c r="D47" s="32">
        <f>VLOOKUP(B47,'Step 4'!$A$3:$F$153,3,FALSE)</f>
        <v>15678</v>
      </c>
      <c r="E47" s="32">
        <f>VLOOKUP(B47,'Step 2'!$A$3:$F$153,3,FALSE)</f>
        <v>495343</v>
      </c>
    </row>
    <row r="48" spans="1:5" ht="14.25" x14ac:dyDescent="0.45">
      <c r="A48" s="22"/>
      <c r="B48" s="29" t="s">
        <v>96</v>
      </c>
      <c r="C48" s="32">
        <f t="shared" si="0"/>
        <v>419975</v>
      </c>
      <c r="D48" s="32">
        <f>VLOOKUP(B48,'Step 4'!$A$3:$F$153,3,FALSE)</f>
        <v>14477</v>
      </c>
      <c r="E48" s="32">
        <f>VLOOKUP(B48,'Step 2'!$A$3:$F$153,3,FALSE)</f>
        <v>434452</v>
      </c>
    </row>
    <row r="49" spans="1:5" ht="14.25" x14ac:dyDescent="0.45">
      <c r="A49" s="22"/>
      <c r="B49" s="29" t="s">
        <v>99</v>
      </c>
      <c r="C49" s="32">
        <f t="shared" si="0"/>
        <v>2465421</v>
      </c>
      <c r="D49" s="32">
        <f>VLOOKUP(B49,'Step 4'!$A$3:$F$153,3,FALSE)</f>
        <v>63468</v>
      </c>
      <c r="E49" s="32">
        <f>VLOOKUP(B49,'Step 2'!$A$3:$F$153,3,FALSE)</f>
        <v>2528889</v>
      </c>
    </row>
    <row r="50" spans="1:5" ht="14.25" x14ac:dyDescent="0.45">
      <c r="A50" s="22"/>
      <c r="B50" s="29" t="s">
        <v>100</v>
      </c>
      <c r="C50" s="32">
        <f t="shared" si="0"/>
        <v>1153670</v>
      </c>
      <c r="D50" s="32">
        <f>VLOOKUP(B50,'Step 4'!$A$3:$F$153,3,FALSE)</f>
        <v>29497</v>
      </c>
      <c r="E50" s="32">
        <f>VLOOKUP(B50,'Step 2'!$A$3:$F$153,3,FALSE)</f>
        <v>1183167</v>
      </c>
    </row>
    <row r="51" spans="1:5" ht="14.25" x14ac:dyDescent="0.45">
      <c r="A51" s="22"/>
      <c r="B51" s="29" t="s">
        <v>101</v>
      </c>
      <c r="C51" s="32">
        <f t="shared" si="0"/>
        <v>95555</v>
      </c>
      <c r="D51" s="32">
        <f>VLOOKUP(B51,'Step 4'!$A$3:$F$153,3,FALSE)</f>
        <v>3040</v>
      </c>
      <c r="E51" s="32">
        <f>VLOOKUP(B51,'Step 2'!$A$3:$F$153,3,FALSE)</f>
        <v>98595</v>
      </c>
    </row>
    <row r="52" spans="1:5" ht="14.25" x14ac:dyDescent="0.45">
      <c r="A52" s="22"/>
      <c r="B52" s="29" t="s">
        <v>102</v>
      </c>
      <c r="C52" s="32">
        <f t="shared" si="0"/>
        <v>572717</v>
      </c>
      <c r="D52" s="32">
        <f>VLOOKUP(B52,'Step 4'!$A$3:$F$153,3,FALSE)</f>
        <v>19927</v>
      </c>
      <c r="E52" s="32">
        <f>VLOOKUP(B52,'Step 2'!$A$3:$F$153,3,FALSE)</f>
        <v>592644</v>
      </c>
    </row>
    <row r="53" spans="1:5" ht="14.25" x14ac:dyDescent="0.45">
      <c r="A53" s="22"/>
      <c r="B53" s="29" t="s">
        <v>104</v>
      </c>
      <c r="C53" s="32">
        <f t="shared" si="0"/>
        <v>574578</v>
      </c>
      <c r="D53" s="32">
        <f>VLOOKUP(B53,'Step 4'!$A$3:$F$153,3,FALSE)</f>
        <v>23806</v>
      </c>
      <c r="E53" s="32">
        <f>VLOOKUP(B53,'Step 2'!$A$3:$F$153,3,FALSE)</f>
        <v>598384</v>
      </c>
    </row>
    <row r="54" spans="1:5" ht="14.25" x14ac:dyDescent="0.45">
      <c r="A54" s="22"/>
      <c r="B54" s="29" t="s">
        <v>105</v>
      </c>
      <c r="C54" s="32">
        <f t="shared" si="0"/>
        <v>879263</v>
      </c>
      <c r="D54" s="32">
        <f>VLOOKUP(B54,'Step 4'!$A$3:$F$153,3,FALSE)</f>
        <v>26430</v>
      </c>
      <c r="E54" s="32">
        <f>VLOOKUP(B54,'Step 2'!$A$3:$F$153,3,FALSE)</f>
        <v>905693</v>
      </c>
    </row>
    <row r="55" spans="1:5" ht="14.25" x14ac:dyDescent="0.45">
      <c r="A55" s="22"/>
      <c r="B55" s="29" t="s">
        <v>106</v>
      </c>
      <c r="C55" s="32">
        <f t="shared" si="0"/>
        <v>147057</v>
      </c>
      <c r="D55" s="32">
        <f>VLOOKUP(B55,'Step 4'!$A$3:$F$153,3,FALSE)</f>
        <v>5084</v>
      </c>
      <c r="E55" s="32">
        <f>VLOOKUP(B55,'Step 2'!$A$3:$F$153,3,FALSE)</f>
        <v>152141</v>
      </c>
    </row>
    <row r="56" spans="1:5" ht="14.25" x14ac:dyDescent="0.45">
      <c r="A56" s="22"/>
      <c r="B56" s="29" t="s">
        <v>107</v>
      </c>
      <c r="C56" s="32">
        <f t="shared" si="0"/>
        <v>2303194</v>
      </c>
      <c r="D56" s="32">
        <f>VLOOKUP(B56,'Step 4'!$A$3:$F$153,3,FALSE)</f>
        <v>83095</v>
      </c>
      <c r="E56" s="32">
        <f>VLOOKUP(B56,'Step 2'!$A$3:$F$153,3,FALSE)</f>
        <v>2386289</v>
      </c>
    </row>
    <row r="57" spans="1:5" ht="14.25" x14ac:dyDescent="0.45">
      <c r="A57" s="22"/>
      <c r="B57" s="29" t="s">
        <v>110</v>
      </c>
      <c r="C57" s="32">
        <f t="shared" si="0"/>
        <v>205537</v>
      </c>
      <c r="D57" s="32">
        <f>VLOOKUP(B57,'Step 4'!$A$3:$F$153,3,FALSE)</f>
        <v>6145</v>
      </c>
      <c r="E57" s="32">
        <f>VLOOKUP(B57,'Step 2'!$A$3:$F$153,3,FALSE)</f>
        <v>211682</v>
      </c>
    </row>
    <row r="58" spans="1:5" ht="14.25" x14ac:dyDescent="0.45">
      <c r="A58" s="22"/>
      <c r="B58" s="29" t="s">
        <v>111</v>
      </c>
      <c r="C58" s="32">
        <f t="shared" si="0"/>
        <v>2029566</v>
      </c>
      <c r="D58" s="32">
        <f>VLOOKUP(B58,'Step 4'!$A$3:$F$153,3,FALSE)</f>
        <v>70532</v>
      </c>
      <c r="E58" s="32">
        <f>VLOOKUP(B58,'Step 2'!$A$3:$F$153,3,FALSE)</f>
        <v>2100098</v>
      </c>
    </row>
    <row r="59" spans="1:5" ht="14.25" x14ac:dyDescent="0.45">
      <c r="A59" s="22"/>
      <c r="B59" s="29" t="s">
        <v>112</v>
      </c>
      <c r="C59" s="32">
        <f t="shared" si="0"/>
        <v>149075</v>
      </c>
      <c r="D59" s="32">
        <f>VLOOKUP(B59,'Step 4'!$A$3:$F$153,3,FALSE)</f>
        <v>5673</v>
      </c>
      <c r="E59" s="32">
        <f>VLOOKUP(B59,'Step 2'!$A$3:$F$153,3,FALSE)</f>
        <v>154748</v>
      </c>
    </row>
    <row r="60" spans="1:5" ht="14.25" x14ac:dyDescent="0.45">
      <c r="A60" s="22"/>
      <c r="B60" s="29" t="s">
        <v>120</v>
      </c>
      <c r="C60" s="32">
        <f t="shared" si="0"/>
        <v>1166319</v>
      </c>
      <c r="D60" s="32">
        <f>VLOOKUP(B60,'Step 4'!$A$3:$F$153,3,FALSE)</f>
        <v>39745</v>
      </c>
      <c r="E60" s="32">
        <f>VLOOKUP(B60,'Step 2'!$A$3:$F$153,3,FALSE)</f>
        <v>1206064</v>
      </c>
    </row>
    <row r="61" spans="1:5" ht="14.25" x14ac:dyDescent="0.45">
      <c r="A61" s="22"/>
      <c r="B61" s="29" t="s">
        <v>113</v>
      </c>
      <c r="C61" s="32">
        <f t="shared" si="0"/>
        <v>814948</v>
      </c>
      <c r="D61" s="32">
        <f>VLOOKUP(B61,'Step 4'!$A$3:$F$153,3,FALSE)</f>
        <v>22482</v>
      </c>
      <c r="E61" s="32">
        <f>VLOOKUP(B61,'Step 2'!$A$3:$F$153,3,FALSE)</f>
        <v>837430</v>
      </c>
    </row>
    <row r="62" spans="1:5" ht="14.25" x14ac:dyDescent="0.45">
      <c r="A62" s="22"/>
      <c r="B62" s="29" t="s">
        <v>114</v>
      </c>
      <c r="C62" s="32">
        <f t="shared" si="0"/>
        <v>185469</v>
      </c>
      <c r="D62" s="32">
        <f>VLOOKUP(B62,'Step 4'!$A$3:$F$153,3,FALSE)</f>
        <v>7851</v>
      </c>
      <c r="E62" s="32">
        <f>VLOOKUP(B62,'Step 2'!$A$3:$F$153,3,FALSE)</f>
        <v>193320</v>
      </c>
    </row>
    <row r="63" spans="1:5" ht="14.25" x14ac:dyDescent="0.45">
      <c r="A63" s="22"/>
      <c r="B63" s="29" t="s">
        <v>115</v>
      </c>
      <c r="C63" s="32">
        <f t="shared" si="0"/>
        <v>476942</v>
      </c>
      <c r="D63" s="32">
        <f>VLOOKUP(B63,'Step 4'!$A$3:$F$153,3,FALSE)</f>
        <v>14364</v>
      </c>
      <c r="E63" s="32">
        <f>VLOOKUP(B63,'Step 2'!$A$3:$F$153,3,FALSE)</f>
        <v>491306</v>
      </c>
    </row>
    <row r="64" spans="1:5" ht="14.25" x14ac:dyDescent="0.45">
      <c r="A64" s="22"/>
      <c r="B64" s="29" t="s">
        <v>117</v>
      </c>
      <c r="C64" s="32">
        <f t="shared" si="0"/>
        <v>1454133</v>
      </c>
      <c r="D64" s="32">
        <f>VLOOKUP(B64,'Step 4'!$A$3:$F$153,3,FALSE)</f>
        <v>36013</v>
      </c>
      <c r="E64" s="32">
        <f>VLOOKUP(B64,'Step 2'!$A$3:$F$153,3,FALSE)</f>
        <v>1490146</v>
      </c>
    </row>
    <row r="65" spans="1:5" ht="14.25" x14ac:dyDescent="0.45">
      <c r="A65" s="22"/>
      <c r="B65" s="29" t="s">
        <v>125</v>
      </c>
      <c r="C65" s="32">
        <f t="shared" si="0"/>
        <v>246729</v>
      </c>
      <c r="D65" s="32">
        <f>VLOOKUP(B65,'Step 4'!$A$3:$F$153,3,FALSE)</f>
        <v>9011</v>
      </c>
      <c r="E65" s="32">
        <f>VLOOKUP(B65,'Step 2'!$A$3:$F$153,3,FALSE)</f>
        <v>255740</v>
      </c>
    </row>
    <row r="66" spans="1:5" ht="14.25" x14ac:dyDescent="0.45">
      <c r="A66" s="22"/>
      <c r="B66" s="29" t="s">
        <v>126</v>
      </c>
      <c r="C66" s="32">
        <f t="shared" si="0"/>
        <v>343550</v>
      </c>
      <c r="D66" s="32">
        <f>VLOOKUP(B66,'Step 4'!$A$3:$F$153,3,FALSE)</f>
        <v>11617</v>
      </c>
      <c r="E66" s="32">
        <f>VLOOKUP(B66,'Step 2'!$A$3:$F$153,3,FALSE)</f>
        <v>355167</v>
      </c>
    </row>
    <row r="67" spans="1:5" ht="14.25" x14ac:dyDescent="0.45">
      <c r="A67" s="22"/>
      <c r="B67" s="29" t="s">
        <v>127</v>
      </c>
      <c r="C67" s="32">
        <f t="shared" si="0"/>
        <v>354905</v>
      </c>
      <c r="D67" s="32">
        <f>VLOOKUP(B67,'Step 4'!$A$3:$F$153,3,FALSE)</f>
        <v>9998</v>
      </c>
      <c r="E67" s="32">
        <f>VLOOKUP(B67,'Step 2'!$A$3:$F$153,3,FALSE)</f>
        <v>364903</v>
      </c>
    </row>
    <row r="68" spans="1:5" ht="14.25" x14ac:dyDescent="0.45">
      <c r="A68" s="22"/>
      <c r="B68" s="29" t="s">
        <v>128</v>
      </c>
      <c r="C68" s="32">
        <f t="shared" si="0"/>
        <v>238997</v>
      </c>
      <c r="D68" s="32">
        <f>VLOOKUP(B68,'Step 4'!$A$3:$F$153,3,FALSE)</f>
        <v>9631</v>
      </c>
      <c r="E68" s="32">
        <f>VLOOKUP(B68,'Step 2'!$A$3:$F$153,3,FALSE)</f>
        <v>248628</v>
      </c>
    </row>
    <row r="69" spans="1:5" ht="14.25" x14ac:dyDescent="0.45">
      <c r="A69" s="22"/>
      <c r="B69" s="29" t="s">
        <v>129</v>
      </c>
      <c r="C69" s="32">
        <f t="shared" si="0"/>
        <v>1365023</v>
      </c>
      <c r="D69" s="32">
        <f>VLOOKUP(B69,'Step 4'!$A$3:$F$153,3,FALSE)</f>
        <v>40240</v>
      </c>
      <c r="E69" s="32">
        <f>VLOOKUP(B69,'Step 2'!$A$3:$F$153,3,FALSE)</f>
        <v>1405263</v>
      </c>
    </row>
    <row r="70" spans="1:5" ht="14.25" x14ac:dyDescent="0.45">
      <c r="A70" s="22"/>
      <c r="B70" s="29" t="s">
        <v>130</v>
      </c>
      <c r="C70" s="32">
        <f t="shared" ref="C70:C76" si="1">E70-D70</f>
        <v>178260</v>
      </c>
      <c r="D70" s="32">
        <f>VLOOKUP(B70,'Step 4'!$A$3:$F$153,3,FALSE)</f>
        <v>6827</v>
      </c>
      <c r="E70" s="32">
        <f>VLOOKUP(B70,'Step 2'!$A$3:$F$153,3,FALSE)</f>
        <v>185087</v>
      </c>
    </row>
    <row r="71" spans="1:5" ht="14.25" x14ac:dyDescent="0.45">
      <c r="A71" s="22"/>
      <c r="B71" s="29" t="s">
        <v>131</v>
      </c>
      <c r="C71" s="32">
        <f t="shared" si="1"/>
        <v>1805817</v>
      </c>
      <c r="D71" s="32">
        <f>VLOOKUP(B71,'Step 4'!$A$3:$F$153,3,FALSE)</f>
        <v>45539</v>
      </c>
      <c r="E71" s="32">
        <f>VLOOKUP(B71,'Step 2'!$A$3:$F$153,3,FALSE)</f>
        <v>1851356</v>
      </c>
    </row>
    <row r="72" spans="1:5" ht="14.25" x14ac:dyDescent="0.45">
      <c r="A72" s="22"/>
      <c r="B72" s="29" t="s">
        <v>133</v>
      </c>
      <c r="C72" s="32">
        <f t="shared" si="1"/>
        <v>5279066</v>
      </c>
      <c r="D72" s="32">
        <f>VLOOKUP(B72,'Step 4'!$A$3:$F$153,3,FALSE)</f>
        <v>137467</v>
      </c>
      <c r="E72" s="32">
        <f>VLOOKUP(B72,'Step 2'!$A$3:$F$153,3,FALSE)</f>
        <v>5416533</v>
      </c>
    </row>
    <row r="73" spans="1:5" ht="14.25" x14ac:dyDescent="0.45">
      <c r="A73" s="22"/>
      <c r="B73" s="29" t="s">
        <v>135</v>
      </c>
      <c r="C73" s="32">
        <f t="shared" si="1"/>
        <v>589105</v>
      </c>
      <c r="D73" s="32">
        <f>VLOOKUP(B73,'Step 4'!$A$3:$F$153,3,FALSE)</f>
        <v>18072</v>
      </c>
      <c r="E73" s="32">
        <f>VLOOKUP(B73,'Step 2'!$A$3:$F$153,3,FALSE)</f>
        <v>607177</v>
      </c>
    </row>
    <row r="74" spans="1:5" ht="14.25" x14ac:dyDescent="0.45">
      <c r="A74" s="22"/>
      <c r="B74" s="29" t="s">
        <v>139</v>
      </c>
      <c r="C74" s="32">
        <f t="shared" si="1"/>
        <v>258838</v>
      </c>
      <c r="D74" s="32">
        <f>VLOOKUP(B74,'Step 4'!$A$3:$F$153,3,FALSE)</f>
        <v>9106</v>
      </c>
      <c r="E74" s="32">
        <f>VLOOKUP(B74,'Step 2'!$A$3:$F$153,3,FALSE)</f>
        <v>267944</v>
      </c>
    </row>
    <row r="75" spans="1:5" ht="14.25" x14ac:dyDescent="0.45">
      <c r="A75" s="22"/>
      <c r="B75" s="29" t="s">
        <v>144</v>
      </c>
      <c r="C75" s="32">
        <f t="shared" si="1"/>
        <v>2173496</v>
      </c>
      <c r="D75" s="32">
        <f>VLOOKUP(B75,'Step 4'!$A$3:$F$153,3,FALSE)</f>
        <v>57370</v>
      </c>
      <c r="E75" s="32">
        <f>VLOOKUP(B75,'Step 2'!$A$3:$F$153,3,FALSE)</f>
        <v>2230866</v>
      </c>
    </row>
    <row r="76" spans="1:5" ht="14.25" x14ac:dyDescent="0.45">
      <c r="A76" s="22"/>
      <c r="B76" s="29" t="s">
        <v>147</v>
      </c>
      <c r="C76" s="32">
        <f t="shared" si="1"/>
        <v>777654</v>
      </c>
      <c r="D76" s="32">
        <f>VLOOKUP(B76,'Step 4'!$A$3:$F$153,3,FALSE)</f>
        <v>27436</v>
      </c>
      <c r="E76" s="32">
        <f>VLOOKUP(B76,'Step 2'!$A$3:$F$153,3,FALSE)</f>
        <v>805090</v>
      </c>
    </row>
    <row r="77" spans="1:5" x14ac:dyDescent="0.4">
      <c r="A77" s="29"/>
      <c r="B77" s="29"/>
    </row>
    <row r="78" spans="1:5" x14ac:dyDescent="0.4">
      <c r="A78" s="29"/>
      <c r="B78" s="29"/>
    </row>
    <row r="79" spans="1:5" ht="15" customHeight="1" x14ac:dyDescent="0.4">
      <c r="A79" s="29"/>
      <c r="B79" s="28" t="s">
        <v>350</v>
      </c>
      <c r="C79" s="33">
        <f>National!M14</f>
        <v>4.3</v>
      </c>
    </row>
    <row r="80" spans="1:5" x14ac:dyDescent="0.4">
      <c r="A80" s="29"/>
      <c r="B80" s="28"/>
      <c r="C80" s="33"/>
    </row>
    <row r="81" spans="1:16" x14ac:dyDescent="0.4">
      <c r="A81" s="29"/>
      <c r="B81" s="28"/>
      <c r="C81" s="33"/>
    </row>
    <row r="82" spans="1:16" x14ac:dyDescent="0.4">
      <c r="A82" s="29"/>
      <c r="B82" s="29"/>
    </row>
    <row r="83" spans="1:16" ht="28.5" customHeight="1" x14ac:dyDescent="0.4">
      <c r="B83" s="29"/>
      <c r="C83" s="123" t="s">
        <v>351</v>
      </c>
      <c r="D83" s="124"/>
      <c r="E83" s="125"/>
      <c r="F83" s="126" t="str">
        <f>$C$3</f>
        <v>Feb 2022 - Jan 2024</v>
      </c>
      <c r="G83" s="127"/>
      <c r="H83" s="128"/>
      <c r="I83" s="129" t="str">
        <f>"Number, "&amp;C3&amp;" (Census share * 24-month total)"</f>
        <v>Number, Feb 2022 - Jan 2024 (Census share * 24-month total)</v>
      </c>
      <c r="J83" s="130"/>
      <c r="K83" s="130"/>
      <c r="L83" s="131"/>
    </row>
    <row r="84" spans="1:16" x14ac:dyDescent="0.4">
      <c r="B84" s="29"/>
      <c r="C84" s="34" t="s">
        <v>342</v>
      </c>
      <c r="D84" s="34" t="s">
        <v>343</v>
      </c>
      <c r="E84" s="34" t="s">
        <v>352</v>
      </c>
      <c r="F84" s="34" t="s">
        <v>342</v>
      </c>
      <c r="G84" s="34" t="s">
        <v>343</v>
      </c>
      <c r="H84" s="34" t="s">
        <v>352</v>
      </c>
      <c r="I84" s="35" t="s">
        <v>342</v>
      </c>
      <c r="J84" s="35" t="s">
        <v>343</v>
      </c>
      <c r="K84" s="35" t="s">
        <v>349</v>
      </c>
      <c r="L84" s="36" t="s">
        <v>203</v>
      </c>
      <c r="N84" s="41"/>
    </row>
    <row r="85" spans="1:16" ht="14.25" x14ac:dyDescent="0.45">
      <c r="A85" s="25" t="str">
        <f>LEFT(B85,FIND("(",B85)-2)&amp;", WI"</f>
        <v>Ashland County, WI</v>
      </c>
      <c r="B85" s="22" t="s">
        <v>304</v>
      </c>
      <c r="C85" s="37">
        <f>VLOOKUP($B85,'Census shares'!$A$5:$G$87,3, FALSE)</f>
        <v>8.6042999999999994E-2</v>
      </c>
      <c r="D85" s="37">
        <f>VLOOKUP($B85,'Census shares'!$A$5:$G$87,5, FALSE)</f>
        <v>0.28011200000000003</v>
      </c>
      <c r="E85" s="37">
        <f>VLOOKUP($B85,'Census shares'!$A$5:$G$87,7, FALSE)</f>
        <v>9.4624E-2</v>
      </c>
      <c r="F85" s="29">
        <f>VLOOKUP(A85,$B$5:$E$76,2,FALSE)</f>
        <v>173414</v>
      </c>
      <c r="G85" s="29">
        <f>VLOOKUP(A85,$B$5:$E$76,3,FALSE)</f>
        <v>6811</v>
      </c>
      <c r="H85" s="29">
        <f>VLOOKUP(A85,$B$5:$E$76,4,FALSE)</f>
        <v>180225</v>
      </c>
      <c r="I85" s="38">
        <f t="shared" ref="I85:J85" si="2">C85*F85</f>
        <v>14921.060801999998</v>
      </c>
      <c r="J85" s="32">
        <f t="shared" si="2"/>
        <v>1907.8428320000003</v>
      </c>
      <c r="K85" s="39">
        <f t="shared" ref="K85" si="3">I85+J85</f>
        <v>16828.903633999998</v>
      </c>
      <c r="L85" s="40">
        <f t="shared" ref="L85" si="4">J85/K85</f>
        <v>0.11336703052630959</v>
      </c>
      <c r="N85" s="41"/>
      <c r="O85" s="41"/>
      <c r="P85" s="85"/>
    </row>
    <row r="86" spans="1:16" ht="14.25" x14ac:dyDescent="0.45">
      <c r="A86" s="25" t="str">
        <f>LEFT(B86,FIND("(",B86)-2)&amp;", WI"</f>
        <v>Iron County, WI</v>
      </c>
      <c r="B86" s="22" t="s">
        <v>305</v>
      </c>
      <c r="C86" s="37">
        <f>VLOOKUP($B86,'Census shares'!$A$5:$G$87,3, FALSE)</f>
        <v>0</v>
      </c>
      <c r="D86" s="37">
        <f>VLOOKUP($B86,'Census shares'!$A$5:$G$87,5, FALSE)</f>
        <v>0</v>
      </c>
      <c r="E86" s="37">
        <f>VLOOKUP($B86,'Census shares'!$A$5:$G$87,7, FALSE)</f>
        <v>0</v>
      </c>
      <c r="F86" s="29">
        <f>VLOOKUP(A86,$B$5:$E$76,2,FALSE)</f>
        <v>57816</v>
      </c>
      <c r="G86" s="29">
        <f>VLOOKUP(A86,$B$5:$E$76,3,FALSE)</f>
        <v>3228</v>
      </c>
      <c r="H86" s="29">
        <f>VLOOKUP(A86,$B$5:$E$76,4,FALSE)</f>
        <v>61044</v>
      </c>
      <c r="I86" s="38">
        <f t="shared" ref="I86" si="5">C86*F86</f>
        <v>0</v>
      </c>
      <c r="J86" s="32">
        <f t="shared" ref="J86" si="6">D86*G86</f>
        <v>0</v>
      </c>
      <c r="K86" s="39">
        <f t="shared" ref="K86" si="7">I86+J86</f>
        <v>0</v>
      </c>
      <c r="L86" s="40" t="e">
        <f t="shared" ref="L86" si="8">J86/K86</f>
        <v>#DIV/0!</v>
      </c>
      <c r="N86" s="41"/>
      <c r="O86" s="41"/>
      <c r="P86" s="85"/>
    </row>
    <row r="87" spans="1:16" ht="14.25" x14ac:dyDescent="0.45">
      <c r="A87" s="25"/>
      <c r="B87" s="26" t="s">
        <v>353</v>
      </c>
      <c r="C87" s="37"/>
      <c r="D87" s="37"/>
      <c r="E87" s="37"/>
      <c r="F87" s="29"/>
      <c r="G87" s="29"/>
      <c r="H87" s="29"/>
      <c r="I87" s="43">
        <f>SUM(I85:I86)</f>
        <v>14921.060801999998</v>
      </c>
      <c r="J87" s="43">
        <f>SUM(J85:J86)</f>
        <v>1907.8428320000003</v>
      </c>
      <c r="K87" s="43">
        <f>SUM(K85:K86)</f>
        <v>16828.903633999998</v>
      </c>
      <c r="L87" s="44">
        <f>ROUND((TRUNC((J87/K87),4)*100),1)</f>
        <v>11.3</v>
      </c>
      <c r="N87" s="41"/>
      <c r="O87" s="41"/>
      <c r="P87" s="85"/>
    </row>
    <row r="88" spans="1:16" ht="14.25" x14ac:dyDescent="0.45">
      <c r="B88" s="25"/>
      <c r="C88" s="37"/>
      <c r="D88" s="37"/>
      <c r="E88" s="37"/>
      <c r="F88" s="29"/>
      <c r="G88" s="29"/>
      <c r="H88" s="29"/>
      <c r="I88" s="43"/>
      <c r="J88" s="43"/>
      <c r="K88" s="43"/>
      <c r="L88" s="44"/>
    </row>
    <row r="89" spans="1:16" ht="14.25" x14ac:dyDescent="0.45">
      <c r="A89" s="25" t="str">
        <f>LEFT(B89,FIND("(",B89)-2)&amp;", WI"</f>
        <v>Douglas County, WI</v>
      </c>
      <c r="B89" s="22" t="s">
        <v>306</v>
      </c>
      <c r="C89" s="37">
        <f>VLOOKUP($B89,'Census shares'!$A$5:$G$87,3, FALSE)</f>
        <v>0</v>
      </c>
      <c r="D89" s="37">
        <f>VLOOKUP($B89,'Census shares'!$A$5:$G$87,5, FALSE)</f>
        <v>0</v>
      </c>
      <c r="E89" s="37">
        <f>VLOOKUP($B89,'Census shares'!$A$5:$G$87,7, FALSE)</f>
        <v>0</v>
      </c>
      <c r="F89" s="29">
        <f>VLOOKUP(A89,$B$5:$E$76,2,FALSE)</f>
        <v>527156</v>
      </c>
      <c r="G89" s="29">
        <f>VLOOKUP(A89,$B$5:$E$76,3,FALSE)</f>
        <v>23036</v>
      </c>
      <c r="H89" s="29">
        <f>VLOOKUP(A89,$B$5:$E$76,4,FALSE)</f>
        <v>550192</v>
      </c>
      <c r="I89" s="38">
        <f t="shared" ref="I89" si="9">C89*F89</f>
        <v>0</v>
      </c>
      <c r="J89" s="32">
        <f t="shared" ref="J89" si="10">D89*G89</f>
        <v>0</v>
      </c>
      <c r="K89" s="39">
        <f t="shared" ref="K89" si="11">I89+J89</f>
        <v>0</v>
      </c>
      <c r="L89" s="40" t="e">
        <f t="shared" ref="L89" si="12">J89/K89</f>
        <v>#DIV/0!</v>
      </c>
      <c r="N89" s="41"/>
      <c r="O89" s="41"/>
      <c r="P89" s="42"/>
    </row>
    <row r="90" spans="1:16" ht="14.25" x14ac:dyDescent="0.45">
      <c r="A90" s="25"/>
      <c r="B90" s="26" t="s">
        <v>355</v>
      </c>
      <c r="C90" s="37"/>
      <c r="D90" s="37"/>
      <c r="E90" s="37"/>
      <c r="F90" s="29"/>
      <c r="G90" s="29"/>
      <c r="H90" s="29"/>
      <c r="I90" s="43">
        <f>SUM(I89:I89)</f>
        <v>0</v>
      </c>
      <c r="J90" s="43">
        <f>SUM(J89:J89)</f>
        <v>0</v>
      </c>
      <c r="K90" s="43">
        <f>SUM(K89:K89)</f>
        <v>0</v>
      </c>
      <c r="L90" s="44" t="e">
        <f>ROUND((TRUNC((J90/K90),4)*100),1)</f>
        <v>#DIV/0!</v>
      </c>
      <c r="N90" s="41"/>
      <c r="O90" s="41"/>
      <c r="P90" s="42"/>
    </row>
    <row r="91" spans="1:16" ht="14.25" x14ac:dyDescent="0.45">
      <c r="A91" s="25"/>
      <c r="B91" s="25"/>
      <c r="C91" s="37"/>
      <c r="D91" s="37"/>
      <c r="E91" s="37"/>
      <c r="F91" s="29"/>
      <c r="G91" s="29"/>
      <c r="H91" s="29"/>
      <c r="I91" s="38"/>
      <c r="J91" s="32"/>
      <c r="K91" s="39"/>
      <c r="L91" s="40"/>
    </row>
    <row r="92" spans="1:16" ht="14.25" x14ac:dyDescent="0.45">
      <c r="A92" s="25" t="str">
        <f t="shared" ref="A92:A94" si="13">LEFT(B92,FIND("(",B92)-2)&amp;", WI"</f>
        <v>Forest County, WI</v>
      </c>
      <c r="B92" s="22" t="s">
        <v>307</v>
      </c>
      <c r="C92" s="37">
        <f>VLOOKUP($B92,'Census shares'!$A$5:$G$87,3, FALSE)</f>
        <v>2.4344999999999999E-2</v>
      </c>
      <c r="D92" s="37">
        <f>VLOOKUP($B92,'Census shares'!$A$5:$G$87,5, FALSE)</f>
        <v>0.33333299999999999</v>
      </c>
      <c r="E92" s="37">
        <f>VLOOKUP($B92,'Census shares'!$A$5:$G$87,7, FALSE)</f>
        <v>3.6594000000000002E-2</v>
      </c>
      <c r="F92" s="29">
        <f t="shared" ref="F92:F94" si="14">VLOOKUP(A92,$B$5:$E$76,2,FALSE)</f>
        <v>89397</v>
      </c>
      <c r="G92" s="29">
        <f t="shared" ref="G92:G94" si="15">VLOOKUP(A92,$B$5:$E$76,3,FALSE)</f>
        <v>4428</v>
      </c>
      <c r="H92" s="29">
        <f t="shared" ref="H92:H94" si="16">VLOOKUP(A92,$B$5:$E$76,4,FALSE)</f>
        <v>93825</v>
      </c>
      <c r="I92" s="38">
        <f t="shared" ref="I92:I94" si="17">C92*F92</f>
        <v>2176.3699649999999</v>
      </c>
      <c r="J92" s="32">
        <f t="shared" ref="J92:J94" si="18">D92*G92</f>
        <v>1475.9985239999999</v>
      </c>
      <c r="K92" s="39">
        <f t="shared" ref="K92:K94" si="19">I92+J92</f>
        <v>3652.3684889999995</v>
      </c>
      <c r="L92" s="40">
        <f t="shared" ref="L92:L94" si="20">J92/K92</f>
        <v>0.40412092275062889</v>
      </c>
      <c r="N92" s="41"/>
      <c r="O92" s="41"/>
      <c r="P92" s="85"/>
    </row>
    <row r="93" spans="1:16" ht="14.25" x14ac:dyDescent="0.45">
      <c r="A93" s="25" t="str">
        <f t="shared" si="13"/>
        <v>Milwaukee County, WI</v>
      </c>
      <c r="B93" s="22" t="s">
        <v>308</v>
      </c>
      <c r="C93" s="37">
        <f>VLOOKUP($B93,'Census shares'!$A$5:$G$87,3, FALSE)</f>
        <v>0</v>
      </c>
      <c r="D93" s="37">
        <f>VLOOKUP($B93,'Census shares'!$A$5:$G$87,5, FALSE)</f>
        <v>0</v>
      </c>
      <c r="E93" s="37">
        <f>VLOOKUP($B93,'Census shares'!$A$5:$G$87,7, FALSE)</f>
        <v>0</v>
      </c>
      <c r="F93" s="29">
        <f t="shared" si="14"/>
        <v>10725996</v>
      </c>
      <c r="G93" s="29">
        <f t="shared" si="15"/>
        <v>408594</v>
      </c>
      <c r="H93" s="29">
        <f t="shared" si="16"/>
        <v>11134590</v>
      </c>
      <c r="I93" s="38">
        <f t="shared" si="17"/>
        <v>0</v>
      </c>
      <c r="J93" s="32">
        <f t="shared" si="18"/>
        <v>0</v>
      </c>
      <c r="K93" s="39">
        <f t="shared" si="19"/>
        <v>0</v>
      </c>
      <c r="L93" s="40" t="e">
        <f t="shared" si="20"/>
        <v>#DIV/0!</v>
      </c>
      <c r="N93" s="41"/>
      <c r="O93" s="41"/>
      <c r="P93" s="85"/>
    </row>
    <row r="94" spans="1:16" ht="14.25" x14ac:dyDescent="0.45">
      <c r="A94" s="25" t="str">
        <f t="shared" si="13"/>
        <v>Oconto County, WI</v>
      </c>
      <c r="B94" s="22" t="s">
        <v>309</v>
      </c>
      <c r="C94" s="37">
        <f>VLOOKUP($B94,'Census shares'!$A$5:$G$87,3, FALSE)</f>
        <v>0</v>
      </c>
      <c r="D94" s="37">
        <f>VLOOKUP($B94,'Census shares'!$A$5:$G$87,5, FALSE)</f>
        <v>0</v>
      </c>
      <c r="E94" s="37">
        <f>VLOOKUP($B94,'Census shares'!$A$5:$G$87,7, FALSE)</f>
        <v>0</v>
      </c>
      <c r="F94" s="29">
        <f t="shared" si="14"/>
        <v>479665</v>
      </c>
      <c r="G94" s="29">
        <f t="shared" si="15"/>
        <v>15678</v>
      </c>
      <c r="H94" s="29">
        <f t="shared" si="16"/>
        <v>495343</v>
      </c>
      <c r="I94" s="38">
        <f t="shared" si="17"/>
        <v>0</v>
      </c>
      <c r="J94" s="32">
        <f t="shared" si="18"/>
        <v>0</v>
      </c>
      <c r="K94" s="39">
        <f t="shared" si="19"/>
        <v>0</v>
      </c>
      <c r="L94" s="40" t="e">
        <f t="shared" si="20"/>
        <v>#DIV/0!</v>
      </c>
      <c r="N94" s="41"/>
      <c r="O94" s="41"/>
      <c r="P94" s="85"/>
    </row>
    <row r="95" spans="1:16" ht="14.25" x14ac:dyDescent="0.45">
      <c r="B95" s="26" t="s">
        <v>354</v>
      </c>
      <c r="C95" s="37"/>
      <c r="D95" s="37"/>
      <c r="E95" s="37"/>
      <c r="F95" s="29"/>
      <c r="I95" s="43">
        <f>SUM(I92:I94)</f>
        <v>2176.3699649999999</v>
      </c>
      <c r="J95" s="43">
        <f>SUM(J92:J94)</f>
        <v>1475.9985239999999</v>
      </c>
      <c r="K95" s="43">
        <f>SUM(K92:K94)</f>
        <v>3652.3684889999995</v>
      </c>
      <c r="L95" s="44">
        <f>ROUND((TRUNC((J95/K95),4)*100),1)</f>
        <v>40.4</v>
      </c>
      <c r="N95" s="41"/>
      <c r="O95" s="41"/>
      <c r="P95" s="85"/>
    </row>
    <row r="96" spans="1:16" ht="14.25" x14ac:dyDescent="0.45">
      <c r="A96" s="25"/>
      <c r="B96" s="25"/>
      <c r="C96" s="37"/>
      <c r="D96" s="37"/>
      <c r="E96" s="37"/>
      <c r="F96" s="29"/>
      <c r="G96" s="29"/>
      <c r="H96" s="29"/>
      <c r="I96" s="38"/>
      <c r="J96" s="32"/>
      <c r="K96" s="39"/>
      <c r="L96" s="40"/>
      <c r="N96" s="41"/>
      <c r="O96" s="41"/>
      <c r="P96" s="42"/>
    </row>
    <row r="97" spans="1:16" ht="14.25" x14ac:dyDescent="0.45">
      <c r="A97" s="25" t="str">
        <f t="shared" ref="A97:A110" si="21">LEFT(B97,FIND("(",B97)-2)&amp;", WI"</f>
        <v>Adams County, WI</v>
      </c>
      <c r="B97" s="22" t="s">
        <v>310</v>
      </c>
      <c r="C97" s="37">
        <f>VLOOKUP($B97,'Census shares'!$A$5:$G$87,3, FALSE)</f>
        <v>0</v>
      </c>
      <c r="D97" s="37">
        <f>VLOOKUP($B97,'Census shares'!$A$5:$G$87,5, FALSE)</f>
        <v>0</v>
      </c>
      <c r="E97" s="37">
        <f>VLOOKUP($B97,'Census shares'!$A$5:$G$87,7, FALSE)</f>
        <v>0</v>
      </c>
      <c r="F97" s="29">
        <f t="shared" ref="F97:F110" si="22">VLOOKUP(A97,$B$5:$E$76,2,FALSE)</f>
        <v>180329</v>
      </c>
      <c r="G97" s="29">
        <f t="shared" ref="G97:G110" si="23">VLOOKUP(A97,$B$5:$E$76,3,FALSE)</f>
        <v>9377</v>
      </c>
      <c r="H97" s="29">
        <f t="shared" ref="H97:H110" si="24">VLOOKUP(A97,$B$5:$E$76,4,FALSE)</f>
        <v>189706</v>
      </c>
      <c r="I97" s="38">
        <f t="shared" ref="I97:I110" si="25">C97*F97</f>
        <v>0</v>
      </c>
      <c r="J97" s="32">
        <f t="shared" ref="J97:J110" si="26">D97*G97</f>
        <v>0</v>
      </c>
      <c r="K97" s="39">
        <f t="shared" ref="K97:K110" si="27">I97+J97</f>
        <v>0</v>
      </c>
      <c r="L97" s="40" t="e">
        <f t="shared" ref="L97:L110" si="28">J97/K97</f>
        <v>#DIV/0!</v>
      </c>
      <c r="N97" s="41"/>
      <c r="O97" s="41"/>
      <c r="P97" s="85"/>
    </row>
    <row r="98" spans="1:16" ht="14.25" x14ac:dyDescent="0.45">
      <c r="A98" s="25" t="str">
        <f t="shared" si="21"/>
        <v>Clark County, WI</v>
      </c>
      <c r="B98" s="22" t="s">
        <v>311</v>
      </c>
      <c r="C98" s="37">
        <f>VLOOKUP($B98,'Census shares'!$A$5:$G$87,3, FALSE)</f>
        <v>3.7300000000000001E-4</v>
      </c>
      <c r="D98" s="37">
        <f>VLOOKUP($B98,'Census shares'!$A$5:$G$87,5, FALSE)</f>
        <v>0</v>
      </c>
      <c r="E98" s="37">
        <f>VLOOKUP($B98,'Census shares'!$A$5:$G$87,7, FALSE)</f>
        <v>3.6000000000000002E-4</v>
      </c>
      <c r="F98" s="29">
        <f t="shared" si="22"/>
        <v>408343</v>
      </c>
      <c r="G98" s="29">
        <f t="shared" si="23"/>
        <v>11289</v>
      </c>
      <c r="H98" s="29">
        <f t="shared" si="24"/>
        <v>419632</v>
      </c>
      <c r="I98" s="38">
        <f t="shared" si="25"/>
        <v>152.311939</v>
      </c>
      <c r="J98" s="32">
        <f t="shared" si="26"/>
        <v>0</v>
      </c>
      <c r="K98" s="39">
        <f t="shared" si="27"/>
        <v>152.311939</v>
      </c>
      <c r="L98" s="40">
        <f t="shared" si="28"/>
        <v>0</v>
      </c>
      <c r="N98" s="41"/>
      <c r="O98" s="41"/>
      <c r="P98" s="85"/>
    </row>
    <row r="99" spans="1:16" ht="14.25" x14ac:dyDescent="0.45">
      <c r="A99" s="25" t="str">
        <f t="shared" si="21"/>
        <v>Crawford County, WI</v>
      </c>
      <c r="B99" s="22" t="s">
        <v>312</v>
      </c>
      <c r="C99" s="37">
        <f>VLOOKUP($B99,'Census shares'!$A$5:$G$87,3, FALSE)</f>
        <v>1.4100000000000001E-4</v>
      </c>
      <c r="D99" s="37">
        <f>VLOOKUP($B99,'Census shares'!$A$5:$G$87,5, FALSE)</f>
        <v>0</v>
      </c>
      <c r="E99" s="37">
        <f>VLOOKUP($B99,'Census shares'!$A$5:$G$87,7, FALSE)</f>
        <v>1.37E-4</v>
      </c>
      <c r="F99" s="29">
        <f t="shared" si="22"/>
        <v>161833</v>
      </c>
      <c r="G99" s="29">
        <f t="shared" si="23"/>
        <v>6476</v>
      </c>
      <c r="H99" s="29">
        <f t="shared" si="24"/>
        <v>168309</v>
      </c>
      <c r="I99" s="38">
        <f t="shared" si="25"/>
        <v>22.818453000000002</v>
      </c>
      <c r="J99" s="32">
        <f t="shared" si="26"/>
        <v>0</v>
      </c>
      <c r="K99" s="39">
        <f t="shared" si="27"/>
        <v>22.818453000000002</v>
      </c>
      <c r="L99" s="40">
        <f t="shared" si="28"/>
        <v>0</v>
      </c>
      <c r="N99" s="41"/>
      <c r="O99" s="41"/>
      <c r="P99" s="85"/>
    </row>
    <row r="100" spans="1:16" ht="14.25" x14ac:dyDescent="0.45">
      <c r="A100" s="25" t="str">
        <f t="shared" si="21"/>
        <v>Dane County, WI</v>
      </c>
      <c r="B100" s="22" t="s">
        <v>313</v>
      </c>
      <c r="C100" s="37">
        <f>VLOOKUP($B100,'Census shares'!$A$5:$G$87,3, FALSE)</f>
        <v>0</v>
      </c>
      <c r="D100" s="37">
        <f>VLOOKUP($B100,'Census shares'!$A$5:$G$87,5, FALSE)</f>
        <v>0</v>
      </c>
      <c r="E100" s="37">
        <f>VLOOKUP($B100,'Census shares'!$A$5:$G$87,7, FALSE)</f>
        <v>0</v>
      </c>
      <c r="F100" s="29">
        <f t="shared" si="22"/>
        <v>7883025</v>
      </c>
      <c r="G100" s="29">
        <f t="shared" si="23"/>
        <v>175645</v>
      </c>
      <c r="H100" s="29">
        <f t="shared" si="24"/>
        <v>8058670</v>
      </c>
      <c r="I100" s="38">
        <f t="shared" si="25"/>
        <v>0</v>
      </c>
      <c r="J100" s="32">
        <f t="shared" si="26"/>
        <v>0</v>
      </c>
      <c r="K100" s="39">
        <f t="shared" si="27"/>
        <v>0</v>
      </c>
      <c r="L100" s="40" t="e">
        <f t="shared" si="28"/>
        <v>#DIV/0!</v>
      </c>
      <c r="N100" s="41"/>
      <c r="O100" s="41"/>
      <c r="P100" s="85"/>
    </row>
    <row r="101" spans="1:16" ht="14.25" x14ac:dyDescent="0.45">
      <c r="A101" s="25" t="str">
        <f t="shared" si="21"/>
        <v>Eau Claire County, WI</v>
      </c>
      <c r="B101" s="22" t="s">
        <v>314</v>
      </c>
      <c r="C101" s="37">
        <f>VLOOKUP($B101,'Census shares'!$A$5:$G$87,3, FALSE)</f>
        <v>0</v>
      </c>
      <c r="D101" s="37">
        <f>VLOOKUP($B101,'Census shares'!$A$5:$G$87,5, FALSE)</f>
        <v>0</v>
      </c>
      <c r="E101" s="37">
        <f>VLOOKUP($B101,'Census shares'!$A$5:$G$87,7, FALSE)</f>
        <v>0</v>
      </c>
      <c r="F101" s="29">
        <f t="shared" si="22"/>
        <v>1409744</v>
      </c>
      <c r="G101" s="29">
        <f t="shared" si="23"/>
        <v>37492</v>
      </c>
      <c r="H101" s="29">
        <f t="shared" si="24"/>
        <v>1447236</v>
      </c>
      <c r="I101" s="38">
        <f t="shared" si="25"/>
        <v>0</v>
      </c>
      <c r="J101" s="32">
        <f t="shared" si="26"/>
        <v>0</v>
      </c>
      <c r="K101" s="39">
        <f t="shared" si="27"/>
        <v>0</v>
      </c>
      <c r="L101" s="40" t="e">
        <f t="shared" si="28"/>
        <v>#DIV/0!</v>
      </c>
      <c r="N101" s="41"/>
      <c r="O101" s="41"/>
      <c r="P101" s="85"/>
    </row>
    <row r="102" spans="1:16" ht="14.25" x14ac:dyDescent="0.45">
      <c r="A102" s="25" t="str">
        <f t="shared" si="21"/>
        <v>Jackson County, WI</v>
      </c>
      <c r="B102" s="22" t="s">
        <v>315</v>
      </c>
      <c r="C102" s="37">
        <f>VLOOKUP($B102,'Census shares'!$A$5:$G$87,3, FALSE)</f>
        <v>2.2155000000000001E-2</v>
      </c>
      <c r="D102" s="37">
        <f>VLOOKUP($B102,'Census shares'!$A$5:$G$87,5, FALSE)</f>
        <v>0.101289</v>
      </c>
      <c r="E102" s="37">
        <f>VLOOKUP($B102,'Census shares'!$A$5:$G$87,7, FALSE)</f>
        <v>2.6520999999999999E-2</v>
      </c>
      <c r="F102" s="29">
        <f t="shared" si="22"/>
        <v>214250</v>
      </c>
      <c r="G102" s="29">
        <f t="shared" si="23"/>
        <v>8515</v>
      </c>
      <c r="H102" s="29">
        <f t="shared" si="24"/>
        <v>222765</v>
      </c>
      <c r="I102" s="38">
        <f t="shared" si="25"/>
        <v>4746.7087499999998</v>
      </c>
      <c r="J102" s="32">
        <f t="shared" si="26"/>
        <v>862.47583500000007</v>
      </c>
      <c r="K102" s="39">
        <f t="shared" si="27"/>
        <v>5609.184585</v>
      </c>
      <c r="L102" s="40">
        <f t="shared" si="28"/>
        <v>0.15376135727578308</v>
      </c>
      <c r="N102" s="41"/>
      <c r="O102" s="41"/>
      <c r="P102" s="85"/>
    </row>
    <row r="103" spans="1:16" ht="14.25" x14ac:dyDescent="0.45">
      <c r="A103" s="25" t="str">
        <f t="shared" si="21"/>
        <v>Juneau County, WI</v>
      </c>
      <c r="B103" s="22" t="s">
        <v>316</v>
      </c>
      <c r="C103" s="37">
        <f>VLOOKUP($B103,'Census shares'!$A$5:$G$87,3, FALSE)</f>
        <v>2.1329999999999999E-3</v>
      </c>
      <c r="D103" s="37">
        <f>VLOOKUP($B103,'Census shares'!$A$5:$G$87,5, FALSE)</f>
        <v>0</v>
      </c>
      <c r="E103" s="37">
        <f>VLOOKUP($B103,'Census shares'!$A$5:$G$87,7, FALSE)</f>
        <v>2.0439999999999998E-3</v>
      </c>
      <c r="F103" s="29">
        <f t="shared" si="22"/>
        <v>312681</v>
      </c>
      <c r="G103" s="29">
        <f t="shared" si="23"/>
        <v>10237</v>
      </c>
      <c r="H103" s="29">
        <f t="shared" si="24"/>
        <v>322918</v>
      </c>
      <c r="I103" s="38">
        <f t="shared" si="25"/>
        <v>666.94857300000001</v>
      </c>
      <c r="J103" s="32">
        <f t="shared" si="26"/>
        <v>0</v>
      </c>
      <c r="K103" s="39">
        <f t="shared" si="27"/>
        <v>666.94857300000001</v>
      </c>
      <c r="L103" s="40">
        <f t="shared" si="28"/>
        <v>0</v>
      </c>
      <c r="N103" s="41"/>
      <c r="O103" s="41"/>
      <c r="P103" s="85"/>
    </row>
    <row r="104" spans="1:16" ht="14.25" x14ac:dyDescent="0.45">
      <c r="A104" s="25" t="str">
        <f t="shared" si="21"/>
        <v>La Crosse County, WI</v>
      </c>
      <c r="B104" s="22" t="s">
        <v>317</v>
      </c>
      <c r="C104" s="37">
        <f>VLOOKUP($B104,'Census shares'!$A$5:$G$87,3, FALSE)</f>
        <v>4.6999999999999997E-5</v>
      </c>
      <c r="D104" s="37">
        <f>VLOOKUP($B104,'Census shares'!$A$5:$G$87,5, FALSE)</f>
        <v>0</v>
      </c>
      <c r="E104" s="37">
        <f>VLOOKUP($B104,'Census shares'!$A$5:$G$87,7, FALSE)</f>
        <v>4.5000000000000003E-5</v>
      </c>
      <c r="F104" s="29">
        <f t="shared" si="22"/>
        <v>1554597</v>
      </c>
      <c r="G104" s="29">
        <f t="shared" si="23"/>
        <v>39955</v>
      </c>
      <c r="H104" s="29">
        <f t="shared" si="24"/>
        <v>1594552</v>
      </c>
      <c r="I104" s="38">
        <f t="shared" si="25"/>
        <v>73.066058999999996</v>
      </c>
      <c r="J104" s="32">
        <f t="shared" si="26"/>
        <v>0</v>
      </c>
      <c r="K104" s="39">
        <f t="shared" si="27"/>
        <v>73.066058999999996</v>
      </c>
      <c r="L104" s="40">
        <f t="shared" si="28"/>
        <v>0</v>
      </c>
      <c r="N104" s="41"/>
      <c r="O104" s="41"/>
      <c r="P104" s="85"/>
    </row>
    <row r="105" spans="1:16" ht="14.25" x14ac:dyDescent="0.45">
      <c r="A105" s="25" t="str">
        <f t="shared" si="21"/>
        <v>Marathon County, WI</v>
      </c>
      <c r="B105" s="22" t="s">
        <v>318</v>
      </c>
      <c r="C105" s="37">
        <f>VLOOKUP($B105,'Census shares'!$A$5:$G$87,3, FALSE)</f>
        <v>0</v>
      </c>
      <c r="D105" s="37">
        <f>VLOOKUP($B105,'Census shares'!$A$5:$G$87,5, FALSE)</f>
        <v>0</v>
      </c>
      <c r="E105" s="37">
        <f>VLOOKUP($B105,'Census shares'!$A$5:$G$87,7, FALSE)</f>
        <v>0</v>
      </c>
      <c r="F105" s="29">
        <f t="shared" si="22"/>
        <v>1697944</v>
      </c>
      <c r="G105" s="29">
        <f t="shared" si="23"/>
        <v>45561</v>
      </c>
      <c r="H105" s="29">
        <f t="shared" si="24"/>
        <v>1743505</v>
      </c>
      <c r="I105" s="38">
        <f t="shared" si="25"/>
        <v>0</v>
      </c>
      <c r="J105" s="32">
        <f t="shared" si="26"/>
        <v>0</v>
      </c>
      <c r="K105" s="39">
        <f t="shared" si="27"/>
        <v>0</v>
      </c>
      <c r="L105" s="40" t="e">
        <f t="shared" si="28"/>
        <v>#DIV/0!</v>
      </c>
      <c r="N105" s="41"/>
      <c r="O105" s="41"/>
      <c r="P105" s="85"/>
    </row>
    <row r="106" spans="1:16" ht="14.25" x14ac:dyDescent="0.45">
      <c r="A106" s="25" t="str">
        <f t="shared" si="21"/>
        <v>Monroe County, WI</v>
      </c>
      <c r="B106" s="22" t="s">
        <v>319</v>
      </c>
      <c r="C106" s="37">
        <f>VLOOKUP($B106,'Census shares'!$A$5:$G$87,3, FALSE)</f>
        <v>1.3760000000000001E-3</v>
      </c>
      <c r="D106" s="37">
        <f>VLOOKUP($B106,'Census shares'!$A$5:$G$87,5, FALSE)</f>
        <v>8.2369999999999995E-3</v>
      </c>
      <c r="E106" s="37">
        <f>VLOOKUP($B106,'Census shares'!$A$5:$G$87,7, FALSE)</f>
        <v>1.562E-3</v>
      </c>
      <c r="F106" s="29">
        <f t="shared" si="22"/>
        <v>549431</v>
      </c>
      <c r="G106" s="29">
        <f t="shared" si="23"/>
        <v>14867</v>
      </c>
      <c r="H106" s="29">
        <f t="shared" si="24"/>
        <v>564298</v>
      </c>
      <c r="I106" s="38">
        <f t="shared" si="25"/>
        <v>756.01705600000003</v>
      </c>
      <c r="J106" s="32">
        <f t="shared" si="26"/>
        <v>122.45947899999999</v>
      </c>
      <c r="K106" s="39">
        <f t="shared" si="27"/>
        <v>878.47653500000001</v>
      </c>
      <c r="L106" s="40">
        <f t="shared" si="28"/>
        <v>0.13939982927375513</v>
      </c>
      <c r="N106" s="41"/>
      <c r="O106" s="41"/>
      <c r="P106" s="85"/>
    </row>
    <row r="107" spans="1:16" ht="14.25" x14ac:dyDescent="0.45">
      <c r="A107" s="25" t="str">
        <f t="shared" si="21"/>
        <v>Sauk County, WI</v>
      </c>
      <c r="B107" s="22" t="s">
        <v>320</v>
      </c>
      <c r="C107" s="37">
        <f>VLOOKUP($B107,'Census shares'!$A$5:$G$87,3, FALSE)</f>
        <v>1.1980000000000001E-3</v>
      </c>
      <c r="D107" s="37">
        <f>VLOOKUP($B107,'Census shares'!$A$5:$G$87,5, FALSE)</f>
        <v>2.0242E-2</v>
      </c>
      <c r="E107" s="37">
        <f>VLOOKUP($B107,'Census shares'!$A$5:$G$87,7, FALSE)</f>
        <v>1.732E-3</v>
      </c>
      <c r="F107" s="29">
        <f t="shared" si="22"/>
        <v>814948</v>
      </c>
      <c r="G107" s="29">
        <f t="shared" si="23"/>
        <v>22482</v>
      </c>
      <c r="H107" s="29">
        <f t="shared" si="24"/>
        <v>837430</v>
      </c>
      <c r="I107" s="38">
        <f t="shared" si="25"/>
        <v>976.30770400000006</v>
      </c>
      <c r="J107" s="32">
        <f t="shared" si="26"/>
        <v>455.08064400000001</v>
      </c>
      <c r="K107" s="39">
        <f t="shared" si="27"/>
        <v>1431.388348</v>
      </c>
      <c r="L107" s="40">
        <f t="shared" si="28"/>
        <v>0.31792954346446867</v>
      </c>
      <c r="N107" s="41"/>
      <c r="O107" s="41"/>
      <c r="P107" s="85"/>
    </row>
    <row r="108" spans="1:16" ht="14.25" x14ac:dyDescent="0.45">
      <c r="A108" s="25" t="str">
        <f t="shared" si="21"/>
        <v>Shawano County, WI</v>
      </c>
      <c r="B108" s="22" t="s">
        <v>321</v>
      </c>
      <c r="C108" s="37">
        <f>VLOOKUP($B108,'Census shares'!$A$5:$G$87,3, FALSE)</f>
        <v>1.158E-3</v>
      </c>
      <c r="D108" s="37">
        <f>VLOOKUP($B108,'Census shares'!$A$5:$G$87,5, FALSE)</f>
        <v>1.0255999999999999E-2</v>
      </c>
      <c r="E108" s="37">
        <f>VLOOKUP($B108,'Census shares'!$A$5:$G$87,7, FALSE)</f>
        <v>1.418E-3</v>
      </c>
      <c r="F108" s="29">
        <f t="shared" si="22"/>
        <v>476942</v>
      </c>
      <c r="G108" s="29">
        <f t="shared" si="23"/>
        <v>14364</v>
      </c>
      <c r="H108" s="29">
        <f t="shared" si="24"/>
        <v>491306</v>
      </c>
      <c r="I108" s="38">
        <f t="shared" si="25"/>
        <v>552.29883599999994</v>
      </c>
      <c r="J108" s="32">
        <f t="shared" si="26"/>
        <v>147.317184</v>
      </c>
      <c r="K108" s="39">
        <f t="shared" si="27"/>
        <v>699.61601999999993</v>
      </c>
      <c r="L108" s="40">
        <f t="shared" si="28"/>
        <v>0.21056862591568445</v>
      </c>
      <c r="N108" s="41"/>
      <c r="O108" s="41"/>
      <c r="P108" s="85"/>
    </row>
    <row r="109" spans="1:16" ht="14.25" x14ac:dyDescent="0.45">
      <c r="A109" s="25" t="str">
        <f t="shared" si="21"/>
        <v>Vernon County, WI</v>
      </c>
      <c r="B109" s="22" t="s">
        <v>322</v>
      </c>
      <c r="C109" s="37">
        <f>VLOOKUP($B109,'Census shares'!$A$5:$G$87,3, FALSE)</f>
        <v>0</v>
      </c>
      <c r="D109" s="37">
        <f>VLOOKUP($B109,'Census shares'!$A$5:$G$87,5, FALSE)</f>
        <v>0</v>
      </c>
      <c r="E109" s="37">
        <f>VLOOKUP($B109,'Census shares'!$A$5:$G$87,7, FALSE)</f>
        <v>0</v>
      </c>
      <c r="F109" s="29">
        <f t="shared" si="22"/>
        <v>354905</v>
      </c>
      <c r="G109" s="29">
        <f t="shared" si="23"/>
        <v>9998</v>
      </c>
      <c r="H109" s="29">
        <f t="shared" si="24"/>
        <v>364903</v>
      </c>
      <c r="I109" s="38">
        <f t="shared" si="25"/>
        <v>0</v>
      </c>
      <c r="J109" s="32">
        <f t="shared" si="26"/>
        <v>0</v>
      </c>
      <c r="K109" s="39">
        <f t="shared" si="27"/>
        <v>0</v>
      </c>
      <c r="L109" s="40" t="e">
        <f t="shared" si="28"/>
        <v>#DIV/0!</v>
      </c>
      <c r="N109" s="41"/>
      <c r="O109" s="41"/>
      <c r="P109" s="85"/>
    </row>
    <row r="110" spans="1:16" ht="14.25" x14ac:dyDescent="0.45">
      <c r="A110" s="25" t="str">
        <f t="shared" si="21"/>
        <v>Wood County, WI</v>
      </c>
      <c r="B110" s="22" t="s">
        <v>323</v>
      </c>
      <c r="C110" s="37">
        <f>VLOOKUP($B110,'Census shares'!$A$5:$G$87,3, FALSE)</f>
        <v>1.2539999999999999E-3</v>
      </c>
      <c r="D110" s="37">
        <f>VLOOKUP($B110,'Census shares'!$A$5:$G$87,5, FALSE)</f>
        <v>2.5720000000000001E-3</v>
      </c>
      <c r="E110" s="37">
        <f>VLOOKUP($B110,'Census shares'!$A$5:$G$87,7, FALSE)</f>
        <v>1.3090000000000001E-3</v>
      </c>
      <c r="F110" s="29">
        <f t="shared" si="22"/>
        <v>777654</v>
      </c>
      <c r="G110" s="29">
        <f t="shared" si="23"/>
        <v>27436</v>
      </c>
      <c r="H110" s="29">
        <f t="shared" si="24"/>
        <v>805090</v>
      </c>
      <c r="I110" s="38">
        <f t="shared" si="25"/>
        <v>975.17811599999993</v>
      </c>
      <c r="J110" s="32">
        <f t="shared" si="26"/>
        <v>70.565392000000003</v>
      </c>
      <c r="K110" s="39">
        <f t="shared" si="27"/>
        <v>1045.743508</v>
      </c>
      <c r="L110" s="40">
        <f t="shared" si="28"/>
        <v>6.7478680441399402E-2</v>
      </c>
      <c r="N110" s="41"/>
      <c r="O110" s="41"/>
      <c r="P110" s="85"/>
    </row>
    <row r="111" spans="1:16" ht="14.25" x14ac:dyDescent="0.45">
      <c r="A111" s="25"/>
      <c r="B111" s="26" t="s">
        <v>356</v>
      </c>
      <c r="C111" s="37"/>
      <c r="D111" s="37"/>
      <c r="E111" s="37"/>
      <c r="F111" s="29"/>
      <c r="G111" s="29"/>
      <c r="H111" s="29"/>
      <c r="I111" s="43">
        <f>SUM(I97:I110)</f>
        <v>8921.6554859999978</v>
      </c>
      <c r="J111" s="43">
        <f>SUM(J97:J110)</f>
        <v>1657.8985339999999</v>
      </c>
      <c r="K111" s="43">
        <f>SUM(K97:K110)</f>
        <v>10579.554019999998</v>
      </c>
      <c r="L111" s="44">
        <f>ROUND((TRUNC((J111/K111),4)*100),1)</f>
        <v>15.7</v>
      </c>
      <c r="N111" s="41"/>
      <c r="O111" s="41"/>
      <c r="P111" s="85"/>
    </row>
    <row r="112" spans="1:16" ht="14.25" x14ac:dyDescent="0.45">
      <c r="B112" s="25"/>
      <c r="C112" s="37"/>
      <c r="D112" s="37"/>
      <c r="E112" s="37"/>
      <c r="F112" s="29"/>
      <c r="G112" s="29"/>
      <c r="H112" s="29"/>
      <c r="I112" s="38"/>
      <c r="J112" s="32"/>
      <c r="K112" s="39"/>
      <c r="L112" s="40"/>
    </row>
    <row r="113" spans="1:16" ht="14.25" x14ac:dyDescent="0.45">
      <c r="A113" s="25" t="str">
        <f t="shared" ref="A113:A115" si="29">LEFT(B113,FIND("(",B113)-2)&amp;", WI"</f>
        <v>Burnett County, WI</v>
      </c>
      <c r="B113" s="22" t="s">
        <v>324</v>
      </c>
      <c r="C113" s="37">
        <f>VLOOKUP($B113,'Census shares'!$A$5:$G$87,3, FALSE)</f>
        <v>0</v>
      </c>
      <c r="D113" s="37">
        <f>VLOOKUP($B113,'Census shares'!$A$5:$G$87,5, FALSE)</f>
        <v>0</v>
      </c>
      <c r="E113" s="37">
        <f>VLOOKUP($B113,'Census shares'!$A$5:$G$87,7, FALSE)</f>
        <v>0</v>
      </c>
      <c r="F113" s="29">
        <f t="shared" ref="F113:F115" si="30">VLOOKUP(A113,$B$5:$E$76,2,FALSE)</f>
        <v>168004</v>
      </c>
      <c r="G113" s="29">
        <f t="shared" ref="G113:G115" si="31">VLOOKUP(A113,$B$5:$E$76,3,FALSE)</f>
        <v>8054</v>
      </c>
      <c r="H113" s="29">
        <f t="shared" ref="H113:H115" si="32">VLOOKUP(A113,$B$5:$E$76,4,FALSE)</f>
        <v>176058</v>
      </c>
      <c r="I113" s="38">
        <f t="shared" ref="I113:I115" si="33">C113*F113</f>
        <v>0</v>
      </c>
      <c r="J113" s="32">
        <f t="shared" ref="J113:J115" si="34">D113*G113</f>
        <v>0</v>
      </c>
      <c r="K113" s="39">
        <f t="shared" ref="K113:K115" si="35">I113+J113</f>
        <v>0</v>
      </c>
      <c r="L113" s="40" t="e">
        <f t="shared" ref="L113:L115" si="36">J113/K113</f>
        <v>#DIV/0!</v>
      </c>
      <c r="N113" s="41"/>
      <c r="O113" s="41"/>
      <c r="P113" s="85"/>
    </row>
    <row r="114" spans="1:16" ht="14.25" x14ac:dyDescent="0.45">
      <c r="A114" s="25" t="str">
        <f t="shared" si="29"/>
        <v>Sawyer County, WI</v>
      </c>
      <c r="B114" s="22" t="s">
        <v>325</v>
      </c>
      <c r="C114" s="37">
        <f>VLOOKUP($B114,'Census shares'!$A$5:$G$87,3, FALSE)</f>
        <v>0.14247299999999999</v>
      </c>
      <c r="D114" s="37">
        <f>VLOOKUP($B114,'Census shares'!$A$5:$G$87,5, FALSE)</f>
        <v>0.27911200000000003</v>
      </c>
      <c r="E114" s="37">
        <f>VLOOKUP($B114,'Census shares'!$A$5:$G$87,7, FALSE)</f>
        <v>0.15131500000000001</v>
      </c>
      <c r="F114" s="29">
        <f t="shared" si="30"/>
        <v>185469</v>
      </c>
      <c r="G114" s="29">
        <f t="shared" si="31"/>
        <v>7851</v>
      </c>
      <c r="H114" s="29">
        <f t="shared" si="32"/>
        <v>193320</v>
      </c>
      <c r="I114" s="38">
        <f t="shared" si="33"/>
        <v>26424.324836999996</v>
      </c>
      <c r="J114" s="32">
        <f t="shared" si="34"/>
        <v>2191.3083120000001</v>
      </c>
      <c r="K114" s="39">
        <f t="shared" si="35"/>
        <v>28615.633148999998</v>
      </c>
      <c r="L114" s="40">
        <f t="shared" si="36"/>
        <v>7.6577313547108339E-2</v>
      </c>
      <c r="N114" s="41"/>
      <c r="O114" s="41"/>
      <c r="P114" s="85"/>
    </row>
    <row r="115" spans="1:16" ht="14.25" x14ac:dyDescent="0.45">
      <c r="A115" s="25" t="str">
        <f t="shared" si="29"/>
        <v>Washburn County, WI</v>
      </c>
      <c r="B115" s="22" t="s">
        <v>326</v>
      </c>
      <c r="C115" s="37">
        <f>VLOOKUP($B115,'Census shares'!$A$5:$G$87,3, FALSE)</f>
        <v>0</v>
      </c>
      <c r="D115" s="37">
        <f>VLOOKUP($B115,'Census shares'!$A$5:$G$87,5, FALSE)</f>
        <v>0</v>
      </c>
      <c r="E115" s="37">
        <f>VLOOKUP($B115,'Census shares'!$A$5:$G$87,7, FALSE)</f>
        <v>0</v>
      </c>
      <c r="F115" s="29">
        <f t="shared" si="30"/>
        <v>178260</v>
      </c>
      <c r="G115" s="29">
        <f t="shared" si="31"/>
        <v>6827</v>
      </c>
      <c r="H115" s="29">
        <f t="shared" si="32"/>
        <v>185087</v>
      </c>
      <c r="I115" s="38">
        <f t="shared" si="33"/>
        <v>0</v>
      </c>
      <c r="J115" s="32">
        <f t="shared" si="34"/>
        <v>0</v>
      </c>
      <c r="K115" s="39">
        <f t="shared" si="35"/>
        <v>0</v>
      </c>
      <c r="L115" s="40" t="e">
        <f t="shared" si="36"/>
        <v>#DIV/0!</v>
      </c>
      <c r="N115" s="41"/>
      <c r="O115" s="41"/>
      <c r="P115" s="85"/>
    </row>
    <row r="116" spans="1:16" ht="14.25" x14ac:dyDescent="0.45">
      <c r="A116" s="25"/>
      <c r="B116" s="26" t="s">
        <v>365</v>
      </c>
      <c r="C116" s="37"/>
      <c r="D116" s="37"/>
      <c r="E116" s="37"/>
      <c r="F116" s="29"/>
      <c r="G116" s="29"/>
      <c r="H116" s="29"/>
      <c r="I116" s="43">
        <f>SUM(I113:I115)</f>
        <v>26424.324836999996</v>
      </c>
      <c r="J116" s="43">
        <f>SUM(J113:J115)</f>
        <v>2191.3083120000001</v>
      </c>
      <c r="K116" s="43">
        <f>SUM(K113:K115)</f>
        <v>28615.633148999998</v>
      </c>
      <c r="L116" s="44">
        <f>ROUND((TRUNC((J116/K116),4)*100),1)</f>
        <v>7.7</v>
      </c>
      <c r="N116" s="41"/>
      <c r="O116" s="41"/>
      <c r="P116" s="85"/>
    </row>
    <row r="117" spans="1:16" ht="14.25" x14ac:dyDescent="0.45">
      <c r="A117" s="25"/>
      <c r="B117" s="25"/>
      <c r="C117" s="37"/>
      <c r="D117" s="37"/>
      <c r="E117" s="37"/>
      <c r="F117" s="29"/>
      <c r="G117" s="29"/>
      <c r="H117" s="29"/>
      <c r="I117" s="38"/>
      <c r="J117" s="32"/>
      <c r="K117" s="39"/>
      <c r="L117" s="40"/>
    </row>
    <row r="118" spans="1:16" ht="14.25" x14ac:dyDescent="0.45">
      <c r="A118" s="25" t="str">
        <f t="shared" ref="A118:A120" si="37">LEFT(B118,FIND("(",B118)-2)&amp;", WI"</f>
        <v>Iron County, WI</v>
      </c>
      <c r="B118" s="22" t="s">
        <v>327</v>
      </c>
      <c r="C118" s="37">
        <f>VLOOKUP($B118,'Census shares'!$A$5:$G$87,3, FALSE)</f>
        <v>1.1150000000000001E-3</v>
      </c>
      <c r="D118" s="37">
        <f>VLOOKUP($B118,'Census shares'!$A$5:$G$87,5, FALSE)</f>
        <v>0</v>
      </c>
      <c r="E118" s="37">
        <f>VLOOKUP($B118,'Census shares'!$A$5:$G$87,7, FALSE)</f>
        <v>1.0709999999999999E-3</v>
      </c>
      <c r="F118" s="29">
        <f t="shared" ref="F118:F120" si="38">VLOOKUP(A118,$B$5:$E$76,2,FALSE)</f>
        <v>57816</v>
      </c>
      <c r="G118" s="29">
        <f t="shared" ref="G118:G120" si="39">VLOOKUP(A118,$B$5:$E$76,3,FALSE)</f>
        <v>3228</v>
      </c>
      <c r="H118" s="29">
        <f t="shared" ref="H118:H120" si="40">VLOOKUP(A118,$B$5:$E$76,4,FALSE)</f>
        <v>61044</v>
      </c>
      <c r="I118" s="38">
        <f t="shared" ref="I118:I120" si="41">C118*F118</f>
        <v>64.464840000000009</v>
      </c>
      <c r="J118" s="32">
        <f t="shared" ref="J118:J120" si="42">D118*G118</f>
        <v>0</v>
      </c>
      <c r="K118" s="39">
        <f t="shared" ref="K118:K120" si="43">I118+J118</f>
        <v>64.464840000000009</v>
      </c>
      <c r="L118" s="40">
        <f t="shared" ref="L118:L120" si="44">J118/K118</f>
        <v>0</v>
      </c>
      <c r="N118" s="41"/>
      <c r="O118" s="41"/>
      <c r="P118" s="85"/>
    </row>
    <row r="119" spans="1:16" ht="14.25" x14ac:dyDescent="0.45">
      <c r="A119" s="25" t="str">
        <f t="shared" si="37"/>
        <v>Oneida County, WI</v>
      </c>
      <c r="B119" s="22" t="s">
        <v>328</v>
      </c>
      <c r="C119" s="37">
        <f>VLOOKUP($B119,'Census shares'!$A$5:$G$87,3, FALSE)</f>
        <v>8.3199999999999995E-4</v>
      </c>
      <c r="D119" s="37">
        <f>VLOOKUP($B119,'Census shares'!$A$5:$G$87,5, FALSE)</f>
        <v>0</v>
      </c>
      <c r="E119" s="37">
        <f>VLOOKUP($B119,'Census shares'!$A$5:$G$87,7, FALSE)</f>
        <v>8.1400000000000005E-4</v>
      </c>
      <c r="F119" s="29">
        <f t="shared" si="38"/>
        <v>419975</v>
      </c>
      <c r="G119" s="29">
        <f t="shared" si="39"/>
        <v>14477</v>
      </c>
      <c r="H119" s="29">
        <f t="shared" si="40"/>
        <v>434452</v>
      </c>
      <c r="I119" s="38">
        <f t="shared" si="41"/>
        <v>349.41919999999999</v>
      </c>
      <c r="J119" s="32">
        <f t="shared" si="42"/>
        <v>0</v>
      </c>
      <c r="K119" s="39">
        <f t="shared" si="43"/>
        <v>349.41919999999999</v>
      </c>
      <c r="L119" s="40">
        <f t="shared" si="44"/>
        <v>0</v>
      </c>
      <c r="N119" s="41"/>
      <c r="O119" s="41"/>
      <c r="P119" s="85"/>
    </row>
    <row r="120" spans="1:16" ht="14.25" x14ac:dyDescent="0.45">
      <c r="A120" s="25" t="str">
        <f t="shared" si="37"/>
        <v>Vilas County, WI</v>
      </c>
      <c r="B120" s="22" t="s">
        <v>329</v>
      </c>
      <c r="C120" s="37">
        <f>VLOOKUP($B120,'Census shares'!$A$5:$G$87,3, FALSE)</f>
        <v>0.136854</v>
      </c>
      <c r="D120" s="37">
        <f>VLOOKUP($B120,'Census shares'!$A$5:$G$87,5, FALSE)</f>
        <v>0.28278599999999998</v>
      </c>
      <c r="E120" s="37">
        <f>VLOOKUP($B120,'Census shares'!$A$5:$G$87,7, FALSE)</f>
        <v>0.14352599999999999</v>
      </c>
      <c r="F120" s="29">
        <f t="shared" si="38"/>
        <v>238997</v>
      </c>
      <c r="G120" s="29">
        <f t="shared" si="39"/>
        <v>9631</v>
      </c>
      <c r="H120" s="29">
        <f t="shared" si="40"/>
        <v>248628</v>
      </c>
      <c r="I120" s="38">
        <f t="shared" si="41"/>
        <v>32707.695438000002</v>
      </c>
      <c r="J120" s="32">
        <f t="shared" si="42"/>
        <v>2723.511966</v>
      </c>
      <c r="K120" s="39">
        <f t="shared" si="43"/>
        <v>35431.207404000001</v>
      </c>
      <c r="L120" s="40">
        <f t="shared" si="44"/>
        <v>7.6867602476694871E-2</v>
      </c>
      <c r="N120" s="41"/>
      <c r="O120" s="41"/>
      <c r="P120" s="85"/>
    </row>
    <row r="121" spans="1:16" ht="14.25" x14ac:dyDescent="0.45">
      <c r="A121" s="25"/>
      <c r="B121" s="26" t="s">
        <v>357</v>
      </c>
      <c r="C121" s="37"/>
      <c r="D121" s="37"/>
      <c r="E121" s="37"/>
      <c r="F121" s="29"/>
      <c r="G121" s="29"/>
      <c r="H121" s="29"/>
      <c r="I121" s="43">
        <f t="shared" ref="I121:K121" si="45">SUM(I118:I120)</f>
        <v>33121.579478</v>
      </c>
      <c r="J121" s="43">
        <f t="shared" si="45"/>
        <v>2723.511966</v>
      </c>
      <c r="K121" s="43">
        <f t="shared" si="45"/>
        <v>35845.091443999998</v>
      </c>
      <c r="L121" s="44">
        <f>ROUND((TRUNC((J121/K121),4)*100),1)</f>
        <v>7.6</v>
      </c>
      <c r="N121" s="41"/>
      <c r="O121" s="41"/>
      <c r="P121" s="85"/>
    </row>
    <row r="123" spans="1:16" ht="14.25" x14ac:dyDescent="0.45">
      <c r="A123" s="25" t="str">
        <f t="shared" ref="A123:A124" si="46">LEFT(B123,FIND("(",B123)-2)&amp;", WI"</f>
        <v>Menominee County, WI</v>
      </c>
      <c r="B123" s="22" t="s">
        <v>330</v>
      </c>
      <c r="C123" s="37">
        <f>VLOOKUP($B123,'Census shares'!$A$5:$G$87,3, FALSE)</f>
        <v>0.76692800000000005</v>
      </c>
      <c r="D123" s="37">
        <f>VLOOKUP($B123,'Census shares'!$A$5:$G$87,5, FALSE)</f>
        <v>0.95238</v>
      </c>
      <c r="E123" s="37">
        <f>VLOOKUP($B123,'Census shares'!$A$5:$G$87,7, FALSE)</f>
        <v>0.78676000000000001</v>
      </c>
      <c r="F123" s="29">
        <f t="shared" ref="F123:F124" si="47">VLOOKUP(A123,$B$5:$E$76,2,FALSE)</f>
        <v>34144</v>
      </c>
      <c r="G123" s="29">
        <f t="shared" ref="G123:G124" si="48">VLOOKUP(A123,$B$5:$E$76,3,FALSE)</f>
        <v>2080</v>
      </c>
      <c r="H123" s="29">
        <f t="shared" ref="H123:H124" si="49">VLOOKUP(A123,$B$5:$E$76,4,FALSE)</f>
        <v>36224</v>
      </c>
      <c r="I123" s="38">
        <f t="shared" ref="I123:I124" si="50">C123*F123</f>
        <v>26185.989632000001</v>
      </c>
      <c r="J123" s="32">
        <f t="shared" ref="J123:J124" si="51">D123*G123</f>
        <v>1980.9503999999999</v>
      </c>
      <c r="K123" s="39">
        <f t="shared" ref="K123:K124" si="52">I123+J123</f>
        <v>28166.940032000002</v>
      </c>
      <c r="L123" s="40">
        <f t="shared" ref="L123:L124" si="53">J123/K123</f>
        <v>7.032891743829732E-2</v>
      </c>
      <c r="N123" s="41"/>
      <c r="O123" s="41"/>
      <c r="P123" s="85"/>
    </row>
    <row r="124" spans="1:16" ht="14.25" x14ac:dyDescent="0.45">
      <c r="A124" s="25" t="str">
        <f t="shared" si="46"/>
        <v>Shawano County, WI</v>
      </c>
      <c r="B124" s="22" t="s">
        <v>331</v>
      </c>
      <c r="C124" s="37">
        <f>VLOOKUP($B124,'Census shares'!$A$5:$G$87,3, FALSE)</f>
        <v>2.215E-3</v>
      </c>
      <c r="D124" s="37">
        <f>VLOOKUP($B124,'Census shares'!$A$5:$G$87,5, FALSE)</f>
        <v>6.8370000000000002E-3</v>
      </c>
      <c r="E124" s="37">
        <f>VLOOKUP($B124,'Census shares'!$A$5:$G$87,7, FALSE)</f>
        <v>2.3470000000000001E-3</v>
      </c>
      <c r="F124" s="29">
        <f t="shared" si="47"/>
        <v>476942</v>
      </c>
      <c r="G124" s="29">
        <f t="shared" si="48"/>
        <v>14364</v>
      </c>
      <c r="H124" s="29">
        <f t="shared" si="49"/>
        <v>491306</v>
      </c>
      <c r="I124" s="38">
        <f t="shared" si="50"/>
        <v>1056.42653</v>
      </c>
      <c r="J124" s="32">
        <f t="shared" si="51"/>
        <v>98.206668000000008</v>
      </c>
      <c r="K124" s="39">
        <f t="shared" si="52"/>
        <v>1154.633198</v>
      </c>
      <c r="L124" s="40">
        <f t="shared" si="53"/>
        <v>8.5054429553999375E-2</v>
      </c>
      <c r="N124" s="41"/>
      <c r="O124" s="41"/>
      <c r="P124" s="85"/>
    </row>
    <row r="125" spans="1:16" ht="14.25" x14ac:dyDescent="0.45">
      <c r="B125" s="45" t="s">
        <v>358</v>
      </c>
      <c r="I125" s="43">
        <f>SUM(I123:I124)</f>
        <v>27242.416162000001</v>
      </c>
      <c r="J125" s="43">
        <f>SUM(J123:J124)</f>
        <v>2079.157068</v>
      </c>
      <c r="K125" s="43">
        <f>SUM(K123:K124)</f>
        <v>29321.573230000002</v>
      </c>
      <c r="L125" s="44">
        <f>ROUND((TRUNC((J125/K125),4)*100),1)</f>
        <v>7.1</v>
      </c>
      <c r="N125" s="41"/>
      <c r="O125" s="41"/>
      <c r="P125" s="85"/>
    </row>
    <row r="127" spans="1:16" ht="14.25" x14ac:dyDescent="0.45">
      <c r="A127" s="25" t="str">
        <f t="shared" ref="A127:A128" si="54">LEFT(B127,FIND("(",B127)-2)&amp;", WI"</f>
        <v>Brown County, WI</v>
      </c>
      <c r="B127" s="22" t="s">
        <v>332</v>
      </c>
      <c r="C127" s="37">
        <f>VLOOKUP($B127,'Census shares'!$A$5:$G$87,3, FALSE)</f>
        <v>8.7001999999999996E-2</v>
      </c>
      <c r="D127" s="37">
        <f>VLOOKUP($B127,'Census shares'!$A$5:$G$87,5, FALSE)</f>
        <v>7.3246000000000006E-2</v>
      </c>
      <c r="E127" s="37">
        <f>VLOOKUP($B127,'Census shares'!$A$5:$G$87,7, FALSE)</f>
        <v>8.6606000000000002E-2</v>
      </c>
      <c r="F127" s="29">
        <f t="shared" ref="F127:F128" si="55">VLOOKUP(A127,$B$5:$E$76,2,FALSE)</f>
        <v>3311700</v>
      </c>
      <c r="G127" s="29">
        <f t="shared" ref="G127:G128" si="56">VLOOKUP(A127,$B$5:$E$76,3,FALSE)</f>
        <v>89687</v>
      </c>
      <c r="H127" s="29">
        <f t="shared" ref="H127:H128" si="57">VLOOKUP(A127,$B$5:$E$76,4,FALSE)</f>
        <v>3401387</v>
      </c>
      <c r="I127" s="38">
        <f t="shared" ref="I127:I128" si="58">C127*F127</f>
        <v>288124.52340000001</v>
      </c>
      <c r="J127" s="32">
        <f t="shared" ref="J127:J128" si="59">D127*G127</f>
        <v>6569.2140020000006</v>
      </c>
      <c r="K127" s="39">
        <f t="shared" ref="K127:K128" si="60">I127+J127</f>
        <v>294693.737402</v>
      </c>
      <c r="L127" s="40">
        <f t="shared" ref="L127:L128" si="61">J127/K127</f>
        <v>2.2291664763268285E-2</v>
      </c>
    </row>
    <row r="128" spans="1:16" ht="14.25" x14ac:dyDescent="0.45">
      <c r="A128" s="25" t="str">
        <f t="shared" si="54"/>
        <v>Outagamie County, WI</v>
      </c>
      <c r="B128" s="22" t="s">
        <v>333</v>
      </c>
      <c r="C128" s="37">
        <f>VLOOKUP($B128,'Census shares'!$A$5:$G$87,3, FALSE)</f>
        <v>1.9677E-2</v>
      </c>
      <c r="D128" s="37">
        <f>VLOOKUP($B128,'Census shares'!$A$5:$G$87,5, FALSE)</f>
        <v>3.2504999999999999E-2</v>
      </c>
      <c r="E128" s="37">
        <f>VLOOKUP($B128,'Census shares'!$A$5:$G$87,7, FALSE)</f>
        <v>2.0074000000000002E-2</v>
      </c>
      <c r="F128" s="29">
        <f t="shared" si="55"/>
        <v>2465421</v>
      </c>
      <c r="G128" s="29">
        <f t="shared" si="56"/>
        <v>63468</v>
      </c>
      <c r="H128" s="29">
        <f t="shared" si="57"/>
        <v>2528889</v>
      </c>
      <c r="I128" s="38">
        <f t="shared" si="58"/>
        <v>48512.089016999998</v>
      </c>
      <c r="J128" s="32">
        <f t="shared" si="59"/>
        <v>2063.0273400000001</v>
      </c>
      <c r="K128" s="39">
        <f t="shared" si="60"/>
        <v>50575.116356999999</v>
      </c>
      <c r="L128" s="40">
        <f t="shared" si="61"/>
        <v>4.0791351332491017E-2</v>
      </c>
    </row>
    <row r="129" spans="1:16" x14ac:dyDescent="0.4">
      <c r="B129" s="46" t="s">
        <v>359</v>
      </c>
      <c r="I129" s="43">
        <f>SUM(I127:I128)</f>
        <v>336636.612417</v>
      </c>
      <c r="J129" s="43">
        <f>SUM(J127:J128)</f>
        <v>8632.2413420000012</v>
      </c>
      <c r="K129" s="43">
        <f>SUM(K127:K128)</f>
        <v>345268.85375900002</v>
      </c>
      <c r="L129" s="44">
        <f>ROUND((TRUNC((J129/K129),4)*100),1)</f>
        <v>2.5</v>
      </c>
    </row>
    <row r="131" spans="1:16" ht="14.25" x14ac:dyDescent="0.45">
      <c r="A131" s="25" t="str">
        <f>LEFT(B131,FIND("(",B131)-2)&amp;", WI"</f>
        <v>Bayfield County, WI</v>
      </c>
      <c r="B131" s="22" t="s">
        <v>334</v>
      </c>
      <c r="C131" s="37">
        <f>VLOOKUP($B131,'Census shares'!$A$5:$G$87,3, FALSE)</f>
        <v>6.6989000000000007E-2</v>
      </c>
      <c r="D131" s="37">
        <f>VLOOKUP($B131,'Census shares'!$A$5:$G$87,5, FALSE)</f>
        <v>0.26618700000000001</v>
      </c>
      <c r="E131" s="37">
        <f>VLOOKUP($B131,'Census shares'!$A$5:$G$87,7, FALSE)</f>
        <v>7.417E-2</v>
      </c>
      <c r="F131" s="29">
        <f>VLOOKUP(A131,$B$5:$E$76,2,FALSE)</f>
        <v>169190</v>
      </c>
      <c r="G131" s="29">
        <f>VLOOKUP(A131,$B$5:$E$76,3,FALSE)</f>
        <v>8161</v>
      </c>
      <c r="H131" s="29">
        <f>VLOOKUP(A131,$B$5:$E$76,4,FALSE)</f>
        <v>177351</v>
      </c>
      <c r="I131" s="38">
        <f t="shared" ref="I131" si="62">C131*F131</f>
        <v>11333.868910000001</v>
      </c>
      <c r="J131" s="32">
        <f t="shared" ref="J131" si="63">D131*G131</f>
        <v>2172.3521070000002</v>
      </c>
      <c r="K131" s="39">
        <f t="shared" ref="K131" si="64">I131+J131</f>
        <v>13506.221017000002</v>
      </c>
      <c r="L131" s="40">
        <f t="shared" ref="L131" si="65">J131/K131</f>
        <v>0.16084085283853311</v>
      </c>
      <c r="N131" s="41"/>
      <c r="O131" s="41"/>
      <c r="P131" s="85"/>
    </row>
    <row r="132" spans="1:16" x14ac:dyDescent="0.4">
      <c r="B132" s="46" t="s">
        <v>360</v>
      </c>
      <c r="I132" s="43">
        <f>I131</f>
        <v>11333.868910000001</v>
      </c>
      <c r="J132" s="43">
        <f>J131</f>
        <v>2172.3521070000002</v>
      </c>
      <c r="K132" s="43">
        <f>K131</f>
        <v>13506.221017000002</v>
      </c>
      <c r="L132" s="44">
        <f>ROUND((TRUNC((J132/K132),4)*100),1)</f>
        <v>16.100000000000001</v>
      </c>
      <c r="N132" s="41"/>
      <c r="O132" s="41"/>
      <c r="P132" s="85"/>
    </row>
    <row r="134" spans="1:16" ht="14.25" x14ac:dyDescent="0.45">
      <c r="A134" s="25" t="str">
        <f t="shared" ref="A134:A136" si="66">LEFT(B134,FIND("(",B134)-2)&amp;", WI"</f>
        <v>Barron County, WI</v>
      </c>
      <c r="B134" s="22" t="s">
        <v>335</v>
      </c>
      <c r="C134" s="37">
        <f>VLOOKUP($B134,'Census shares'!$A$5:$G$87,3, FALSE)</f>
        <v>1.15E-3</v>
      </c>
      <c r="D134" s="37">
        <f>VLOOKUP($B134,'Census shares'!$A$5:$G$87,5, FALSE)</f>
        <v>0</v>
      </c>
      <c r="E134" s="37">
        <f>VLOOKUP($B134,'Census shares'!$A$5:$G$87,7, FALSE)</f>
        <v>1.114E-3</v>
      </c>
      <c r="F134" s="29">
        <f t="shared" ref="F134:F136" si="67">VLOOKUP(A134,$B$5:$E$76,2,FALSE)</f>
        <v>552911</v>
      </c>
      <c r="G134" s="29">
        <f t="shared" ref="G134:G136" si="68">VLOOKUP(A134,$B$5:$E$76,3,FALSE)</f>
        <v>19593</v>
      </c>
      <c r="H134" s="29">
        <f t="shared" ref="H134:H136" si="69">VLOOKUP(A134,$B$5:$E$76,4,FALSE)</f>
        <v>572504</v>
      </c>
      <c r="I134" s="38">
        <f t="shared" ref="I134:I136" si="70">C134*F134</f>
        <v>635.84765000000004</v>
      </c>
      <c r="J134" s="32">
        <f t="shared" ref="J134:J136" si="71">D134*G134</f>
        <v>0</v>
      </c>
      <c r="K134" s="39">
        <f t="shared" ref="K134:K136" si="72">I134+J134</f>
        <v>635.84765000000004</v>
      </c>
      <c r="L134" s="40">
        <f t="shared" ref="L134:L136" si="73">J134/K134</f>
        <v>0</v>
      </c>
      <c r="N134" s="41"/>
      <c r="O134" s="41"/>
      <c r="P134" s="85"/>
    </row>
    <row r="135" spans="1:16" ht="14.25" x14ac:dyDescent="0.45">
      <c r="A135" s="25" t="str">
        <f t="shared" si="66"/>
        <v>Burnett County, WI</v>
      </c>
      <c r="B135" s="22" t="s">
        <v>336</v>
      </c>
      <c r="C135" s="37">
        <f>VLOOKUP($B135,'Census shares'!$A$5:$G$87,3, FALSE)</f>
        <v>1.8383E-2</v>
      </c>
      <c r="D135" s="37">
        <f>VLOOKUP($B135,'Census shares'!$A$5:$G$87,5, FALSE)</f>
        <v>1.6042000000000001E-2</v>
      </c>
      <c r="E135" s="37">
        <f>VLOOKUP($B135,'Census shares'!$A$5:$G$87,7, FALSE)</f>
        <v>1.8262E-2</v>
      </c>
      <c r="F135" s="29">
        <f t="shared" si="67"/>
        <v>168004</v>
      </c>
      <c r="G135" s="29">
        <f t="shared" si="68"/>
        <v>8054</v>
      </c>
      <c r="H135" s="29">
        <f t="shared" si="69"/>
        <v>176058</v>
      </c>
      <c r="I135" s="38">
        <f t="shared" si="70"/>
        <v>3088.4175319999999</v>
      </c>
      <c r="J135" s="32">
        <f t="shared" si="71"/>
        <v>129.202268</v>
      </c>
      <c r="K135" s="39">
        <f t="shared" si="72"/>
        <v>3217.6197999999999</v>
      </c>
      <c r="L135" s="40">
        <f t="shared" si="73"/>
        <v>4.0154609938688218E-2</v>
      </c>
      <c r="N135" s="41"/>
      <c r="O135" s="41"/>
      <c r="P135" s="85"/>
    </row>
    <row r="136" spans="1:16" ht="14.25" x14ac:dyDescent="0.45">
      <c r="A136" s="25" t="str">
        <f t="shared" si="66"/>
        <v>Polk County, WI</v>
      </c>
      <c r="B136" s="22" t="s">
        <v>337</v>
      </c>
      <c r="C136" s="37">
        <f>VLOOKUP($B136,'Census shares'!$A$5:$G$87,3, FALSE)</f>
        <v>2.2889999999999998E-3</v>
      </c>
      <c r="D136" s="37">
        <f>VLOOKUP($B136,'Census shares'!$A$5:$G$87,5, FALSE)</f>
        <v>1.2383E-2</v>
      </c>
      <c r="E136" s="37">
        <f>VLOOKUP($B136,'Census shares'!$A$5:$G$87,7, FALSE)</f>
        <v>2.7100000000000002E-3</v>
      </c>
      <c r="F136" s="29">
        <f t="shared" si="67"/>
        <v>574578</v>
      </c>
      <c r="G136" s="29">
        <f t="shared" si="68"/>
        <v>23806</v>
      </c>
      <c r="H136" s="29">
        <f t="shared" si="69"/>
        <v>598384</v>
      </c>
      <c r="I136" s="38">
        <f t="shared" si="70"/>
        <v>1315.209042</v>
      </c>
      <c r="J136" s="32">
        <f t="shared" si="71"/>
        <v>294.78969799999999</v>
      </c>
      <c r="K136" s="39">
        <f t="shared" si="72"/>
        <v>1609.99874</v>
      </c>
      <c r="L136" s="40">
        <f t="shared" si="73"/>
        <v>0.18309933459947925</v>
      </c>
      <c r="N136" s="41"/>
      <c r="O136" s="41"/>
      <c r="P136" s="85"/>
    </row>
    <row r="137" spans="1:16" x14ac:dyDescent="0.4">
      <c r="B137" s="46" t="s">
        <v>361</v>
      </c>
      <c r="I137" s="43">
        <f t="shared" ref="I137" si="74">SUM(I134:I136)</f>
        <v>5039.4742239999996</v>
      </c>
      <c r="J137" s="43">
        <f t="shared" ref="J137" si="75">SUM(J134:J136)</f>
        <v>423.99196599999999</v>
      </c>
      <c r="K137" s="43">
        <f t="shared" ref="K137" si="76">SUM(K134:K136)</f>
        <v>5463.4661900000001</v>
      </c>
      <c r="L137" s="44">
        <f>ROUND((TRUNC((J137/K137),4)*100),1)</f>
        <v>7.8</v>
      </c>
      <c r="N137" s="41"/>
      <c r="O137" s="41"/>
      <c r="P137" s="85"/>
    </row>
    <row r="139" spans="1:16" ht="14.25" x14ac:dyDescent="0.45">
      <c r="A139" s="25" t="str">
        <f>LEFT(B139,FIND("(",B139)-2)&amp;", WI"</f>
        <v>Forest County, WI</v>
      </c>
      <c r="B139" s="22" t="s">
        <v>338</v>
      </c>
      <c r="C139" s="37">
        <f>VLOOKUP($B139,'Census shares'!$A$5:$G$87,3, FALSE)</f>
        <v>4.0486000000000001E-2</v>
      </c>
      <c r="D139" s="37">
        <f>VLOOKUP($B139,'Census shares'!$A$5:$G$87,5, FALSE)</f>
        <v>0.13461500000000001</v>
      </c>
      <c r="E139" s="37">
        <f>VLOOKUP($B139,'Census shares'!$A$5:$G$87,7, FALSE)</f>
        <v>4.4218E-2</v>
      </c>
      <c r="F139" s="29">
        <f>VLOOKUP(A139,$B$5:$E$76,2,FALSE)</f>
        <v>89397</v>
      </c>
      <c r="G139" s="29">
        <f>VLOOKUP(A139,$B$5:$E$76,3,FALSE)</f>
        <v>4428</v>
      </c>
      <c r="H139" s="29">
        <f>VLOOKUP(A139,$B$5:$E$76,4,FALSE)</f>
        <v>93825</v>
      </c>
      <c r="I139" s="38">
        <f t="shared" ref="I139" si="77">C139*F139</f>
        <v>3619.3269420000001</v>
      </c>
      <c r="J139" s="32">
        <f t="shared" ref="J139" si="78">D139*G139</f>
        <v>596.07522000000006</v>
      </c>
      <c r="K139" s="39">
        <f t="shared" ref="K139" si="79">I139+J139</f>
        <v>4215.4021620000003</v>
      </c>
      <c r="L139" s="40">
        <f t="shared" ref="L139" si="80">J139/K139</f>
        <v>0.1414041168772357</v>
      </c>
      <c r="N139" s="41"/>
      <c r="O139" s="41"/>
      <c r="P139" s="85"/>
    </row>
    <row r="140" spans="1:16" x14ac:dyDescent="0.4">
      <c r="B140" s="46" t="s">
        <v>362</v>
      </c>
      <c r="I140" s="43">
        <f>I139</f>
        <v>3619.3269420000001</v>
      </c>
      <c r="J140" s="43">
        <f>J139</f>
        <v>596.07522000000006</v>
      </c>
      <c r="K140" s="43">
        <f>K139</f>
        <v>4215.4021620000003</v>
      </c>
      <c r="L140" s="44">
        <f>ROUND((TRUNC((J140/K140),4)*100),1)</f>
        <v>14.1</v>
      </c>
      <c r="N140" s="41"/>
      <c r="O140" s="41"/>
      <c r="P140" s="85"/>
    </row>
    <row r="142" spans="1:16" ht="14.25" x14ac:dyDescent="0.45">
      <c r="A142" s="25" t="str">
        <f>LEFT(B142,FIND("(",B142)-2)&amp;", WI"</f>
        <v>Shawano County, WI</v>
      </c>
      <c r="B142" s="22" t="s">
        <v>339</v>
      </c>
      <c r="C142" s="37">
        <f>VLOOKUP($B142,'Census shares'!$A$5:$G$87,3, FALSE)</f>
        <v>1.1479E-2</v>
      </c>
      <c r="D142" s="37">
        <f>VLOOKUP($B142,'Census shares'!$A$5:$G$87,5, FALSE)</f>
        <v>4.2735000000000002E-2</v>
      </c>
      <c r="E142" s="37">
        <f>VLOOKUP($B142,'Census shares'!$A$5:$G$87,7, FALSE)</f>
        <v>1.2374E-2</v>
      </c>
      <c r="F142" s="29">
        <f>VLOOKUP(A142,$B$5:$E$76,2,FALSE)</f>
        <v>476942</v>
      </c>
      <c r="G142" s="29">
        <f>VLOOKUP(A142,$B$5:$E$76,3,FALSE)</f>
        <v>14364</v>
      </c>
      <c r="H142" s="29">
        <f>VLOOKUP(A142,$B$5:$E$76,4,FALSE)</f>
        <v>491306</v>
      </c>
      <c r="I142" s="38">
        <f t="shared" ref="I142" si="81">C142*F142</f>
        <v>5474.8172180000001</v>
      </c>
      <c r="J142" s="32">
        <f t="shared" ref="J142" si="82">D142*G142</f>
        <v>613.84554000000003</v>
      </c>
      <c r="K142" s="39">
        <f t="shared" ref="K142" si="83">I142+J142</f>
        <v>6088.6627580000004</v>
      </c>
      <c r="L142" s="40">
        <f t="shared" ref="L142" si="84">J142/K142</f>
        <v>0.10081779274003272</v>
      </c>
      <c r="N142" s="41"/>
      <c r="O142" s="41"/>
      <c r="P142" s="85"/>
    </row>
    <row r="143" spans="1:16" x14ac:dyDescent="0.4">
      <c r="B143" s="46" t="s">
        <v>363</v>
      </c>
      <c r="I143" s="43">
        <f>I142</f>
        <v>5474.8172180000001</v>
      </c>
      <c r="J143" s="43">
        <f>J142</f>
        <v>613.84554000000003</v>
      </c>
      <c r="K143" s="43">
        <f>K142</f>
        <v>6088.6627580000004</v>
      </c>
      <c r="L143" s="44">
        <f>ROUND((TRUNC((J143/K143),4)*100),1)</f>
        <v>10.1</v>
      </c>
      <c r="N143" s="41"/>
      <c r="O143" s="41"/>
      <c r="P143" s="85"/>
    </row>
    <row r="145" spans="14:14" x14ac:dyDescent="0.4">
      <c r="N145" s="41"/>
    </row>
  </sheetData>
  <autoFilter ref="A84:L143" xr:uid="{A10B689C-FD0C-4EDB-B81B-427EFF2B3036}"/>
  <mergeCells count="3">
    <mergeCell ref="C83:E83"/>
    <mergeCell ref="F83:H83"/>
    <mergeCell ref="I83:L83"/>
  </mergeCells>
  <conditionalFormatting sqref="L87 L90 L95 L111 L116">
    <cfRule type="expression" dxfId="8" priority="8">
      <formula>L87&gt;$C$79</formula>
    </cfRule>
  </conditionalFormatting>
  <conditionalFormatting sqref="L121">
    <cfRule type="expression" dxfId="7" priority="7">
      <formula>L121&gt;$C$79</formula>
    </cfRule>
  </conditionalFormatting>
  <conditionalFormatting sqref="L125">
    <cfRule type="expression" dxfId="6" priority="6">
      <formula>L125&gt;$C$79</formula>
    </cfRule>
  </conditionalFormatting>
  <conditionalFormatting sqref="L129">
    <cfRule type="expression" dxfId="5" priority="5">
      <formula>L129&gt;$C$79</formula>
    </cfRule>
  </conditionalFormatting>
  <conditionalFormatting sqref="L132">
    <cfRule type="expression" dxfId="4" priority="4">
      <formula>L132&gt;$C$79</formula>
    </cfRule>
  </conditionalFormatting>
  <conditionalFormatting sqref="L137">
    <cfRule type="expression" dxfId="3" priority="3">
      <formula>L137&gt;$C$79</formula>
    </cfRule>
  </conditionalFormatting>
  <conditionalFormatting sqref="L140">
    <cfRule type="expression" dxfId="2" priority="2">
      <formula>L140&gt;$C$79</formula>
    </cfRule>
  </conditionalFormatting>
  <conditionalFormatting sqref="L143">
    <cfRule type="expression" dxfId="1" priority="1">
      <formula>L143&gt;$C$79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3fb875a-8af9-4255-b008-0995492d31cd" xsi:nil="true"/>
    <lcf76f155ced4ddcb4097134ff3c332f xmlns="a5f42ec3-4ee2-45fc-8d77-288bf2f0f98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EABF47CD1113448A96A17F6C8D13F9" ma:contentTypeVersion="15" ma:contentTypeDescription="Create a new document." ma:contentTypeScope="" ma:versionID="3b7ecdc9ffad1cc17c6f2e50caacf8de">
  <xsd:schema xmlns:xsd="http://www.w3.org/2001/XMLSchema" xmlns:xs="http://www.w3.org/2001/XMLSchema" xmlns:p="http://schemas.microsoft.com/office/2006/metadata/properties" xmlns:ns2="a5f42ec3-4ee2-45fc-8d77-288bf2f0f986" xmlns:ns3="442dd8d0-93bc-4a15-a2cd-49423a906912" xmlns:ns4="73fb875a-8af9-4255-b008-0995492d31cd" targetNamespace="http://schemas.microsoft.com/office/2006/metadata/properties" ma:root="true" ma:fieldsID="e1221e32e2668a9454248ba279941a6e" ns2:_="" ns3:_="" ns4:_="">
    <xsd:import namespace="a5f42ec3-4ee2-45fc-8d77-288bf2f0f986"/>
    <xsd:import namespace="442dd8d0-93bc-4a15-a2cd-49423a906912"/>
    <xsd:import namespace="73fb875a-8af9-4255-b008-0995492d31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f42ec3-4ee2-45fc-8d77-288bf2f0f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2dd8d0-93bc-4a15-a2cd-49423a9069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fb875a-8af9-4255-b008-0995492d31c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cd90a8fe-e73d-4f13-a30e-cb0f948fa66f}" ma:internalName="TaxCatchAll" ma:showField="CatchAllData" ma:web="442dd8d0-93bc-4a15-a2cd-49423a9069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425D22-FEA7-4477-A7DE-6DDCAA96C419}">
  <ds:schemaRefs>
    <ds:schemaRef ds:uri="http://schemas.microsoft.com/office/2006/metadata/properties"/>
    <ds:schemaRef ds:uri="http://schemas.microsoft.com/office/infopath/2007/PartnerControls"/>
    <ds:schemaRef ds:uri="cb32bb7e-e0f8-47a5-9201-a2d805121534"/>
    <ds:schemaRef ds:uri="41fe362b-87b3-4c00-8b7e-3d3e72ecc28f"/>
  </ds:schemaRefs>
</ds:datastoreItem>
</file>

<file path=customXml/itemProps2.xml><?xml version="1.0" encoding="utf-8"?>
<ds:datastoreItem xmlns:ds="http://schemas.openxmlformats.org/officeDocument/2006/customXml" ds:itemID="{891DC844-F650-4D38-BE32-03BF6A7839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CFEDB1-8813-4232-AE5F-377503BA28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Summary</vt:lpstr>
      <vt:lpstr>National</vt:lpstr>
      <vt:lpstr>Step 1</vt:lpstr>
      <vt:lpstr>Step 2</vt:lpstr>
      <vt:lpstr>Step 3</vt:lpstr>
      <vt:lpstr>Step 4</vt:lpstr>
      <vt:lpstr>Reservation data</vt:lpstr>
      <vt:lpstr>Census shares</vt:lpstr>
      <vt:lpstr>Reservation final</vt:lpstr>
      <vt:lpstr>ZTCA</vt:lpstr>
      <vt:lpstr>ZTCA shares</vt:lpstr>
      <vt:lpstr>ZTCA final</vt:lpstr>
      <vt:lpstr>'Reservation final'!Extract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Catlin Nchako</dc:creator>
  <cp:lastModifiedBy>Catlin Nchako</cp:lastModifiedBy>
  <cp:lastPrinted>2022-04-06T22:25:59Z</cp:lastPrinted>
  <dcterms:created xsi:type="dcterms:W3CDTF">2018-12-17T15:01:56Z</dcterms:created>
  <dcterms:modified xsi:type="dcterms:W3CDTF">2024-08-08T16:08:37Z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b39c65a8-6113-4547-aa1c-4609bf37b03e</vt:lpwstr>
  </property>
  <property fmtid="{D5CDD505-2E9C-101B-9397-08002B2CF9AE}" pid="3" name="ContentTypeId">
    <vt:lpwstr>0x01010086EABF47CD1113448A96A17F6C8D13F9</vt:lpwstr>
  </property>
  <property fmtid="{D5CDD505-2E9C-101B-9397-08002B2CF9AE}" pid="4" name="MediaServiceImageTags">
    <vt:lpwstr/>
  </property>
</Properties>
</file>